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2.xml" ContentType="application/vnd.ms-excel.controlproperties+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27795" windowHeight="12600"/>
  </bookViews>
  <sheets>
    <sheet name="t1" sheetId="1" r:id="rId1"/>
    <sheet name="1E" sheetId="2" r:id="rId2"/>
    <sheet name="t2" sheetId="3" r:id="rId3"/>
    <sheet name="t2A" sheetId="4" r:id="rId4"/>
    <sheet name="t3" sheetId="5" r:id="rId5"/>
    <sheet name="t4" sheetId="6" r:id="rId6"/>
    <sheet name="t5" sheetId="7" r:id="rId7"/>
    <sheet name="t6" sheetId="8" r:id="rId8"/>
    <sheet name="t7" sheetId="9" r:id="rId9"/>
    <sheet name="t8" sheetId="10" r:id="rId10"/>
    <sheet name="t9" sheetId="11" r:id="rId11"/>
    <sheet name="t10" sheetId="12" r:id="rId12"/>
    <sheet name="t11" sheetId="13" r:id="rId13"/>
    <sheet name="t12" sheetId="14" r:id="rId14"/>
    <sheet name="t13" sheetId="15" r:id="rId15"/>
    <sheet name="t14" sheetId="16" r:id="rId16"/>
    <sheet name="t15(1)" sheetId="17" r:id="rId17"/>
    <sheet name="t15(2)" sheetId="18" r:id="rId18"/>
  </sheets>
  <externalReferences>
    <externalReference r:id="rId19"/>
  </externalReferences>
  <definedNames>
    <definedName name="_xlnm._FilterDatabase" localSheetId="9" hidden="1">'t8'!$A$3:$AB$23</definedName>
    <definedName name="_xlnm.Print_Area" localSheetId="0">'t1'!$A$1:$AJ$27</definedName>
    <definedName name="_xlnm.Print_Area" localSheetId="11">'t10'!$A$1:$AV$25</definedName>
    <definedName name="_xlnm.Print_Area" localSheetId="12">'t11'!$A$1:$AV$27</definedName>
    <definedName name="_xlnm.Print_Area" localSheetId="13">'t12'!$A$1:$AI$25</definedName>
    <definedName name="_xlnm.Print_Area" localSheetId="14">'t13'!$A$1:$AW$25</definedName>
    <definedName name="_xlnm.Print_Area" localSheetId="15">'t14'!$A$1:$H$38</definedName>
    <definedName name="_xlnm.Print_Area" localSheetId="16">'t15(1)'!$A$1:$G$17</definedName>
    <definedName name="_xlnm.Print_Area" localSheetId="17">'t15(2)'!$A$1:$G$51</definedName>
    <definedName name="_xlnm.Print_Area" localSheetId="3">t2A!$A$1:$S$19</definedName>
    <definedName name="_xlnm.Print_Area" localSheetId="4">'t3'!$A$1:$P$28</definedName>
    <definedName name="_xlnm.Print_Area" localSheetId="5" xml:space="preserve">   't4'!$A$1:$T$34</definedName>
    <definedName name="_xlnm.Print_Area" localSheetId="6">'t5'!$A$1:$V$27</definedName>
    <definedName name="_xlnm.Print_Area" localSheetId="8">'t7'!$A$1:$X$25</definedName>
    <definedName name="_xlnm.Print_Area" localSheetId="9">'t8'!$A$1:$AB$26</definedName>
    <definedName name="_xlnm.Print_Area" localSheetId="10">'t9'!$A$1:$P$25</definedName>
    <definedName name="CODI_ISTITUZIONE">#REF!</definedName>
    <definedName name="CODI_ISTITUZIONE2" localSheetId="16">#REF!</definedName>
    <definedName name="CODI_ISTITUZIONE2">#REF!</definedName>
    <definedName name="DESC_ISTITUZIONE">#REF!</definedName>
    <definedName name="DESC_ISTITUZIONE2" localSheetId="16">#REF!</definedName>
    <definedName name="DESC_ISTITUZIONE2">#REF!</definedName>
    <definedName name="_xlnm.Print_Titles" localSheetId="0">'t1'!$1:$5</definedName>
    <definedName name="_xlnm.Print_Titles" localSheetId="11">'t10'!$A:$B,'t10'!$1:$2</definedName>
    <definedName name="_xlnm.Print_Titles" localSheetId="13">'t12'!$1:$5</definedName>
    <definedName name="_xlnm.Print_Titles" localSheetId="14">'t13'!$1:$5</definedName>
    <definedName name="_xlnm.Print_Titles" localSheetId="2">'t2'!$1:$5</definedName>
    <definedName name="_xlnm.Print_Titles" localSheetId="5">'t4'!$A:$B,'t4'!$1:$14</definedName>
  </definedNames>
  <calcPr calcId="145621"/>
</workbook>
</file>

<file path=xl/calcChain.xml><?xml version="1.0" encoding="utf-8"?>
<calcChain xmlns="http://schemas.openxmlformats.org/spreadsheetml/2006/main">
  <c r="C39" i="18" l="1"/>
  <c r="C40" i="18" s="1"/>
  <c r="C38" i="18"/>
  <c r="S37" i="18"/>
  <c r="R37" i="18"/>
  <c r="Q37" i="18"/>
  <c r="S36" i="18"/>
  <c r="R36" i="18"/>
  <c r="Q36" i="18"/>
  <c r="S35" i="18"/>
  <c r="R35" i="18"/>
  <c r="Q35" i="18"/>
  <c r="S34" i="18"/>
  <c r="R34" i="18"/>
  <c r="Q34" i="18"/>
  <c r="S33" i="18"/>
  <c r="R33" i="18"/>
  <c r="Q33" i="18"/>
  <c r="C31" i="18"/>
  <c r="S30" i="18"/>
  <c r="R30" i="18"/>
  <c r="Q30" i="18"/>
  <c r="S29" i="18"/>
  <c r="R29" i="18"/>
  <c r="Q29" i="18"/>
  <c r="S28" i="18"/>
  <c r="R28" i="18"/>
  <c r="Q28" i="18"/>
  <c r="S27" i="18"/>
  <c r="R27" i="18"/>
  <c r="Q27" i="18"/>
  <c r="S26" i="18"/>
  <c r="R26" i="18"/>
  <c r="Q26" i="18"/>
  <c r="S25" i="18"/>
  <c r="R25" i="18"/>
  <c r="Q25" i="18"/>
  <c r="S24" i="18"/>
  <c r="R24" i="18"/>
  <c r="Q24" i="18"/>
  <c r="S23" i="18"/>
  <c r="R23" i="18"/>
  <c r="Q23" i="18"/>
  <c r="S22" i="18"/>
  <c r="R22" i="18"/>
  <c r="Q22" i="18"/>
  <c r="S21" i="18"/>
  <c r="R21" i="18"/>
  <c r="Q21" i="18"/>
  <c r="S20" i="18"/>
  <c r="R20" i="18"/>
  <c r="Q20" i="18"/>
  <c r="S19" i="18"/>
  <c r="R19" i="18"/>
  <c r="Q19" i="18"/>
  <c r="S18" i="18"/>
  <c r="R18" i="18"/>
  <c r="Q18" i="18"/>
  <c r="H18" i="18"/>
  <c r="H17" i="18"/>
  <c r="H16" i="18"/>
  <c r="C16" i="18"/>
  <c r="S15" i="18"/>
  <c r="R15" i="18"/>
  <c r="Q15" i="18"/>
  <c r="S14" i="18"/>
  <c r="R14" i="18"/>
  <c r="Q14" i="18"/>
  <c r="H14" i="18"/>
  <c r="S13" i="18"/>
  <c r="R13" i="18"/>
  <c r="Q13" i="18"/>
  <c r="S12" i="18"/>
  <c r="R12" i="18"/>
  <c r="Q12" i="18"/>
  <c r="G12" i="18"/>
  <c r="G13" i="18" s="1"/>
  <c r="G40" i="18" s="1"/>
  <c r="W11" i="18"/>
  <c r="V11" i="18"/>
  <c r="S11" i="18"/>
  <c r="R11" i="18"/>
  <c r="H21" i="18" s="1"/>
  <c r="Q11" i="18"/>
  <c r="W10" i="18"/>
  <c r="V10" i="18"/>
  <c r="S10" i="18"/>
  <c r="R10" i="18"/>
  <c r="Q10" i="18"/>
  <c r="W9" i="18"/>
  <c r="V9" i="18"/>
  <c r="S9" i="18"/>
  <c r="R9" i="18"/>
  <c r="Q9" i="18"/>
  <c r="H6" i="18"/>
  <c r="C15" i="17"/>
  <c r="G14" i="17"/>
  <c r="G15" i="17" s="1"/>
  <c r="G13" i="17"/>
  <c r="C13" i="17"/>
  <c r="W12" i="17"/>
  <c r="V12" i="17"/>
  <c r="C12" i="17"/>
  <c r="W11" i="17"/>
  <c r="V11" i="17"/>
  <c r="S11" i="17"/>
  <c r="R11" i="17"/>
  <c r="Q11" i="17"/>
  <c r="W10" i="17"/>
  <c r="V10" i="17"/>
  <c r="S10" i="17"/>
  <c r="R10" i="17"/>
  <c r="Q10" i="17"/>
  <c r="W9" i="17"/>
  <c r="V9" i="17"/>
  <c r="S9" i="17"/>
  <c r="R9" i="17"/>
  <c r="H10" i="17" s="1"/>
  <c r="Q9" i="17"/>
  <c r="E7" i="17"/>
  <c r="E35" i="16"/>
  <c r="A33" i="16"/>
  <c r="E32" i="16"/>
  <c r="A30" i="16"/>
  <c r="C29" i="16"/>
  <c r="C28" i="16"/>
  <c r="C27" i="16"/>
  <c r="C26" i="16"/>
  <c r="C25" i="16"/>
  <c r="C24" i="16"/>
  <c r="C23" i="16"/>
  <c r="C22" i="16"/>
  <c r="C21" i="16"/>
  <c r="C20" i="16"/>
  <c r="C19" i="16"/>
  <c r="C18" i="16"/>
  <c r="C17" i="16"/>
  <c r="C16" i="16"/>
  <c r="C15" i="16"/>
  <c r="C14" i="16"/>
  <c r="C13" i="16"/>
  <c r="C12" i="16"/>
  <c r="C11" i="16"/>
  <c r="C10" i="16"/>
  <c r="C9" i="16"/>
  <c r="C8" i="16"/>
  <c r="C7" i="16"/>
  <c r="C6" i="16"/>
  <c r="C5" i="16"/>
  <c r="C4" i="16"/>
  <c r="A25" i="15"/>
  <c r="A24" i="15"/>
  <c r="AV23" i="15"/>
  <c r="AU23" i="15"/>
  <c r="AT23" i="15"/>
  <c r="AS23" i="15"/>
  <c r="AR23" i="15"/>
  <c r="AQ23" i="15"/>
  <c r="AP23" i="15"/>
  <c r="AO23" i="15"/>
  <c r="AN23" i="15"/>
  <c r="AM23" i="15"/>
  <c r="AL23" i="15"/>
  <c r="AK23" i="15"/>
  <c r="AJ23" i="15"/>
  <c r="AI23" i="15"/>
  <c r="AH23" i="15"/>
  <c r="AG23" i="15"/>
  <c r="AF23" i="15"/>
  <c r="AE23" i="15"/>
  <c r="AD23" i="15"/>
  <c r="AC23" i="15"/>
  <c r="AB23" i="15"/>
  <c r="AA23" i="15"/>
  <c r="U23" i="15"/>
  <c r="Q23" i="15"/>
  <c r="M23" i="15"/>
  <c r="I23" i="15"/>
  <c r="E23" i="15"/>
  <c r="A23" i="15"/>
  <c r="AX22" i="15"/>
  <c r="AW22" i="15"/>
  <c r="X22" i="15"/>
  <c r="W22" i="15"/>
  <c r="V22" i="15"/>
  <c r="U22" i="15"/>
  <c r="T22" i="15"/>
  <c r="S22" i="15"/>
  <c r="R22" i="15"/>
  <c r="Q22" i="15"/>
  <c r="P22" i="15"/>
  <c r="O22" i="15"/>
  <c r="N22" i="15"/>
  <c r="M22" i="15"/>
  <c r="L22" i="15"/>
  <c r="K22" i="15"/>
  <c r="J22" i="15"/>
  <c r="I22" i="15"/>
  <c r="H22" i="15"/>
  <c r="G22" i="15"/>
  <c r="F22" i="15"/>
  <c r="E22" i="15"/>
  <c r="D22" i="15"/>
  <c r="Y22" i="15" s="1"/>
  <c r="C22" i="15"/>
  <c r="B22" i="15"/>
  <c r="A22" i="15"/>
  <c r="AX21" i="15"/>
  <c r="AW21" i="15"/>
  <c r="X21" i="15"/>
  <c r="W21" i="15"/>
  <c r="V21" i="15"/>
  <c r="U21" i="15"/>
  <c r="T21" i="15"/>
  <c r="S21" i="15"/>
  <c r="R21" i="15"/>
  <c r="Q21" i="15"/>
  <c r="P21" i="15"/>
  <c r="O21" i="15"/>
  <c r="N21" i="15"/>
  <c r="M21" i="15"/>
  <c r="L21" i="15"/>
  <c r="K21" i="15"/>
  <c r="J21" i="15"/>
  <c r="I21" i="15"/>
  <c r="H21" i="15"/>
  <c r="G21" i="15"/>
  <c r="F21" i="15"/>
  <c r="E21" i="15"/>
  <c r="D21" i="15"/>
  <c r="Y21" i="15" s="1"/>
  <c r="C21" i="15"/>
  <c r="B21" i="15"/>
  <c r="A21" i="15"/>
  <c r="AX20" i="15"/>
  <c r="AW20" i="15"/>
  <c r="X20" i="15"/>
  <c r="W20" i="15"/>
  <c r="V20" i="15"/>
  <c r="U20" i="15"/>
  <c r="T20" i="15"/>
  <c r="S20" i="15"/>
  <c r="R20" i="15"/>
  <c r="Q20" i="15"/>
  <c r="P20" i="15"/>
  <c r="O20" i="15"/>
  <c r="N20" i="15"/>
  <c r="M20" i="15"/>
  <c r="L20" i="15"/>
  <c r="K20" i="15"/>
  <c r="J20" i="15"/>
  <c r="I20" i="15"/>
  <c r="H20" i="15"/>
  <c r="G20" i="15"/>
  <c r="F20" i="15"/>
  <c r="E20" i="15"/>
  <c r="D20" i="15"/>
  <c r="Y20" i="15" s="1"/>
  <c r="C20" i="15"/>
  <c r="B20" i="15"/>
  <c r="A20" i="15"/>
  <c r="AX19" i="15"/>
  <c r="AW19" i="15"/>
  <c r="X19" i="15"/>
  <c r="W19" i="15"/>
  <c r="V19" i="15"/>
  <c r="U19" i="15"/>
  <c r="T19" i="15"/>
  <c r="S19" i="15"/>
  <c r="R19" i="15"/>
  <c r="Q19" i="15"/>
  <c r="P19" i="15"/>
  <c r="O19" i="15"/>
  <c r="N19" i="15"/>
  <c r="M19" i="15"/>
  <c r="L19" i="15"/>
  <c r="K19" i="15"/>
  <c r="J19" i="15"/>
  <c r="I19" i="15"/>
  <c r="H19" i="15"/>
  <c r="G19" i="15"/>
  <c r="F19" i="15"/>
  <c r="E19" i="15"/>
  <c r="D19" i="15"/>
  <c r="Y19" i="15" s="1"/>
  <c r="C19" i="15"/>
  <c r="B19" i="15"/>
  <c r="A19" i="15"/>
  <c r="AX18" i="15"/>
  <c r="AW18" i="15"/>
  <c r="X18" i="15"/>
  <c r="W18" i="15"/>
  <c r="V18" i="15"/>
  <c r="U18" i="15"/>
  <c r="T18" i="15"/>
  <c r="S18" i="15"/>
  <c r="R18" i="15"/>
  <c r="Q18" i="15"/>
  <c r="P18" i="15"/>
  <c r="O18" i="15"/>
  <c r="N18" i="15"/>
  <c r="M18" i="15"/>
  <c r="L18" i="15"/>
  <c r="K18" i="15"/>
  <c r="J18" i="15"/>
  <c r="I18" i="15"/>
  <c r="H18" i="15"/>
  <c r="G18" i="15"/>
  <c r="F18" i="15"/>
  <c r="E18" i="15"/>
  <c r="D18" i="15"/>
  <c r="Y18" i="15" s="1"/>
  <c r="C18" i="15"/>
  <c r="B18" i="15"/>
  <c r="A18" i="15"/>
  <c r="AX17" i="15"/>
  <c r="AW17" i="15"/>
  <c r="X17" i="15"/>
  <c r="W17" i="15"/>
  <c r="V17" i="15"/>
  <c r="U17" i="15"/>
  <c r="T17" i="15"/>
  <c r="S17" i="15"/>
  <c r="R17" i="15"/>
  <c r="Q17" i="15"/>
  <c r="P17" i="15"/>
  <c r="O17" i="15"/>
  <c r="N17" i="15"/>
  <c r="M17" i="15"/>
  <c r="L17" i="15"/>
  <c r="K17" i="15"/>
  <c r="J17" i="15"/>
  <c r="I17" i="15"/>
  <c r="H17" i="15"/>
  <c r="G17" i="15"/>
  <c r="F17" i="15"/>
  <c r="E17" i="15"/>
  <c r="D17" i="15"/>
  <c r="Y17" i="15" s="1"/>
  <c r="C17" i="15"/>
  <c r="B17" i="15"/>
  <c r="A17" i="15"/>
  <c r="AX16" i="15"/>
  <c r="AW16" i="15"/>
  <c r="X16" i="15"/>
  <c r="W16" i="15"/>
  <c r="V16" i="15"/>
  <c r="U16" i="15"/>
  <c r="T16" i="15"/>
  <c r="S16" i="15"/>
  <c r="R16" i="15"/>
  <c r="Q16" i="15"/>
  <c r="P16" i="15"/>
  <c r="O16" i="15"/>
  <c r="N16" i="15"/>
  <c r="M16" i="15"/>
  <c r="L16" i="15"/>
  <c r="K16" i="15"/>
  <c r="J16" i="15"/>
  <c r="I16" i="15"/>
  <c r="H16" i="15"/>
  <c r="G16" i="15"/>
  <c r="F16" i="15"/>
  <c r="E16" i="15"/>
  <c r="D16" i="15"/>
  <c r="Y16" i="15" s="1"/>
  <c r="C16" i="15"/>
  <c r="B16" i="15"/>
  <c r="A16" i="15"/>
  <c r="AX15" i="15"/>
  <c r="AW15" i="15"/>
  <c r="X15" i="15"/>
  <c r="W15" i="15"/>
  <c r="V15" i="15"/>
  <c r="U15" i="15"/>
  <c r="T15" i="15"/>
  <c r="S15" i="15"/>
  <c r="R15" i="15"/>
  <c r="Q15" i="15"/>
  <c r="P15" i="15"/>
  <c r="O15" i="15"/>
  <c r="N15" i="15"/>
  <c r="M15" i="15"/>
  <c r="L15" i="15"/>
  <c r="K15" i="15"/>
  <c r="J15" i="15"/>
  <c r="I15" i="15"/>
  <c r="H15" i="15"/>
  <c r="G15" i="15"/>
  <c r="F15" i="15"/>
  <c r="E15" i="15"/>
  <c r="D15" i="15"/>
  <c r="Y15" i="15" s="1"/>
  <c r="C15" i="15"/>
  <c r="B15" i="15"/>
  <c r="A15" i="15"/>
  <c r="AX14" i="15"/>
  <c r="AW14" i="15"/>
  <c r="X14" i="15"/>
  <c r="W14" i="15"/>
  <c r="V14" i="15"/>
  <c r="U14" i="15"/>
  <c r="T14" i="15"/>
  <c r="S14" i="15"/>
  <c r="R14" i="15"/>
  <c r="Q14" i="15"/>
  <c r="P14" i="15"/>
  <c r="O14" i="15"/>
  <c r="N14" i="15"/>
  <c r="M14" i="15"/>
  <c r="L14" i="15"/>
  <c r="K14" i="15"/>
  <c r="J14" i="15"/>
  <c r="I14" i="15"/>
  <c r="H14" i="15"/>
  <c r="G14" i="15"/>
  <c r="F14" i="15"/>
  <c r="E14" i="15"/>
  <c r="D14" i="15"/>
  <c r="Y14" i="15" s="1"/>
  <c r="C14" i="15"/>
  <c r="B14" i="15"/>
  <c r="A14" i="15"/>
  <c r="AX13" i="15"/>
  <c r="AW13" i="15"/>
  <c r="X13" i="15"/>
  <c r="W13" i="15"/>
  <c r="V13" i="15"/>
  <c r="U13" i="15"/>
  <c r="T13" i="15"/>
  <c r="S13" i="15"/>
  <c r="R13" i="15"/>
  <c r="Q13" i="15"/>
  <c r="P13" i="15"/>
  <c r="O13" i="15"/>
  <c r="N13" i="15"/>
  <c r="M13" i="15"/>
  <c r="L13" i="15"/>
  <c r="K13" i="15"/>
  <c r="J13" i="15"/>
  <c r="I13" i="15"/>
  <c r="H13" i="15"/>
  <c r="G13" i="15"/>
  <c r="F13" i="15"/>
  <c r="E13" i="15"/>
  <c r="D13" i="15"/>
  <c r="Y13" i="15" s="1"/>
  <c r="C13" i="15"/>
  <c r="B13" i="15"/>
  <c r="A13" i="15"/>
  <c r="AX12" i="15"/>
  <c r="AW12" i="15"/>
  <c r="X12" i="15"/>
  <c r="W12" i="15"/>
  <c r="V12" i="15"/>
  <c r="U12" i="15"/>
  <c r="T12" i="15"/>
  <c r="S12" i="15"/>
  <c r="R12" i="15"/>
  <c r="Q12" i="15"/>
  <c r="P12" i="15"/>
  <c r="O12" i="15"/>
  <c r="N12" i="15"/>
  <c r="M12" i="15"/>
  <c r="L12" i="15"/>
  <c r="K12" i="15"/>
  <c r="J12" i="15"/>
  <c r="I12" i="15"/>
  <c r="H12" i="15"/>
  <c r="G12" i="15"/>
  <c r="F12" i="15"/>
  <c r="E12" i="15"/>
  <c r="D12" i="15"/>
  <c r="Y12" i="15" s="1"/>
  <c r="C12" i="15"/>
  <c r="B12" i="15"/>
  <c r="A12" i="15"/>
  <c r="AX11" i="15"/>
  <c r="AW11" i="15"/>
  <c r="X11" i="15"/>
  <c r="W11" i="15"/>
  <c r="V11" i="15"/>
  <c r="U11" i="15"/>
  <c r="T11" i="15"/>
  <c r="S11" i="15"/>
  <c r="R11" i="15"/>
  <c r="Q11" i="15"/>
  <c r="P11" i="15"/>
  <c r="O11" i="15"/>
  <c r="N11" i="15"/>
  <c r="M11" i="15"/>
  <c r="L11" i="15"/>
  <c r="K11" i="15"/>
  <c r="J11" i="15"/>
  <c r="I11" i="15"/>
  <c r="H11" i="15"/>
  <c r="G11" i="15"/>
  <c r="F11" i="15"/>
  <c r="E11" i="15"/>
  <c r="D11" i="15"/>
  <c r="Y11" i="15" s="1"/>
  <c r="C11" i="15"/>
  <c r="B11" i="15"/>
  <c r="A11" i="15"/>
  <c r="AX10" i="15"/>
  <c r="AW10" i="15"/>
  <c r="X10" i="15"/>
  <c r="W10" i="15"/>
  <c r="V10" i="15"/>
  <c r="U10" i="15"/>
  <c r="T10" i="15"/>
  <c r="S10" i="15"/>
  <c r="R10" i="15"/>
  <c r="Q10" i="15"/>
  <c r="P10" i="15"/>
  <c r="O10" i="15"/>
  <c r="N10" i="15"/>
  <c r="M10" i="15"/>
  <c r="L10" i="15"/>
  <c r="K10" i="15"/>
  <c r="J10" i="15"/>
  <c r="I10" i="15"/>
  <c r="H10" i="15"/>
  <c r="G10" i="15"/>
  <c r="F10" i="15"/>
  <c r="E10" i="15"/>
  <c r="D10" i="15"/>
  <c r="Y10" i="15" s="1"/>
  <c r="C10" i="15"/>
  <c r="B10" i="15"/>
  <c r="A10" i="15"/>
  <c r="AX9" i="15"/>
  <c r="AW9" i="15"/>
  <c r="X9" i="15"/>
  <c r="W9" i="15"/>
  <c r="V9" i="15"/>
  <c r="U9" i="15"/>
  <c r="T9" i="15"/>
  <c r="S9" i="15"/>
  <c r="R9" i="15"/>
  <c r="Q9" i="15"/>
  <c r="P9" i="15"/>
  <c r="O9" i="15"/>
  <c r="N9" i="15"/>
  <c r="M9" i="15"/>
  <c r="L9" i="15"/>
  <c r="K9" i="15"/>
  <c r="J9" i="15"/>
  <c r="I9" i="15"/>
  <c r="H9" i="15"/>
  <c r="G9" i="15"/>
  <c r="F9" i="15"/>
  <c r="E9" i="15"/>
  <c r="D9" i="15"/>
  <c r="Y9" i="15" s="1"/>
  <c r="C9" i="15"/>
  <c r="B9" i="15"/>
  <c r="A9" i="15"/>
  <c r="AX8" i="15"/>
  <c r="AW8" i="15"/>
  <c r="X8" i="15"/>
  <c r="W8" i="15"/>
  <c r="V8" i="15"/>
  <c r="U8" i="15"/>
  <c r="T8" i="15"/>
  <c r="S8" i="15"/>
  <c r="R8" i="15"/>
  <c r="Q8" i="15"/>
  <c r="P8" i="15"/>
  <c r="O8" i="15"/>
  <c r="N8" i="15"/>
  <c r="M8" i="15"/>
  <c r="L8" i="15"/>
  <c r="K8" i="15"/>
  <c r="J8" i="15"/>
  <c r="I8" i="15"/>
  <c r="H8" i="15"/>
  <c r="G8" i="15"/>
  <c r="F8" i="15"/>
  <c r="E8" i="15"/>
  <c r="D8" i="15"/>
  <c r="Y8" i="15" s="1"/>
  <c r="C8" i="15"/>
  <c r="B8" i="15"/>
  <c r="A8" i="15"/>
  <c r="AX7" i="15"/>
  <c r="AW7" i="15"/>
  <c r="X7" i="15"/>
  <c r="W7" i="15"/>
  <c r="V7" i="15"/>
  <c r="U7" i="15"/>
  <c r="T7" i="15"/>
  <c r="S7" i="15"/>
  <c r="R7" i="15"/>
  <c r="Q7" i="15"/>
  <c r="P7" i="15"/>
  <c r="O7" i="15"/>
  <c r="N7" i="15"/>
  <c r="M7" i="15"/>
  <c r="L7" i="15"/>
  <c r="K7" i="15"/>
  <c r="J7" i="15"/>
  <c r="I7" i="15"/>
  <c r="H7" i="15"/>
  <c r="G7" i="15"/>
  <c r="F7" i="15"/>
  <c r="E7" i="15"/>
  <c r="D7" i="15"/>
  <c r="Y7" i="15" s="1"/>
  <c r="C7" i="15"/>
  <c r="B7" i="15"/>
  <c r="A7" i="15"/>
  <c r="AX6" i="15"/>
  <c r="AW6" i="15"/>
  <c r="AW23" i="15" s="1"/>
  <c r="X6" i="15"/>
  <c r="X23" i="15" s="1"/>
  <c r="W6" i="15"/>
  <c r="W23" i="15" s="1"/>
  <c r="V6" i="15"/>
  <c r="V23" i="15" s="1"/>
  <c r="U6" i="15"/>
  <c r="T6" i="15"/>
  <c r="T23" i="15" s="1"/>
  <c r="S6" i="15"/>
  <c r="S23" i="15" s="1"/>
  <c r="R6" i="15"/>
  <c r="R23" i="15" s="1"/>
  <c r="Q6" i="15"/>
  <c r="P6" i="15"/>
  <c r="P23" i="15" s="1"/>
  <c r="O6" i="15"/>
  <c r="O23" i="15" s="1"/>
  <c r="N6" i="15"/>
  <c r="N23" i="15" s="1"/>
  <c r="M6" i="15"/>
  <c r="L6" i="15"/>
  <c r="L23" i="15" s="1"/>
  <c r="K6" i="15"/>
  <c r="K23" i="15" s="1"/>
  <c r="J6" i="15"/>
  <c r="J23" i="15" s="1"/>
  <c r="I6" i="15"/>
  <c r="H6" i="15"/>
  <c r="H23" i="15" s="1"/>
  <c r="G6" i="15"/>
  <c r="G23" i="15" s="1"/>
  <c r="F6" i="15"/>
  <c r="F23" i="15" s="1"/>
  <c r="E6" i="15"/>
  <c r="D6" i="15"/>
  <c r="Y6" i="15" s="1"/>
  <c r="C6" i="15"/>
  <c r="C23" i="15" s="1"/>
  <c r="B6" i="15"/>
  <c r="A6" i="15"/>
  <c r="A25" i="14"/>
  <c r="A24" i="14"/>
  <c r="AH23" i="14"/>
  <c r="AG23" i="14"/>
  <c r="AF23" i="14"/>
  <c r="AE23" i="14"/>
  <c r="AD23" i="14"/>
  <c r="AI23" i="14" s="1"/>
  <c r="AC23" i="14"/>
  <c r="AB23" i="14"/>
  <c r="AA23" i="14"/>
  <c r="I23" i="14"/>
  <c r="G23" i="14"/>
  <c r="E23" i="14"/>
  <c r="C23" i="14"/>
  <c r="A23" i="14"/>
  <c r="AO22" i="14"/>
  <c r="AN22" i="14"/>
  <c r="AP22" i="14" s="1"/>
  <c r="AI22" i="14"/>
  <c r="L22" i="14"/>
  <c r="J22" i="14"/>
  <c r="I22" i="14"/>
  <c r="H22" i="14"/>
  <c r="G22" i="14"/>
  <c r="F22" i="14"/>
  <c r="K22" i="14" s="1"/>
  <c r="E22" i="14"/>
  <c r="D22" i="14"/>
  <c r="C22" i="14"/>
  <c r="B22" i="14"/>
  <c r="A22" i="14"/>
  <c r="AO21" i="14"/>
  <c r="AN21" i="14"/>
  <c r="AP21" i="14" s="1"/>
  <c r="AI21" i="14"/>
  <c r="L21" i="14"/>
  <c r="J21" i="14"/>
  <c r="I21" i="14"/>
  <c r="H21" i="14"/>
  <c r="G21" i="14"/>
  <c r="F21" i="14"/>
  <c r="K21" i="14" s="1"/>
  <c r="E21" i="14"/>
  <c r="D21" i="14"/>
  <c r="C21" i="14"/>
  <c r="B21" i="14"/>
  <c r="A21" i="14"/>
  <c r="AO20" i="14"/>
  <c r="AN20" i="14"/>
  <c r="AP20" i="14" s="1"/>
  <c r="AI20" i="14"/>
  <c r="J20" i="14"/>
  <c r="I20" i="14"/>
  <c r="H20" i="14"/>
  <c r="G20" i="14"/>
  <c r="F20" i="14"/>
  <c r="K20" i="14" s="1"/>
  <c r="E20" i="14"/>
  <c r="D20" i="14"/>
  <c r="C20" i="14"/>
  <c r="B20" i="14"/>
  <c r="A20" i="14"/>
  <c r="AO19" i="14"/>
  <c r="AN19" i="14"/>
  <c r="AP19" i="14" s="1"/>
  <c r="AI19" i="14"/>
  <c r="J19" i="14"/>
  <c r="I19" i="14"/>
  <c r="H19" i="14"/>
  <c r="G19" i="14"/>
  <c r="F19" i="14"/>
  <c r="E19" i="14"/>
  <c r="D19" i="14"/>
  <c r="K19" i="14" s="1"/>
  <c r="C19" i="14"/>
  <c r="B19" i="14"/>
  <c r="A19" i="14"/>
  <c r="AO18" i="14"/>
  <c r="AN18" i="14"/>
  <c r="AP18" i="14" s="1"/>
  <c r="AI18" i="14"/>
  <c r="J18" i="14"/>
  <c r="I18" i="14"/>
  <c r="H18" i="14"/>
  <c r="G18" i="14"/>
  <c r="F18" i="14"/>
  <c r="E18" i="14"/>
  <c r="D18" i="14"/>
  <c r="K18" i="14" s="1"/>
  <c r="C18" i="14"/>
  <c r="B18" i="14"/>
  <c r="A18" i="14"/>
  <c r="AO17" i="14"/>
  <c r="AN17" i="14"/>
  <c r="AP17" i="14" s="1"/>
  <c r="AI17" i="14"/>
  <c r="J17" i="14"/>
  <c r="I17" i="14"/>
  <c r="H17" i="14"/>
  <c r="G17" i="14"/>
  <c r="F17" i="14"/>
  <c r="E17" i="14"/>
  <c r="D17" i="14"/>
  <c r="K17" i="14" s="1"/>
  <c r="C17" i="14"/>
  <c r="B17" i="14"/>
  <c r="A17" i="14"/>
  <c r="AO16" i="14"/>
  <c r="AN16" i="14"/>
  <c r="AP16" i="14" s="1"/>
  <c r="AI16" i="14"/>
  <c r="J16" i="14"/>
  <c r="I16" i="14"/>
  <c r="H16" i="14"/>
  <c r="G16" i="14"/>
  <c r="F16" i="14"/>
  <c r="E16" i="14"/>
  <c r="D16" i="14"/>
  <c r="K16" i="14" s="1"/>
  <c r="C16" i="14"/>
  <c r="B16" i="14"/>
  <c r="A16" i="14"/>
  <c r="AO15" i="14"/>
  <c r="AN15" i="14"/>
  <c r="AP15" i="14" s="1"/>
  <c r="AI15" i="14"/>
  <c r="J15" i="14"/>
  <c r="I15" i="14"/>
  <c r="H15" i="14"/>
  <c r="G15" i="14"/>
  <c r="F15" i="14"/>
  <c r="E15" i="14"/>
  <c r="D15" i="14"/>
  <c r="K15" i="14" s="1"/>
  <c r="C15" i="14"/>
  <c r="B15" i="14"/>
  <c r="A15" i="14"/>
  <c r="AO14" i="14"/>
  <c r="AN14" i="14"/>
  <c r="AP14" i="14" s="1"/>
  <c r="AI14" i="14"/>
  <c r="J14" i="14"/>
  <c r="I14" i="14"/>
  <c r="H14" i="14"/>
  <c r="G14" i="14"/>
  <c r="F14" i="14"/>
  <c r="E14" i="14"/>
  <c r="D14" i="14"/>
  <c r="K14" i="14" s="1"/>
  <c r="C14" i="14"/>
  <c r="B14" i="14"/>
  <c r="A14" i="14"/>
  <c r="AO13" i="14"/>
  <c r="AN13" i="14"/>
  <c r="AP13" i="14" s="1"/>
  <c r="AI13" i="14"/>
  <c r="J13" i="14"/>
  <c r="I13" i="14"/>
  <c r="H13" i="14"/>
  <c r="G13" i="14"/>
  <c r="F13" i="14"/>
  <c r="E13" i="14"/>
  <c r="D13" i="14"/>
  <c r="C13" i="14"/>
  <c r="B13" i="14"/>
  <c r="A13" i="14"/>
  <c r="AO12" i="14"/>
  <c r="AN12" i="14"/>
  <c r="AP12" i="14" s="1"/>
  <c r="AI12" i="14"/>
  <c r="J12" i="14"/>
  <c r="I12" i="14"/>
  <c r="H12" i="14"/>
  <c r="G12" i="14"/>
  <c r="F12" i="14"/>
  <c r="E12" i="14"/>
  <c r="D12" i="14"/>
  <c r="C12" i="14"/>
  <c r="B12" i="14"/>
  <c r="A12" i="14"/>
  <c r="AO11" i="14"/>
  <c r="AN11" i="14"/>
  <c r="AP11" i="14" s="1"/>
  <c r="AI11" i="14"/>
  <c r="J11" i="14"/>
  <c r="I11" i="14"/>
  <c r="H11" i="14"/>
  <c r="G11" i="14"/>
  <c r="F11" i="14"/>
  <c r="E11" i="14"/>
  <c r="D11" i="14"/>
  <c r="K11" i="14" s="1"/>
  <c r="C11" i="14"/>
  <c r="B11" i="14"/>
  <c r="A11" i="14"/>
  <c r="AO10" i="14"/>
  <c r="AN10" i="14"/>
  <c r="AP10" i="14" s="1"/>
  <c r="AI10" i="14"/>
  <c r="J10" i="14"/>
  <c r="I10" i="14"/>
  <c r="H10" i="14"/>
  <c r="G10" i="14"/>
  <c r="F10" i="14"/>
  <c r="E10" i="14"/>
  <c r="D10" i="14"/>
  <c r="K10" i="14" s="1"/>
  <c r="C10" i="14"/>
  <c r="B10" i="14"/>
  <c r="A10" i="14"/>
  <c r="AO9" i="14"/>
  <c r="AN9" i="14"/>
  <c r="AP9" i="14" s="1"/>
  <c r="AI9" i="14"/>
  <c r="J9" i="14"/>
  <c r="I9" i="14"/>
  <c r="H9" i="14"/>
  <c r="G9" i="14"/>
  <c r="F9" i="14"/>
  <c r="E9" i="14"/>
  <c r="D9" i="14"/>
  <c r="C9" i="14"/>
  <c r="B9" i="14"/>
  <c r="A9" i="14"/>
  <c r="AO8" i="14"/>
  <c r="AN8" i="14"/>
  <c r="AP8" i="14" s="1"/>
  <c r="AI8" i="14"/>
  <c r="J8" i="14"/>
  <c r="I8" i="14"/>
  <c r="H8" i="14"/>
  <c r="G8" i="14"/>
  <c r="F8" i="14"/>
  <c r="E8" i="14"/>
  <c r="D8" i="14"/>
  <c r="C8" i="14"/>
  <c r="B8" i="14"/>
  <c r="A8" i="14"/>
  <c r="AO7" i="14"/>
  <c r="AN7" i="14"/>
  <c r="AP7" i="14" s="1"/>
  <c r="AI7" i="14"/>
  <c r="J7" i="14"/>
  <c r="I7" i="14"/>
  <c r="H7" i="14"/>
  <c r="G7" i="14"/>
  <c r="F7" i="14"/>
  <c r="E7" i="14"/>
  <c r="D7" i="14"/>
  <c r="K7" i="14" s="1"/>
  <c r="C7" i="14"/>
  <c r="B7" i="14"/>
  <c r="A7" i="14"/>
  <c r="AO6" i="14"/>
  <c r="AN6" i="14"/>
  <c r="AP6" i="14" s="1"/>
  <c r="AK5" i="14" s="1"/>
  <c r="AI6" i="14"/>
  <c r="J6" i="14"/>
  <c r="I6" i="14"/>
  <c r="H6" i="14"/>
  <c r="H23" i="14" s="1"/>
  <c r="G6" i="14"/>
  <c r="F6" i="14"/>
  <c r="E6" i="14"/>
  <c r="D6" i="14"/>
  <c r="D23" i="14" s="1"/>
  <c r="C6" i="14"/>
  <c r="B6" i="14"/>
  <c r="A6" i="14"/>
  <c r="A27" i="13"/>
  <c r="A26" i="13"/>
  <c r="AT25" i="13"/>
  <c r="AS25" i="13"/>
  <c r="AR25" i="13"/>
  <c r="AQ25" i="13"/>
  <c r="AP25" i="13"/>
  <c r="AO25" i="13"/>
  <c r="AN25" i="13"/>
  <c r="AM25" i="13"/>
  <c r="AL25" i="13"/>
  <c r="AK25" i="13"/>
  <c r="AJ25" i="13"/>
  <c r="AI25" i="13"/>
  <c r="AH25" i="13"/>
  <c r="AG25" i="13"/>
  <c r="AF25" i="13"/>
  <c r="AE25" i="13"/>
  <c r="AD25" i="13"/>
  <c r="AC25" i="13"/>
  <c r="AB25" i="13"/>
  <c r="AA25" i="13"/>
  <c r="A25" i="13"/>
  <c r="AV24" i="13"/>
  <c r="AU24" i="13"/>
  <c r="V24" i="13"/>
  <c r="U24" i="13"/>
  <c r="T24" i="13"/>
  <c r="S24" i="13"/>
  <c r="R24" i="13"/>
  <c r="Q24" i="13"/>
  <c r="P24" i="13"/>
  <c r="O24" i="13"/>
  <c r="N24" i="13"/>
  <c r="M24" i="13"/>
  <c r="L24" i="13"/>
  <c r="K24" i="13"/>
  <c r="J24" i="13"/>
  <c r="I24" i="13"/>
  <c r="H24" i="13"/>
  <c r="G24" i="13"/>
  <c r="F24" i="13"/>
  <c r="E24" i="13"/>
  <c r="D24" i="13"/>
  <c r="C24" i="13"/>
  <c r="W24" i="13" s="1"/>
  <c r="B24" i="13"/>
  <c r="A24" i="13"/>
  <c r="AV23" i="13"/>
  <c r="AU23" i="13"/>
  <c r="V23" i="13"/>
  <c r="U23" i="13"/>
  <c r="T23" i="13"/>
  <c r="S23" i="13"/>
  <c r="R23" i="13"/>
  <c r="Q23" i="13"/>
  <c r="P23" i="13"/>
  <c r="O23" i="13"/>
  <c r="N23" i="13"/>
  <c r="M23" i="13"/>
  <c r="L23" i="13"/>
  <c r="K23" i="13"/>
  <c r="J23" i="13"/>
  <c r="I23" i="13"/>
  <c r="H23" i="13"/>
  <c r="G23" i="13"/>
  <c r="F23" i="13"/>
  <c r="E23" i="13"/>
  <c r="D23" i="13"/>
  <c r="X23" i="13" s="1"/>
  <c r="C23" i="13"/>
  <c r="W23" i="13" s="1"/>
  <c r="B23" i="13"/>
  <c r="A23" i="13"/>
  <c r="AV22" i="13"/>
  <c r="AU22" i="13"/>
  <c r="X22" i="13"/>
  <c r="V22" i="13"/>
  <c r="U22" i="13"/>
  <c r="T22" i="13"/>
  <c r="S22" i="13"/>
  <c r="R22" i="13"/>
  <c r="Q22" i="13"/>
  <c r="P22" i="13"/>
  <c r="O22" i="13"/>
  <c r="N22" i="13"/>
  <c r="M22" i="13"/>
  <c r="L22" i="13"/>
  <c r="K22" i="13"/>
  <c r="J22" i="13"/>
  <c r="I22" i="13"/>
  <c r="H22" i="13"/>
  <c r="G22" i="13"/>
  <c r="F22" i="13"/>
  <c r="E22" i="13"/>
  <c r="D22" i="13"/>
  <c r="C22" i="13"/>
  <c r="W22" i="13" s="1"/>
  <c r="B22" i="13"/>
  <c r="A22" i="13"/>
  <c r="AV21" i="13"/>
  <c r="AU21" i="13"/>
  <c r="V21" i="13"/>
  <c r="U21" i="13"/>
  <c r="T21" i="13"/>
  <c r="S21" i="13"/>
  <c r="R21" i="13"/>
  <c r="Q21" i="13"/>
  <c r="P21" i="13"/>
  <c r="O21" i="13"/>
  <c r="N21" i="13"/>
  <c r="M21" i="13"/>
  <c r="L21" i="13"/>
  <c r="K21" i="13"/>
  <c r="J21" i="13"/>
  <c r="I21" i="13"/>
  <c r="H21" i="13"/>
  <c r="G21" i="13"/>
  <c r="F21" i="13"/>
  <c r="E21" i="13"/>
  <c r="D21" i="13"/>
  <c r="X21" i="13" s="1"/>
  <c r="C21" i="13"/>
  <c r="W21" i="13" s="1"/>
  <c r="B21" i="13"/>
  <c r="A21" i="13"/>
  <c r="AV20" i="13"/>
  <c r="AU20" i="13"/>
  <c r="V20" i="13"/>
  <c r="U20" i="13"/>
  <c r="T20" i="13"/>
  <c r="S20" i="13"/>
  <c r="R20" i="13"/>
  <c r="Q20" i="13"/>
  <c r="P20" i="13"/>
  <c r="O20" i="13"/>
  <c r="N20" i="13"/>
  <c r="M20" i="13"/>
  <c r="L20" i="13"/>
  <c r="K20" i="13"/>
  <c r="J20" i="13"/>
  <c r="I20" i="13"/>
  <c r="H20" i="13"/>
  <c r="G20" i="13"/>
  <c r="F20" i="13"/>
  <c r="E20" i="13"/>
  <c r="D20" i="13"/>
  <c r="X20" i="13" s="1"/>
  <c r="C20" i="13"/>
  <c r="W20" i="13" s="1"/>
  <c r="B20" i="13"/>
  <c r="A20" i="13"/>
  <c r="AV19" i="13"/>
  <c r="AU19" i="13"/>
  <c r="V19" i="13"/>
  <c r="U19" i="13"/>
  <c r="T19" i="13"/>
  <c r="S19" i="13"/>
  <c r="R19" i="13"/>
  <c r="Q19" i="13"/>
  <c r="P19" i="13"/>
  <c r="O19" i="13"/>
  <c r="N19" i="13"/>
  <c r="M19" i="13"/>
  <c r="L19" i="13"/>
  <c r="K19" i="13"/>
  <c r="J19" i="13"/>
  <c r="I19" i="13"/>
  <c r="H19" i="13"/>
  <c r="G19" i="13"/>
  <c r="F19" i="13"/>
  <c r="E19" i="13"/>
  <c r="D19" i="13"/>
  <c r="X19" i="13" s="1"/>
  <c r="C19" i="13"/>
  <c r="B19" i="13"/>
  <c r="A19" i="13"/>
  <c r="AV18" i="13"/>
  <c r="AU18" i="13"/>
  <c r="X18" i="13"/>
  <c r="V18" i="13"/>
  <c r="U18" i="13"/>
  <c r="T18" i="13"/>
  <c r="S18" i="13"/>
  <c r="R18" i="13"/>
  <c r="Q18" i="13"/>
  <c r="P18" i="13"/>
  <c r="O18" i="13"/>
  <c r="N18" i="13"/>
  <c r="M18" i="13"/>
  <c r="L18" i="13"/>
  <c r="K18" i="13"/>
  <c r="J18" i="13"/>
  <c r="I18" i="13"/>
  <c r="H18" i="13"/>
  <c r="G18" i="13"/>
  <c r="F18" i="13"/>
  <c r="E18" i="13"/>
  <c r="D18" i="13"/>
  <c r="C18" i="13"/>
  <c r="W18" i="13" s="1"/>
  <c r="B18" i="13"/>
  <c r="A18" i="13"/>
  <c r="AV17" i="13"/>
  <c r="AU17" i="13"/>
  <c r="V17" i="13"/>
  <c r="U17" i="13"/>
  <c r="T17" i="13"/>
  <c r="S17" i="13"/>
  <c r="R17" i="13"/>
  <c r="Q17" i="13"/>
  <c r="P17" i="13"/>
  <c r="O17" i="13"/>
  <c r="N17" i="13"/>
  <c r="M17" i="13"/>
  <c r="L17" i="13"/>
  <c r="K17" i="13"/>
  <c r="J17" i="13"/>
  <c r="I17" i="13"/>
  <c r="H17" i="13"/>
  <c r="G17" i="13"/>
  <c r="F17" i="13"/>
  <c r="E17" i="13"/>
  <c r="D17" i="13"/>
  <c r="X17" i="13" s="1"/>
  <c r="C17" i="13"/>
  <c r="W17" i="13" s="1"/>
  <c r="B17" i="13"/>
  <c r="A17" i="13"/>
  <c r="AV16" i="13"/>
  <c r="AU16" i="13"/>
  <c r="V16" i="13"/>
  <c r="U16" i="13"/>
  <c r="T16" i="13"/>
  <c r="S16" i="13"/>
  <c r="R16" i="13"/>
  <c r="Q16" i="13"/>
  <c r="P16" i="13"/>
  <c r="O16" i="13"/>
  <c r="N16" i="13"/>
  <c r="M16" i="13"/>
  <c r="L16" i="13"/>
  <c r="K16" i="13"/>
  <c r="J16" i="13"/>
  <c r="I16" i="13"/>
  <c r="H16" i="13"/>
  <c r="G16" i="13"/>
  <c r="F16" i="13"/>
  <c r="E16" i="13"/>
  <c r="D16" i="13"/>
  <c r="X16" i="13" s="1"/>
  <c r="C16" i="13"/>
  <c r="W16" i="13" s="1"/>
  <c r="B16" i="13"/>
  <c r="A16" i="13"/>
  <c r="AV15" i="13"/>
  <c r="AU15" i="13"/>
  <c r="V15" i="13"/>
  <c r="U15" i="13"/>
  <c r="T15" i="13"/>
  <c r="S15" i="13"/>
  <c r="R15" i="13"/>
  <c r="Q15" i="13"/>
  <c r="P15" i="13"/>
  <c r="O15" i="13"/>
  <c r="N15" i="13"/>
  <c r="M15" i="13"/>
  <c r="L15" i="13"/>
  <c r="K15" i="13"/>
  <c r="J15" i="13"/>
  <c r="I15" i="13"/>
  <c r="H15" i="13"/>
  <c r="G15" i="13"/>
  <c r="F15" i="13"/>
  <c r="E15" i="13"/>
  <c r="D15" i="13"/>
  <c r="X15" i="13" s="1"/>
  <c r="C15" i="13"/>
  <c r="B15" i="13"/>
  <c r="A15" i="13"/>
  <c r="AV14" i="13"/>
  <c r="AU14" i="13"/>
  <c r="X14" i="13"/>
  <c r="V14" i="13"/>
  <c r="U14" i="13"/>
  <c r="T14" i="13"/>
  <c r="S14" i="13"/>
  <c r="R14" i="13"/>
  <c r="Q14" i="13"/>
  <c r="P14" i="13"/>
  <c r="O14" i="13"/>
  <c r="N14" i="13"/>
  <c r="M14" i="13"/>
  <c r="L14" i="13"/>
  <c r="K14" i="13"/>
  <c r="J14" i="13"/>
  <c r="I14" i="13"/>
  <c r="H14" i="13"/>
  <c r="G14" i="13"/>
  <c r="F14" i="13"/>
  <c r="E14" i="13"/>
  <c r="D14" i="13"/>
  <c r="C14" i="13"/>
  <c r="W14" i="13" s="1"/>
  <c r="B14" i="13"/>
  <c r="A14" i="13"/>
  <c r="AV13" i="13"/>
  <c r="AU13" i="13"/>
  <c r="V13" i="13"/>
  <c r="U13" i="13"/>
  <c r="T13" i="13"/>
  <c r="S13" i="13"/>
  <c r="R13" i="13"/>
  <c r="Q13" i="13"/>
  <c r="P13" i="13"/>
  <c r="O13" i="13"/>
  <c r="N13" i="13"/>
  <c r="M13" i="13"/>
  <c r="L13" i="13"/>
  <c r="K13" i="13"/>
  <c r="J13" i="13"/>
  <c r="I13" i="13"/>
  <c r="H13" i="13"/>
  <c r="G13" i="13"/>
  <c r="F13" i="13"/>
  <c r="E13" i="13"/>
  <c r="D13" i="13"/>
  <c r="X13" i="13" s="1"/>
  <c r="C13" i="13"/>
  <c r="W13" i="13" s="1"/>
  <c r="B13" i="13"/>
  <c r="A13" i="13"/>
  <c r="AV12" i="13"/>
  <c r="AU12" i="13"/>
  <c r="V12" i="13"/>
  <c r="U12" i="13"/>
  <c r="T12" i="13"/>
  <c r="S12" i="13"/>
  <c r="R12" i="13"/>
  <c r="Q12" i="13"/>
  <c r="P12" i="13"/>
  <c r="O12" i="13"/>
  <c r="N12" i="13"/>
  <c r="M12" i="13"/>
  <c r="L12" i="13"/>
  <c r="K12" i="13"/>
  <c r="J12" i="13"/>
  <c r="I12" i="13"/>
  <c r="H12" i="13"/>
  <c r="G12" i="13"/>
  <c r="F12" i="13"/>
  <c r="E12" i="13"/>
  <c r="D12" i="13"/>
  <c r="C12" i="13"/>
  <c r="W12" i="13" s="1"/>
  <c r="B12" i="13"/>
  <c r="A12" i="13"/>
  <c r="AV11" i="13"/>
  <c r="AU11" i="13"/>
  <c r="V11" i="13"/>
  <c r="U11" i="13"/>
  <c r="T11" i="13"/>
  <c r="S11" i="13"/>
  <c r="R11" i="13"/>
  <c r="Q11" i="13"/>
  <c r="P11" i="13"/>
  <c r="O11" i="13"/>
  <c r="N11" i="13"/>
  <c r="M11" i="13"/>
  <c r="L11" i="13"/>
  <c r="K11" i="13"/>
  <c r="J11" i="13"/>
  <c r="I11" i="13"/>
  <c r="H11" i="13"/>
  <c r="G11" i="13"/>
  <c r="F11" i="13"/>
  <c r="E11" i="13"/>
  <c r="D11" i="13"/>
  <c r="X11" i="13" s="1"/>
  <c r="C11" i="13"/>
  <c r="W11" i="13" s="1"/>
  <c r="B11" i="13"/>
  <c r="A11" i="13"/>
  <c r="AV10" i="13"/>
  <c r="AU10" i="13"/>
  <c r="V10" i="13"/>
  <c r="U10" i="13"/>
  <c r="T10" i="13"/>
  <c r="T25" i="13" s="1"/>
  <c r="S10" i="13"/>
  <c r="R10" i="13"/>
  <c r="Q10" i="13"/>
  <c r="P10" i="13"/>
  <c r="P25" i="13" s="1"/>
  <c r="O10" i="13"/>
  <c r="N10" i="13"/>
  <c r="M10" i="13"/>
  <c r="L10" i="13"/>
  <c r="L25" i="13" s="1"/>
  <c r="K10" i="13"/>
  <c r="J10" i="13"/>
  <c r="I10" i="13"/>
  <c r="H10" i="13"/>
  <c r="H25" i="13" s="1"/>
  <c r="G10" i="13"/>
  <c r="F10" i="13"/>
  <c r="E10" i="13"/>
  <c r="D10" i="13"/>
  <c r="D25" i="13" s="1"/>
  <c r="C10" i="13"/>
  <c r="W10" i="13" s="1"/>
  <c r="B10" i="13"/>
  <c r="A10" i="13"/>
  <c r="AV9" i="13"/>
  <c r="AU9" i="13"/>
  <c r="V9" i="13"/>
  <c r="U9" i="13"/>
  <c r="T9" i="13"/>
  <c r="S9" i="13"/>
  <c r="R9" i="13"/>
  <c r="Q9" i="13"/>
  <c r="P9" i="13"/>
  <c r="O9" i="13"/>
  <c r="N9" i="13"/>
  <c r="M9" i="13"/>
  <c r="L9" i="13"/>
  <c r="K9" i="13"/>
  <c r="J9" i="13"/>
  <c r="I9" i="13"/>
  <c r="H9" i="13"/>
  <c r="G9" i="13"/>
  <c r="F9" i="13"/>
  <c r="E9" i="13"/>
  <c r="D9" i="13"/>
  <c r="X9" i="13" s="1"/>
  <c r="C9" i="13"/>
  <c r="W9" i="13" s="1"/>
  <c r="B9" i="13"/>
  <c r="A9" i="13"/>
  <c r="AV8" i="13"/>
  <c r="AU8" i="13"/>
  <c r="V8" i="13"/>
  <c r="U8" i="13"/>
  <c r="U25" i="13" s="1"/>
  <c r="T8" i="13"/>
  <c r="S8" i="13"/>
  <c r="R8" i="13"/>
  <c r="Q8" i="13"/>
  <c r="Q25" i="13" s="1"/>
  <c r="P8" i="13"/>
  <c r="O8" i="13"/>
  <c r="N8" i="13"/>
  <c r="M8" i="13"/>
  <c r="M25" i="13" s="1"/>
  <c r="L8" i="13"/>
  <c r="K8" i="13"/>
  <c r="J8" i="13"/>
  <c r="I8" i="13"/>
  <c r="I25" i="13" s="1"/>
  <c r="H8" i="13"/>
  <c r="G8" i="13"/>
  <c r="F8" i="13"/>
  <c r="E8" i="13"/>
  <c r="E25" i="13" s="1"/>
  <c r="D8" i="13"/>
  <c r="C8" i="13"/>
  <c r="W8" i="13" s="1"/>
  <c r="B8" i="13"/>
  <c r="A8" i="13"/>
  <c r="AA25" i="12"/>
  <c r="C25" i="12"/>
  <c r="AA24" i="12"/>
  <c r="C24" i="12"/>
  <c r="AV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R23" i="12"/>
  <c r="Q23" i="12"/>
  <c r="P23" i="12"/>
  <c r="O23" i="12"/>
  <c r="N23" i="12"/>
  <c r="M23" i="12"/>
  <c r="L23" i="12"/>
  <c r="K23" i="12"/>
  <c r="J23" i="12"/>
  <c r="I23" i="12"/>
  <c r="H23" i="12"/>
  <c r="G23" i="12"/>
  <c r="F23" i="12"/>
  <c r="E23" i="12"/>
  <c r="D23" i="12"/>
  <c r="C23" i="12"/>
  <c r="A23" i="12"/>
  <c r="AV22" i="12"/>
  <c r="AU22" i="12"/>
  <c r="B22" i="12"/>
  <c r="A22" i="12"/>
  <c r="AV21" i="12"/>
  <c r="AU21" i="12"/>
  <c r="B21" i="12"/>
  <c r="A21" i="12"/>
  <c r="AV20" i="12"/>
  <c r="AU20" i="12"/>
  <c r="B20" i="12"/>
  <c r="A20" i="12"/>
  <c r="AV19" i="12"/>
  <c r="AU19" i="12"/>
  <c r="B19" i="12"/>
  <c r="A19" i="12"/>
  <c r="AV18" i="12"/>
  <c r="AU18" i="12"/>
  <c r="B18" i="12"/>
  <c r="A18" i="12"/>
  <c r="AV17" i="12"/>
  <c r="AU17" i="12"/>
  <c r="B17" i="12"/>
  <c r="A17" i="12"/>
  <c r="AV16" i="12"/>
  <c r="AU16" i="12"/>
  <c r="B16" i="12"/>
  <c r="A16" i="12"/>
  <c r="AV15" i="12"/>
  <c r="AU15" i="12"/>
  <c r="B15" i="12"/>
  <c r="A15" i="12"/>
  <c r="AV14" i="12"/>
  <c r="AU14" i="12"/>
  <c r="B14" i="12"/>
  <c r="A14" i="12"/>
  <c r="AV13" i="12"/>
  <c r="AU13" i="12"/>
  <c r="B13" i="12"/>
  <c r="A13" i="12"/>
  <c r="AV12" i="12"/>
  <c r="AU12" i="12"/>
  <c r="B12" i="12"/>
  <c r="A12" i="12"/>
  <c r="AV11" i="12"/>
  <c r="AU11" i="12"/>
  <c r="B11" i="12"/>
  <c r="A11" i="12"/>
  <c r="AV10" i="12"/>
  <c r="AU10" i="12"/>
  <c r="B10" i="12"/>
  <c r="A10" i="12"/>
  <c r="AV9" i="12"/>
  <c r="AU9" i="12"/>
  <c r="B9" i="12"/>
  <c r="A9" i="12"/>
  <c r="AV8" i="12"/>
  <c r="AU8" i="12"/>
  <c r="B8" i="12"/>
  <c r="A8" i="12"/>
  <c r="AV7" i="12"/>
  <c r="AU7" i="12"/>
  <c r="B7" i="12"/>
  <c r="A7" i="12"/>
  <c r="AV6" i="12"/>
  <c r="AU6" i="12"/>
  <c r="B6" i="12"/>
  <c r="A6" i="12"/>
  <c r="A25" i="11"/>
  <c r="A24" i="11"/>
  <c r="N23" i="11"/>
  <c r="M23" i="11"/>
  <c r="L23" i="11"/>
  <c r="K23" i="11"/>
  <c r="J23" i="11"/>
  <c r="I23" i="11"/>
  <c r="H23" i="11"/>
  <c r="G23" i="11"/>
  <c r="F23" i="11"/>
  <c r="E23" i="11"/>
  <c r="D23" i="11"/>
  <c r="C23" i="11"/>
  <c r="A23" i="11"/>
  <c r="P22" i="11"/>
  <c r="O22" i="11"/>
  <c r="B22" i="11"/>
  <c r="A22" i="11"/>
  <c r="P21" i="11"/>
  <c r="O21" i="11"/>
  <c r="B21" i="11"/>
  <c r="A21" i="11"/>
  <c r="P20" i="11"/>
  <c r="O20" i="11"/>
  <c r="B20" i="11"/>
  <c r="A20" i="11"/>
  <c r="P19" i="11"/>
  <c r="O19" i="11"/>
  <c r="B19" i="11"/>
  <c r="A19" i="11"/>
  <c r="P18" i="11"/>
  <c r="O18" i="11"/>
  <c r="B18" i="11"/>
  <c r="A18" i="11"/>
  <c r="P17" i="11"/>
  <c r="O17" i="11"/>
  <c r="B17" i="11"/>
  <c r="A17" i="11"/>
  <c r="P16" i="11"/>
  <c r="O16" i="11"/>
  <c r="B16" i="11"/>
  <c r="A16" i="11"/>
  <c r="P15" i="11"/>
  <c r="O15" i="11"/>
  <c r="B15" i="11"/>
  <c r="A15" i="11"/>
  <c r="P14" i="11"/>
  <c r="O14" i="11"/>
  <c r="B14" i="11"/>
  <c r="A14" i="11"/>
  <c r="P13" i="11"/>
  <c r="O13" i="11"/>
  <c r="B13" i="11"/>
  <c r="A13" i="11"/>
  <c r="P12" i="11"/>
  <c r="O12" i="11"/>
  <c r="B12" i="11"/>
  <c r="A12" i="11"/>
  <c r="P11" i="11"/>
  <c r="O11" i="11"/>
  <c r="B11" i="11"/>
  <c r="A11" i="11"/>
  <c r="P10" i="11"/>
  <c r="O10" i="11"/>
  <c r="B10" i="11"/>
  <c r="A10" i="11"/>
  <c r="P9" i="11"/>
  <c r="O9" i="11"/>
  <c r="B9" i="11"/>
  <c r="A9" i="11"/>
  <c r="P8" i="11"/>
  <c r="O8" i="11"/>
  <c r="B8" i="11"/>
  <c r="A8" i="11"/>
  <c r="P7" i="11"/>
  <c r="O7" i="11"/>
  <c r="B7" i="11"/>
  <c r="A7" i="11"/>
  <c r="P6" i="11"/>
  <c r="O6" i="11"/>
  <c r="O23" i="11" s="1"/>
  <c r="B6" i="11"/>
  <c r="A6" i="11"/>
  <c r="A26" i="10"/>
  <c r="A25" i="10"/>
  <c r="Z23" i="10"/>
  <c r="Y23" i="10"/>
  <c r="X23" i="10"/>
  <c r="W23" i="10"/>
  <c r="V23" i="10"/>
  <c r="U23" i="10"/>
  <c r="T23" i="10"/>
  <c r="S23" i="10"/>
  <c r="R23" i="10"/>
  <c r="Q23" i="10"/>
  <c r="P23" i="10"/>
  <c r="O23" i="10"/>
  <c r="N23" i="10"/>
  <c r="M23" i="10"/>
  <c r="L23" i="10"/>
  <c r="K23" i="10"/>
  <c r="J23" i="10"/>
  <c r="I23" i="10"/>
  <c r="H23" i="10"/>
  <c r="G23" i="10"/>
  <c r="F23" i="10"/>
  <c r="E23" i="10"/>
  <c r="D23" i="10"/>
  <c r="C23" i="10"/>
  <c r="AB22" i="10"/>
  <c r="AA22" i="10"/>
  <c r="B22" i="10"/>
  <c r="A22" i="10"/>
  <c r="AB21" i="10"/>
  <c r="AA21" i="10"/>
  <c r="B21" i="10"/>
  <c r="A21" i="10"/>
  <c r="AB20" i="10"/>
  <c r="AA20" i="10"/>
  <c r="B20" i="10"/>
  <c r="A20" i="10"/>
  <c r="AB19" i="10"/>
  <c r="AA19" i="10"/>
  <c r="B19" i="10"/>
  <c r="A19" i="10"/>
  <c r="AB18" i="10"/>
  <c r="AA18" i="10"/>
  <c r="B18" i="10"/>
  <c r="A18" i="10"/>
  <c r="AB17" i="10"/>
  <c r="AA17" i="10"/>
  <c r="B17" i="10"/>
  <c r="A17" i="10"/>
  <c r="AB16" i="10"/>
  <c r="AA16" i="10"/>
  <c r="B16" i="10"/>
  <c r="A16" i="10"/>
  <c r="AB15" i="10"/>
  <c r="AA15" i="10"/>
  <c r="B15" i="10"/>
  <c r="A15" i="10"/>
  <c r="AB14" i="10"/>
  <c r="AA14" i="10"/>
  <c r="B14" i="10"/>
  <c r="A14" i="10"/>
  <c r="AB13" i="10"/>
  <c r="AA13" i="10"/>
  <c r="B13" i="10"/>
  <c r="A13" i="10"/>
  <c r="AB12" i="10"/>
  <c r="AA12" i="10"/>
  <c r="B12" i="10"/>
  <c r="A12" i="10"/>
  <c r="AB11" i="10"/>
  <c r="AA11" i="10"/>
  <c r="B11" i="10"/>
  <c r="A11" i="10"/>
  <c r="AB10" i="10"/>
  <c r="AA10" i="10"/>
  <c r="B10" i="10"/>
  <c r="A10" i="10"/>
  <c r="AB9" i="10"/>
  <c r="AA9" i="10"/>
  <c r="B9" i="10"/>
  <c r="A9" i="10"/>
  <c r="AB8" i="10"/>
  <c r="AA8" i="10"/>
  <c r="B8" i="10"/>
  <c r="A8" i="10"/>
  <c r="AB7" i="10"/>
  <c r="AB23" i="10" s="1"/>
  <c r="AA7" i="10"/>
  <c r="B7" i="10"/>
  <c r="A7" i="10"/>
  <c r="AB6" i="10"/>
  <c r="AA6" i="10"/>
  <c r="B6" i="10"/>
  <c r="A6" i="10"/>
  <c r="A25" i="9"/>
  <c r="A24" i="9"/>
  <c r="V23" i="9"/>
  <c r="U23" i="9"/>
  <c r="T23" i="9"/>
  <c r="S23" i="9"/>
  <c r="R23" i="9"/>
  <c r="Q23" i="9"/>
  <c r="P23" i="9"/>
  <c r="O23" i="9"/>
  <c r="N23" i="9"/>
  <c r="M23" i="9"/>
  <c r="L23" i="9"/>
  <c r="K23" i="9"/>
  <c r="J23" i="9"/>
  <c r="I23" i="9"/>
  <c r="H23" i="9"/>
  <c r="G23" i="9"/>
  <c r="F23" i="9"/>
  <c r="E23" i="9"/>
  <c r="D23" i="9"/>
  <c r="C23" i="9"/>
  <c r="A23" i="9"/>
  <c r="X22" i="9"/>
  <c r="W22" i="9"/>
  <c r="B22" i="9"/>
  <c r="A22" i="9"/>
  <c r="X21" i="9"/>
  <c r="W21" i="9"/>
  <c r="B21" i="9"/>
  <c r="A21" i="9"/>
  <c r="X20" i="9"/>
  <c r="W20" i="9"/>
  <c r="B20" i="9"/>
  <c r="A20" i="9"/>
  <c r="X19" i="9"/>
  <c r="W19" i="9"/>
  <c r="B19" i="9"/>
  <c r="A19" i="9"/>
  <c r="X18" i="9"/>
  <c r="W18" i="9"/>
  <c r="B18" i="9"/>
  <c r="A18" i="9"/>
  <c r="X17" i="9"/>
  <c r="W17" i="9"/>
  <c r="B17" i="9"/>
  <c r="A17" i="9"/>
  <c r="X16" i="9"/>
  <c r="W16" i="9"/>
  <c r="B16" i="9"/>
  <c r="A16" i="9"/>
  <c r="X15" i="9"/>
  <c r="W15" i="9"/>
  <c r="B15" i="9"/>
  <c r="A15" i="9"/>
  <c r="X14" i="9"/>
  <c r="W14" i="9"/>
  <c r="B14" i="9"/>
  <c r="A14" i="9"/>
  <c r="X13" i="9"/>
  <c r="W13" i="9"/>
  <c r="B13" i="9"/>
  <c r="A13" i="9"/>
  <c r="X12" i="9"/>
  <c r="W12" i="9"/>
  <c r="B12" i="9"/>
  <c r="A12" i="9"/>
  <c r="X11" i="9"/>
  <c r="W11" i="9"/>
  <c r="B11" i="9"/>
  <c r="A11" i="9"/>
  <c r="X10" i="9"/>
  <c r="W10" i="9"/>
  <c r="B10" i="9"/>
  <c r="A10" i="9"/>
  <c r="X9" i="9"/>
  <c r="W9" i="9"/>
  <c r="B9" i="9"/>
  <c r="A9" i="9"/>
  <c r="X8" i="9"/>
  <c r="W8" i="9"/>
  <c r="B8" i="9"/>
  <c r="A8" i="9"/>
  <c r="X7" i="9"/>
  <c r="W7" i="9"/>
  <c r="B7" i="9"/>
  <c r="A7" i="9"/>
  <c r="X6" i="9"/>
  <c r="X23" i="9" s="1"/>
  <c r="W6" i="9"/>
  <c r="W23" i="9" s="1"/>
  <c r="B6" i="9"/>
  <c r="A6" i="9"/>
  <c r="A27" i="8"/>
  <c r="A26" i="8"/>
  <c r="T24" i="8"/>
  <c r="S24" i="8"/>
  <c r="R24" i="8"/>
  <c r="Q24" i="8"/>
  <c r="P24" i="8"/>
  <c r="O24" i="8"/>
  <c r="N24" i="8"/>
  <c r="M24" i="8"/>
  <c r="L24" i="8"/>
  <c r="K24" i="8"/>
  <c r="J24" i="8"/>
  <c r="I24" i="8"/>
  <c r="H24" i="8"/>
  <c r="G24" i="8"/>
  <c r="F24" i="8"/>
  <c r="E24" i="8"/>
  <c r="D24" i="8"/>
  <c r="C24" i="8"/>
  <c r="V23" i="8"/>
  <c r="U23" i="8"/>
  <c r="B23" i="8"/>
  <c r="A23" i="8"/>
  <c r="V22" i="8"/>
  <c r="U22" i="8"/>
  <c r="B22" i="8"/>
  <c r="A22" i="8"/>
  <c r="V21" i="8"/>
  <c r="U21" i="8"/>
  <c r="B21" i="8"/>
  <c r="A21" i="8"/>
  <c r="V20" i="8"/>
  <c r="U20" i="8"/>
  <c r="B20" i="8"/>
  <c r="A20" i="8"/>
  <c r="V19" i="8"/>
  <c r="U19" i="8"/>
  <c r="B19" i="8"/>
  <c r="A19" i="8"/>
  <c r="V18" i="8"/>
  <c r="U18" i="8"/>
  <c r="B18" i="8"/>
  <c r="A18" i="8"/>
  <c r="V17" i="8"/>
  <c r="U17" i="8"/>
  <c r="B17" i="8"/>
  <c r="A17" i="8"/>
  <c r="V16" i="8"/>
  <c r="U16" i="8"/>
  <c r="B16" i="8"/>
  <c r="A16" i="8"/>
  <c r="V15" i="8"/>
  <c r="U15" i="8"/>
  <c r="B15" i="8"/>
  <c r="A15" i="8"/>
  <c r="V14" i="8"/>
  <c r="U14" i="8"/>
  <c r="B14" i="8"/>
  <c r="A14" i="8"/>
  <c r="V13" i="8"/>
  <c r="U13" i="8"/>
  <c r="B13" i="8"/>
  <c r="A13" i="8"/>
  <c r="V12" i="8"/>
  <c r="U12" i="8"/>
  <c r="B12" i="8"/>
  <c r="A12" i="8"/>
  <c r="V11" i="8"/>
  <c r="U11" i="8"/>
  <c r="B11" i="8"/>
  <c r="A11" i="8"/>
  <c r="V10" i="8"/>
  <c r="U10" i="8"/>
  <c r="B10" i="8"/>
  <c r="A10" i="8"/>
  <c r="V9" i="8"/>
  <c r="U9" i="8"/>
  <c r="B9" i="8"/>
  <c r="A9" i="8"/>
  <c r="V8" i="8"/>
  <c r="U8" i="8"/>
  <c r="U24" i="8" s="1"/>
  <c r="B8" i="8"/>
  <c r="A8" i="8"/>
  <c r="V7" i="8"/>
  <c r="V24" i="8" s="1"/>
  <c r="U7" i="8"/>
  <c r="B7" i="8"/>
  <c r="A7" i="8"/>
  <c r="A26" i="7"/>
  <c r="A25" i="7"/>
  <c r="T24" i="7"/>
  <c r="S24" i="7"/>
  <c r="R24" i="7"/>
  <c r="Q24" i="7"/>
  <c r="P24" i="7"/>
  <c r="O24" i="7"/>
  <c r="N24" i="7"/>
  <c r="M24" i="7"/>
  <c r="L24" i="7"/>
  <c r="K24" i="7"/>
  <c r="J24" i="7"/>
  <c r="I24" i="7"/>
  <c r="H24" i="7"/>
  <c r="G24" i="7"/>
  <c r="F24" i="7"/>
  <c r="E24" i="7"/>
  <c r="D24" i="7"/>
  <c r="C24" i="7"/>
  <c r="A24" i="7"/>
  <c r="V23" i="7"/>
  <c r="U23" i="7"/>
  <c r="B23" i="7"/>
  <c r="A23" i="7"/>
  <c r="V22" i="7"/>
  <c r="U22" i="7"/>
  <c r="B22" i="7"/>
  <c r="A22" i="7"/>
  <c r="V21" i="7"/>
  <c r="U21" i="7"/>
  <c r="B21" i="7"/>
  <c r="A21" i="7"/>
  <c r="V20" i="7"/>
  <c r="U20" i="7"/>
  <c r="B20" i="7"/>
  <c r="A20" i="7"/>
  <c r="V19" i="7"/>
  <c r="U19" i="7"/>
  <c r="B19" i="7"/>
  <c r="A19" i="7"/>
  <c r="V18" i="7"/>
  <c r="U18" i="7"/>
  <c r="B18" i="7"/>
  <c r="A18" i="7"/>
  <c r="V17" i="7"/>
  <c r="U17" i="7"/>
  <c r="B17" i="7"/>
  <c r="A17" i="7"/>
  <c r="V16" i="7"/>
  <c r="U16" i="7"/>
  <c r="B16" i="7"/>
  <c r="A16" i="7"/>
  <c r="V15" i="7"/>
  <c r="U15" i="7"/>
  <c r="B15" i="7"/>
  <c r="A15" i="7"/>
  <c r="V14" i="7"/>
  <c r="U14" i="7"/>
  <c r="B14" i="7"/>
  <c r="A14" i="7"/>
  <c r="V13" i="7"/>
  <c r="U13" i="7"/>
  <c r="B13" i="7"/>
  <c r="A13" i="7"/>
  <c r="V12" i="7"/>
  <c r="U12" i="7"/>
  <c r="B12" i="7"/>
  <c r="A12" i="7"/>
  <c r="V11" i="7"/>
  <c r="U11" i="7"/>
  <c r="B11" i="7"/>
  <c r="A11" i="7"/>
  <c r="V10" i="7"/>
  <c r="U10" i="7"/>
  <c r="B10" i="7"/>
  <c r="A10" i="7"/>
  <c r="V9" i="7"/>
  <c r="V24" i="7" s="1"/>
  <c r="U9" i="7"/>
  <c r="B9" i="7"/>
  <c r="A9" i="7"/>
  <c r="V8" i="7"/>
  <c r="U8" i="7"/>
  <c r="B8" i="7"/>
  <c r="A8" i="7"/>
  <c r="V7" i="7"/>
  <c r="U7" i="7"/>
  <c r="B7" i="7"/>
  <c r="A7" i="7"/>
  <c r="S32" i="6"/>
  <c r="R32" i="6"/>
  <c r="Q32" i="6"/>
  <c r="P32" i="6"/>
  <c r="O32" i="6"/>
  <c r="N32" i="6"/>
  <c r="M32" i="6"/>
  <c r="L32" i="6"/>
  <c r="K32" i="6"/>
  <c r="J32" i="6"/>
  <c r="I32" i="6"/>
  <c r="H32" i="6"/>
  <c r="G32" i="6"/>
  <c r="F32" i="6"/>
  <c r="E32" i="6"/>
  <c r="D32" i="6"/>
  <c r="C32" i="6"/>
  <c r="T31" i="6"/>
  <c r="B31" i="6"/>
  <c r="A31" i="6"/>
  <c r="T30" i="6"/>
  <c r="B30" i="6"/>
  <c r="A30" i="6"/>
  <c r="T29" i="6"/>
  <c r="B29" i="6"/>
  <c r="Q14" i="6" s="1"/>
  <c r="A29" i="6"/>
  <c r="T28" i="6"/>
  <c r="B28" i="6"/>
  <c r="A28" i="6"/>
  <c r="T27" i="6"/>
  <c r="B27" i="6"/>
  <c r="A27" i="6"/>
  <c r="T26" i="6"/>
  <c r="B26" i="6"/>
  <c r="A26" i="6"/>
  <c r="T25" i="6"/>
  <c r="B25" i="6"/>
  <c r="M14" i="6" s="1"/>
  <c r="A25" i="6"/>
  <c r="T24" i="6"/>
  <c r="B24" i="6"/>
  <c r="A24" i="6"/>
  <c r="T23" i="6"/>
  <c r="B23" i="6"/>
  <c r="A23" i="6"/>
  <c r="T22" i="6"/>
  <c r="B22" i="6"/>
  <c r="A22" i="6"/>
  <c r="T21" i="6"/>
  <c r="B21" i="6"/>
  <c r="I14" i="6" s="1"/>
  <c r="A21" i="6"/>
  <c r="T20" i="6"/>
  <c r="B20" i="6"/>
  <c r="A20" i="6"/>
  <c r="T19" i="6"/>
  <c r="B19" i="6"/>
  <c r="A19" i="6"/>
  <c r="T18" i="6"/>
  <c r="B18" i="6"/>
  <c r="A18" i="6"/>
  <c r="T17" i="6"/>
  <c r="T32" i="6" s="1"/>
  <c r="B17" i="6"/>
  <c r="E14" i="6" s="1"/>
  <c r="A17" i="6"/>
  <c r="T16" i="6"/>
  <c r="B16" i="6"/>
  <c r="A16" i="6"/>
  <c r="T15" i="6"/>
  <c r="B15" i="6"/>
  <c r="A15" i="6"/>
  <c r="S14" i="6"/>
  <c r="R14" i="6"/>
  <c r="P14" i="6"/>
  <c r="O14" i="6"/>
  <c r="N14" i="6"/>
  <c r="L14" i="6"/>
  <c r="K14" i="6"/>
  <c r="J14" i="6"/>
  <c r="H14" i="6"/>
  <c r="G14" i="6"/>
  <c r="F14" i="6"/>
  <c r="D14" i="6"/>
  <c r="C14" i="6"/>
  <c r="C9" i="6"/>
  <c r="B9" i="6"/>
  <c r="A9" i="6"/>
  <c r="C8" i="6"/>
  <c r="B8" i="6"/>
  <c r="A8" i="6"/>
  <c r="C7" i="6"/>
  <c r="B7" i="6"/>
  <c r="A7" i="6"/>
  <c r="C6" i="6"/>
  <c r="B6" i="6"/>
  <c r="A6" i="6"/>
  <c r="P23" i="5"/>
  <c r="O23" i="5"/>
  <c r="N23" i="5"/>
  <c r="M23" i="5"/>
  <c r="L23" i="5"/>
  <c r="K23" i="5"/>
  <c r="J23" i="5"/>
  <c r="I23" i="5"/>
  <c r="H23" i="5"/>
  <c r="G23" i="5"/>
  <c r="F23" i="5"/>
  <c r="E23" i="5"/>
  <c r="D23" i="5"/>
  <c r="C23" i="5"/>
  <c r="B22" i="5"/>
  <c r="A22" i="5"/>
  <c r="B21" i="5"/>
  <c r="A21" i="5"/>
  <c r="B20" i="5"/>
  <c r="A20" i="5"/>
  <c r="B19" i="5"/>
  <c r="A19" i="5"/>
  <c r="B18" i="5"/>
  <c r="A18" i="5"/>
  <c r="B17" i="5"/>
  <c r="A17" i="5"/>
  <c r="B16" i="5"/>
  <c r="A16" i="5"/>
  <c r="B15" i="5"/>
  <c r="A15" i="5"/>
  <c r="B14" i="5"/>
  <c r="A14" i="5"/>
  <c r="B13" i="5"/>
  <c r="A13" i="5"/>
  <c r="B12" i="5"/>
  <c r="A12" i="5"/>
  <c r="B11" i="5"/>
  <c r="A11" i="5"/>
  <c r="B10" i="5"/>
  <c r="A10" i="5"/>
  <c r="B9" i="5"/>
  <c r="A9" i="5"/>
  <c r="B8" i="5"/>
  <c r="A8" i="5"/>
  <c r="B7" i="5"/>
  <c r="A7" i="5"/>
  <c r="B6" i="5"/>
  <c r="A6" i="5"/>
  <c r="K18" i="4"/>
  <c r="J18" i="4"/>
  <c r="I18" i="4"/>
  <c r="H18" i="4"/>
  <c r="G18" i="4"/>
  <c r="F18" i="4"/>
  <c r="E18" i="4"/>
  <c r="D18" i="4"/>
  <c r="T18" i="4" s="1"/>
  <c r="C16" i="4"/>
  <c r="A16" i="4"/>
  <c r="C15" i="4"/>
  <c r="A15" i="4"/>
  <c r="C14" i="4"/>
  <c r="A14" i="4"/>
  <c r="C13" i="4"/>
  <c r="A13" i="4"/>
  <c r="C12" i="4"/>
  <c r="A12" i="4"/>
  <c r="A1" i="4"/>
  <c r="AJ26" i="3"/>
  <c r="AI26" i="3"/>
  <c r="AH26" i="3"/>
  <c r="AG26" i="3"/>
  <c r="AF26" i="3"/>
  <c r="AE26" i="3"/>
  <c r="AD26" i="3"/>
  <c r="AC26" i="3"/>
  <c r="AB26" i="3"/>
  <c r="AA26" i="3"/>
  <c r="L25" i="3"/>
  <c r="K25" i="3"/>
  <c r="J25" i="3"/>
  <c r="I25" i="3"/>
  <c r="H25" i="3"/>
  <c r="G25" i="3"/>
  <c r="F25" i="3"/>
  <c r="E25" i="3"/>
  <c r="D25" i="3"/>
  <c r="C25" i="3"/>
  <c r="L24" i="3"/>
  <c r="K24" i="3"/>
  <c r="J24" i="3"/>
  <c r="I24" i="3"/>
  <c r="H24" i="3"/>
  <c r="G24" i="3"/>
  <c r="F24" i="3"/>
  <c r="E24" i="3"/>
  <c r="D24" i="3"/>
  <c r="C24" i="3"/>
  <c r="L23" i="3"/>
  <c r="K23" i="3"/>
  <c r="J23" i="3"/>
  <c r="I23" i="3"/>
  <c r="H23" i="3"/>
  <c r="G23" i="3"/>
  <c r="F23" i="3"/>
  <c r="E23" i="3"/>
  <c r="D23" i="3"/>
  <c r="C23" i="3"/>
  <c r="L22" i="3"/>
  <c r="L26" i="3" s="1"/>
  <c r="K22" i="3"/>
  <c r="K26" i="3" s="1"/>
  <c r="J22" i="3"/>
  <c r="I22" i="3"/>
  <c r="H22" i="3"/>
  <c r="H26" i="3" s="1"/>
  <c r="G22" i="3"/>
  <c r="G26" i="3" s="1"/>
  <c r="F22" i="3"/>
  <c r="E22" i="3"/>
  <c r="D22" i="3"/>
  <c r="D26" i="3" s="1"/>
  <c r="C22" i="3"/>
  <c r="C26" i="3" s="1"/>
  <c r="L21" i="3"/>
  <c r="K21" i="3"/>
  <c r="J21" i="3"/>
  <c r="J26" i="3" s="1"/>
  <c r="I21" i="3"/>
  <c r="I26" i="3" s="1"/>
  <c r="H21" i="3"/>
  <c r="G21" i="3"/>
  <c r="F21" i="3"/>
  <c r="F26" i="3" s="1"/>
  <c r="E21" i="3"/>
  <c r="E26" i="3" s="1"/>
  <c r="D21" i="3"/>
  <c r="C21" i="3"/>
  <c r="AH11" i="3"/>
  <c r="AG11" i="3"/>
  <c r="AF11" i="3"/>
  <c r="AE11" i="3"/>
  <c r="AD11" i="3"/>
  <c r="AC11" i="3"/>
  <c r="AB11" i="3"/>
  <c r="AA11" i="3"/>
  <c r="J10" i="3"/>
  <c r="I10" i="3"/>
  <c r="H10" i="3"/>
  <c r="G10" i="3"/>
  <c r="F10" i="3"/>
  <c r="E10" i="3"/>
  <c r="D10" i="3"/>
  <c r="C10" i="3"/>
  <c r="J9" i="3"/>
  <c r="I9" i="3"/>
  <c r="H9" i="3"/>
  <c r="G9" i="3"/>
  <c r="F9" i="3"/>
  <c r="E9" i="3"/>
  <c r="D9" i="3"/>
  <c r="C9" i="3"/>
  <c r="J8" i="3"/>
  <c r="I8" i="3"/>
  <c r="H8" i="3"/>
  <c r="G8" i="3"/>
  <c r="F8" i="3"/>
  <c r="E8" i="3"/>
  <c r="D8" i="3"/>
  <c r="C8" i="3"/>
  <c r="J7" i="3"/>
  <c r="I7" i="3"/>
  <c r="H7" i="3"/>
  <c r="G7" i="3"/>
  <c r="F7" i="3"/>
  <c r="E7" i="3"/>
  <c r="D7" i="3"/>
  <c r="C7" i="3"/>
  <c r="J6" i="3"/>
  <c r="J11" i="3" s="1"/>
  <c r="I6" i="3"/>
  <c r="I11" i="3" s="1"/>
  <c r="H6" i="3"/>
  <c r="H11" i="3" s="1"/>
  <c r="G6" i="3"/>
  <c r="G11" i="3" s="1"/>
  <c r="F6" i="3"/>
  <c r="F11" i="3" s="1"/>
  <c r="E6" i="3"/>
  <c r="E11" i="3" s="1"/>
  <c r="D6" i="3"/>
  <c r="D11" i="3" s="1"/>
  <c r="C6" i="3"/>
  <c r="C11" i="3" s="1"/>
  <c r="AQ11" i="2"/>
  <c r="AP11" i="2"/>
  <c r="AO11" i="2"/>
  <c r="AN11" i="2"/>
  <c r="AM11" i="2"/>
  <c r="AL11" i="2"/>
  <c r="AK11" i="2"/>
  <c r="AJ11" i="2"/>
  <c r="AI11" i="2"/>
  <c r="AH11" i="2"/>
  <c r="AG11" i="2"/>
  <c r="AF11" i="2"/>
  <c r="AE11" i="2"/>
  <c r="AD11" i="2"/>
  <c r="AC11" i="2"/>
  <c r="AB11" i="2"/>
  <c r="AA11" i="2"/>
  <c r="R11" i="2"/>
  <c r="Q11" i="2"/>
  <c r="I11" i="2"/>
  <c r="AT10" i="2"/>
  <c r="AR10" i="2"/>
  <c r="AQ10" i="2"/>
  <c r="N10" i="2"/>
  <c r="M10" i="2"/>
  <c r="L10" i="2"/>
  <c r="K10" i="2"/>
  <c r="J10" i="2"/>
  <c r="I10" i="2"/>
  <c r="H10" i="2"/>
  <c r="G10" i="2"/>
  <c r="F10" i="2"/>
  <c r="E10" i="2"/>
  <c r="D10" i="2"/>
  <c r="C10" i="2"/>
  <c r="S10" i="2" s="1"/>
  <c r="B10" i="2"/>
  <c r="A10" i="2"/>
  <c r="AR9" i="2"/>
  <c r="AU9" i="2" s="1"/>
  <c r="AQ9" i="2"/>
  <c r="N9" i="2"/>
  <c r="M9" i="2"/>
  <c r="L9" i="2"/>
  <c r="K9" i="2"/>
  <c r="J9" i="2"/>
  <c r="I9" i="2"/>
  <c r="H9" i="2"/>
  <c r="G9" i="2"/>
  <c r="F9" i="2"/>
  <c r="E9" i="2"/>
  <c r="D9" i="2"/>
  <c r="T9" i="2" s="1"/>
  <c r="C9" i="2"/>
  <c r="S9" i="2" s="1"/>
  <c r="B9" i="2"/>
  <c r="A9" i="2"/>
  <c r="AT8" i="2"/>
  <c r="AR8" i="2"/>
  <c r="AQ8" i="2"/>
  <c r="N8" i="2"/>
  <c r="M8" i="2"/>
  <c r="L8" i="2"/>
  <c r="K8" i="2"/>
  <c r="J8" i="2"/>
  <c r="I8" i="2"/>
  <c r="H8" i="2"/>
  <c r="G8" i="2"/>
  <c r="F8" i="2"/>
  <c r="E8" i="2"/>
  <c r="D8" i="2"/>
  <c r="C8" i="2"/>
  <c r="S8" i="2" s="1"/>
  <c r="B8" i="2"/>
  <c r="A8" i="2"/>
  <c r="AT7" i="2"/>
  <c r="AR7" i="2"/>
  <c r="AQ7" i="2"/>
  <c r="P7" i="2"/>
  <c r="P11" i="2" s="1"/>
  <c r="O7" i="2"/>
  <c r="O11" i="2" s="1"/>
  <c r="N7" i="2"/>
  <c r="M7" i="2"/>
  <c r="M11" i="2" s="1"/>
  <c r="L7" i="2"/>
  <c r="L11" i="2" s="1"/>
  <c r="K7" i="2"/>
  <c r="K11" i="2" s="1"/>
  <c r="J7" i="2"/>
  <c r="I7" i="2"/>
  <c r="H7" i="2"/>
  <c r="H11" i="2" s="1"/>
  <c r="G7" i="2"/>
  <c r="G11" i="2" s="1"/>
  <c r="F7" i="2"/>
  <c r="E7" i="2"/>
  <c r="S7" i="2" s="1"/>
  <c r="D7" i="2"/>
  <c r="T7" i="2" s="1"/>
  <c r="C7" i="2"/>
  <c r="C11" i="2" s="1"/>
  <c r="B7" i="2"/>
  <c r="A7" i="2"/>
  <c r="AQ5" i="2"/>
  <c r="A26" i="1"/>
  <c r="A27" i="7" s="1"/>
  <c r="AH23" i="1"/>
  <c r="AG23" i="1"/>
  <c r="AF23" i="1"/>
  <c r="AE23" i="1"/>
  <c r="AD23" i="1"/>
  <c r="AC23" i="1"/>
  <c r="AB23" i="1"/>
  <c r="AA23" i="1"/>
  <c r="E23" i="1"/>
  <c r="AJ22" i="1"/>
  <c r="AK22" i="1" s="1"/>
  <c r="AI22" i="1"/>
  <c r="J22" i="1"/>
  <c r="I22" i="1"/>
  <c r="H22" i="1"/>
  <c r="L22" i="1" s="1"/>
  <c r="AY22" i="12" s="1"/>
  <c r="G22" i="1"/>
  <c r="K22" i="1" s="1"/>
  <c r="F22" i="1"/>
  <c r="E22" i="1"/>
  <c r="D22" i="1"/>
  <c r="C22" i="1"/>
  <c r="AJ21" i="1"/>
  <c r="AI21" i="1"/>
  <c r="J21" i="1"/>
  <c r="I21" i="1"/>
  <c r="H21" i="1"/>
  <c r="G21" i="1"/>
  <c r="K21" i="1" s="1"/>
  <c r="F21" i="1"/>
  <c r="L21" i="1" s="1"/>
  <c r="AY21" i="12" s="1"/>
  <c r="E21" i="1"/>
  <c r="D21" i="1"/>
  <c r="C21" i="1"/>
  <c r="AK20" i="1"/>
  <c r="AJ20" i="1"/>
  <c r="AI20" i="1"/>
  <c r="J20" i="1"/>
  <c r="I20" i="1"/>
  <c r="H20" i="1"/>
  <c r="L20" i="1" s="1"/>
  <c r="AY20" i="12" s="1"/>
  <c r="G20" i="1"/>
  <c r="F20" i="1"/>
  <c r="E20" i="1"/>
  <c r="K20" i="1" s="1"/>
  <c r="D20" i="1"/>
  <c r="C20" i="1"/>
  <c r="AJ19" i="1"/>
  <c r="AI19" i="1"/>
  <c r="AK19" i="1" s="1"/>
  <c r="J19" i="1"/>
  <c r="I19" i="1"/>
  <c r="H19" i="1"/>
  <c r="G19" i="1"/>
  <c r="F19" i="1"/>
  <c r="L19" i="1" s="1"/>
  <c r="AY19" i="12" s="1"/>
  <c r="E19" i="1"/>
  <c r="K19" i="1" s="1"/>
  <c r="D19" i="1"/>
  <c r="C19" i="1"/>
  <c r="AJ18" i="1"/>
  <c r="AK18" i="1" s="1"/>
  <c r="AI18" i="1"/>
  <c r="J18" i="1"/>
  <c r="I18" i="1"/>
  <c r="H18" i="1"/>
  <c r="L18" i="1" s="1"/>
  <c r="AY18" i="12" s="1"/>
  <c r="G18" i="1"/>
  <c r="K18" i="1" s="1"/>
  <c r="F18" i="1"/>
  <c r="E18" i="1"/>
  <c r="D18" i="1"/>
  <c r="C18" i="1"/>
  <c r="AJ17" i="1"/>
  <c r="AU11" i="2" s="1"/>
  <c r="AI17" i="1"/>
  <c r="K17" i="1"/>
  <c r="AX17" i="12" s="1"/>
  <c r="J17" i="1"/>
  <c r="I17" i="1"/>
  <c r="H17" i="1"/>
  <c r="G17" i="1"/>
  <c r="F17" i="1"/>
  <c r="E17" i="1"/>
  <c r="D17" i="1"/>
  <c r="C17" i="1"/>
  <c r="AK16" i="1"/>
  <c r="AJ16" i="1"/>
  <c r="AI16" i="1"/>
  <c r="J16" i="1"/>
  <c r="I16" i="1"/>
  <c r="H16" i="1"/>
  <c r="L16" i="1" s="1"/>
  <c r="AY16" i="12" s="1"/>
  <c r="G16" i="1"/>
  <c r="F16" i="1"/>
  <c r="E16" i="1"/>
  <c r="K16" i="1" s="1"/>
  <c r="D16" i="1"/>
  <c r="C16" i="1"/>
  <c r="AJ15" i="1"/>
  <c r="AI15" i="1"/>
  <c r="AK15" i="1" s="1"/>
  <c r="J15" i="1"/>
  <c r="I15" i="1"/>
  <c r="H15" i="1"/>
  <c r="G15" i="1"/>
  <c r="F15" i="1"/>
  <c r="L15" i="1" s="1"/>
  <c r="AY15" i="12" s="1"/>
  <c r="E15" i="1"/>
  <c r="K15" i="1" s="1"/>
  <c r="D15" i="1"/>
  <c r="C15" i="1"/>
  <c r="AJ14" i="1"/>
  <c r="AK14" i="1" s="1"/>
  <c r="AI14" i="1"/>
  <c r="J14" i="1"/>
  <c r="I14" i="1"/>
  <c r="H14" i="1"/>
  <c r="L14" i="1" s="1"/>
  <c r="AY14" i="12" s="1"/>
  <c r="G14" i="1"/>
  <c r="K14" i="1" s="1"/>
  <c r="F14" i="1"/>
  <c r="E14" i="1"/>
  <c r="D14" i="1"/>
  <c r="C14" i="1"/>
  <c r="AJ13" i="1"/>
  <c r="AI13" i="1"/>
  <c r="J13" i="1"/>
  <c r="I13" i="1"/>
  <c r="H13" i="1"/>
  <c r="G13" i="1"/>
  <c r="K13" i="1" s="1"/>
  <c r="F13" i="1"/>
  <c r="L13" i="1" s="1"/>
  <c r="AY13" i="12" s="1"/>
  <c r="E13" i="1"/>
  <c r="D13" i="1"/>
  <c r="C13" i="1"/>
  <c r="AK12" i="1"/>
  <c r="AJ12" i="1"/>
  <c r="AI12" i="1"/>
  <c r="J12" i="1"/>
  <c r="I12" i="1"/>
  <c r="H12" i="1"/>
  <c r="L12" i="1" s="1"/>
  <c r="AY12" i="12" s="1"/>
  <c r="G12" i="1"/>
  <c r="F12" i="1"/>
  <c r="E12" i="1"/>
  <c r="K12" i="1" s="1"/>
  <c r="D12" i="1"/>
  <c r="C12" i="1"/>
  <c r="AJ11" i="1"/>
  <c r="AI11" i="1"/>
  <c r="AK11" i="1" s="1"/>
  <c r="J11" i="1"/>
  <c r="I11" i="1"/>
  <c r="H11" i="1"/>
  <c r="G11" i="1"/>
  <c r="F11" i="1"/>
  <c r="L11" i="1" s="1"/>
  <c r="AY11" i="12" s="1"/>
  <c r="E11" i="1"/>
  <c r="K11" i="1" s="1"/>
  <c r="D11" i="1"/>
  <c r="C11" i="1"/>
  <c r="AJ10" i="1"/>
  <c r="AK10" i="1" s="1"/>
  <c r="AI10" i="1"/>
  <c r="J10" i="1"/>
  <c r="I10" i="1"/>
  <c r="H10" i="1"/>
  <c r="L10" i="1" s="1"/>
  <c r="AY10" i="12" s="1"/>
  <c r="G10" i="1"/>
  <c r="K10" i="1" s="1"/>
  <c r="F10" i="1"/>
  <c r="E10" i="1"/>
  <c r="D10" i="1"/>
  <c r="C10" i="1"/>
  <c r="AJ9" i="1"/>
  <c r="AI9" i="1"/>
  <c r="J9" i="1"/>
  <c r="J23" i="1" s="1"/>
  <c r="I9" i="1"/>
  <c r="H9" i="1"/>
  <c r="G9" i="1"/>
  <c r="K9" i="1" s="1"/>
  <c r="F9" i="1"/>
  <c r="L9" i="1" s="1"/>
  <c r="AY9" i="12" s="1"/>
  <c r="E9" i="1"/>
  <c r="D9" i="1"/>
  <c r="C9" i="1"/>
  <c r="AK8" i="1"/>
  <c r="AJ8" i="1"/>
  <c r="AI8" i="1"/>
  <c r="J8" i="1"/>
  <c r="I8" i="1"/>
  <c r="H8" i="1"/>
  <c r="L8" i="1" s="1"/>
  <c r="AY8" i="12" s="1"/>
  <c r="G8" i="1"/>
  <c r="F8" i="1"/>
  <c r="E8" i="1"/>
  <c r="K8" i="1" s="1"/>
  <c r="D8" i="1"/>
  <c r="C8" i="1"/>
  <c r="AJ7" i="1"/>
  <c r="AI7" i="1"/>
  <c r="AK7" i="1" s="1"/>
  <c r="J7" i="1"/>
  <c r="I7" i="1"/>
  <c r="H7" i="1"/>
  <c r="G7" i="1"/>
  <c r="F7" i="1"/>
  <c r="L7" i="1" s="1"/>
  <c r="AY7" i="12" s="1"/>
  <c r="E7" i="1"/>
  <c r="K7" i="1" s="1"/>
  <c r="D7" i="1"/>
  <c r="C7" i="1"/>
  <c r="AJ6" i="1"/>
  <c r="AK6" i="1" s="1"/>
  <c r="AI6" i="1"/>
  <c r="J6" i="1"/>
  <c r="I6" i="1"/>
  <c r="I23" i="1" s="1"/>
  <c r="H6" i="1"/>
  <c r="G6" i="1"/>
  <c r="K6" i="1" s="1"/>
  <c r="F6" i="1"/>
  <c r="E6" i="1"/>
  <c r="D6" i="1"/>
  <c r="C6" i="1"/>
  <c r="C23" i="1" s="1"/>
  <c r="AI4" i="1"/>
  <c r="AA4" i="1"/>
  <c r="K4" i="1"/>
  <c r="C4" i="1"/>
  <c r="A1" i="1"/>
  <c r="A1" i="5" s="1"/>
  <c r="AX9" i="12" l="1"/>
  <c r="M9" i="1"/>
  <c r="AX12" i="12"/>
  <c r="AW12" i="12" s="1"/>
  <c r="M12" i="1"/>
  <c r="AX16" i="12"/>
  <c r="AW16" i="12" s="1"/>
  <c r="M16" i="1"/>
  <c r="AX19" i="12"/>
  <c r="AW19" i="12" s="1"/>
  <c r="M19" i="1"/>
  <c r="AX10" i="12"/>
  <c r="AW10" i="12" s="1"/>
  <c r="M10" i="1"/>
  <c r="AX11" i="12"/>
  <c r="AW11" i="12" s="1"/>
  <c r="M11" i="1"/>
  <c r="AX22" i="12"/>
  <c r="AW22" i="12" s="1"/>
  <c r="M22" i="1"/>
  <c r="AX8" i="12"/>
  <c r="AW8" i="12" s="1"/>
  <c r="M8" i="1"/>
  <c r="AX14" i="12"/>
  <c r="AW14" i="12" s="1"/>
  <c r="M14" i="1"/>
  <c r="AX15" i="12"/>
  <c r="AW15" i="12" s="1"/>
  <c r="M15" i="1"/>
  <c r="AX20" i="12"/>
  <c r="AW20" i="12" s="1"/>
  <c r="M20" i="1"/>
  <c r="S11" i="2"/>
  <c r="AX21" i="12"/>
  <c r="AW21" i="12" s="1"/>
  <c r="M21" i="1"/>
  <c r="AX6" i="12"/>
  <c r="K23" i="1"/>
  <c r="AX7" i="12"/>
  <c r="AW7" i="12" s="1"/>
  <c r="M7" i="1"/>
  <c r="AX13" i="12"/>
  <c r="M13" i="1"/>
  <c r="AX18" i="12"/>
  <c r="AW18" i="12" s="1"/>
  <c r="M18" i="1"/>
  <c r="F23" i="1"/>
  <c r="D11" i="2"/>
  <c r="G23" i="1"/>
  <c r="T8" i="2"/>
  <c r="T11" i="2" s="1"/>
  <c r="AT9" i="2"/>
  <c r="T10" i="2"/>
  <c r="E11" i="2"/>
  <c r="U24" i="7"/>
  <c r="A1" i="8"/>
  <c r="AK9" i="1"/>
  <c r="AK13" i="1"/>
  <c r="AT11" i="2"/>
  <c r="AK17" i="1"/>
  <c r="AK21" i="1"/>
  <c r="AJ23" i="1"/>
  <c r="F11" i="2"/>
  <c r="J11" i="2"/>
  <c r="N11" i="2"/>
  <c r="AU8" i="2"/>
  <c r="AU10" i="2"/>
  <c r="AW9" i="12"/>
  <c r="AW13" i="12"/>
  <c r="L17" i="1"/>
  <c r="AY17" i="12" s="1"/>
  <c r="AW17" i="12" s="1"/>
  <c r="AR11" i="2"/>
  <c r="AU7" i="2"/>
  <c r="B1" i="4"/>
  <c r="A1" i="16"/>
  <c r="A1" i="13"/>
  <c r="A1" i="17"/>
  <c r="A1" i="14"/>
  <c r="A1" i="15"/>
  <c r="A1" i="18"/>
  <c r="A1" i="11"/>
  <c r="A1" i="7"/>
  <c r="C1" i="12"/>
  <c r="AA1" i="12" s="1"/>
  <c r="A1" i="9"/>
  <c r="A1" i="10"/>
  <c r="A1" i="6"/>
  <c r="A1" i="2"/>
  <c r="A1" i="3"/>
  <c r="D23" i="1"/>
  <c r="H23" i="1"/>
  <c r="L6" i="1"/>
  <c r="M17" i="1"/>
  <c r="AI23" i="1"/>
  <c r="AU23" i="12"/>
  <c r="X8" i="13"/>
  <c r="AV25" i="13"/>
  <c r="X10" i="13"/>
  <c r="W15" i="13"/>
  <c r="W25" i="13" s="1"/>
  <c r="X24" i="13"/>
  <c r="K9" i="14"/>
  <c r="K13" i="14"/>
  <c r="F25" i="13"/>
  <c r="J25" i="13"/>
  <c r="N25" i="13"/>
  <c r="R25" i="13"/>
  <c r="V25" i="13"/>
  <c r="AA23" i="10"/>
  <c r="P23" i="11"/>
  <c r="G25" i="13"/>
  <c r="K25" i="13"/>
  <c r="O25" i="13"/>
  <c r="S25" i="13"/>
  <c r="AU25" i="13"/>
  <c r="X12" i="13"/>
  <c r="W19" i="13"/>
  <c r="F23" i="14"/>
  <c r="J23" i="14"/>
  <c r="K8" i="14"/>
  <c r="K12" i="14"/>
  <c r="Y23" i="15"/>
  <c r="C25" i="13"/>
  <c r="D23" i="15"/>
  <c r="K6" i="14"/>
  <c r="K23" i="14" s="1"/>
  <c r="AY6" i="12" l="1"/>
  <c r="AY23" i="12" s="1"/>
  <c r="L23" i="1"/>
  <c r="G2" i="1" s="1"/>
  <c r="Z18" i="15"/>
  <c r="L18" i="14"/>
  <c r="Y20" i="13"/>
  <c r="AZ18" i="12"/>
  <c r="Y18" i="9"/>
  <c r="W19" i="8"/>
  <c r="Q18" i="11"/>
  <c r="AC18" i="10"/>
  <c r="W19" i="7"/>
  <c r="Q18" i="5"/>
  <c r="AW6" i="12"/>
  <c r="AX23" i="12"/>
  <c r="AW23" i="12" s="1"/>
  <c r="Z14" i="15"/>
  <c r="L14" i="14"/>
  <c r="Y16" i="13"/>
  <c r="AZ14" i="12"/>
  <c r="Q14" i="11"/>
  <c r="Y14" i="9"/>
  <c r="W15" i="8"/>
  <c r="AC14" i="10"/>
  <c r="W15" i="7"/>
  <c r="Q14" i="5"/>
  <c r="Z16" i="15"/>
  <c r="L16" i="14"/>
  <c r="Y18" i="13"/>
  <c r="AZ16" i="12"/>
  <c r="AC16" i="10"/>
  <c r="Q16" i="5"/>
  <c r="W17" i="7"/>
  <c r="Q16" i="11"/>
  <c r="Y16" i="9"/>
  <c r="W17" i="8"/>
  <c r="Z21" i="15"/>
  <c r="AZ21" i="12"/>
  <c r="Q21" i="11"/>
  <c r="AC21" i="10"/>
  <c r="W22" i="7"/>
  <c r="Y23" i="13"/>
  <c r="Q21" i="5"/>
  <c r="Y21" i="9"/>
  <c r="W22" i="8"/>
  <c r="Z13" i="15"/>
  <c r="L13" i="14"/>
  <c r="AZ13" i="12"/>
  <c r="Q13" i="11"/>
  <c r="W14" i="7"/>
  <c r="Q13" i="5"/>
  <c r="Y13" i="9"/>
  <c r="Y15" i="13"/>
  <c r="AC13" i="10"/>
  <c r="W14" i="8"/>
  <c r="M6" i="1"/>
  <c r="Z15" i="15"/>
  <c r="L15" i="14"/>
  <c r="Y17" i="13"/>
  <c r="AZ15" i="12"/>
  <c r="Q15" i="11"/>
  <c r="Y15" i="9"/>
  <c r="W16" i="8"/>
  <c r="AC15" i="10"/>
  <c r="Q15" i="5"/>
  <c r="W16" i="7"/>
  <c r="Z8" i="15"/>
  <c r="L8" i="14"/>
  <c r="Y10" i="13"/>
  <c r="AZ8" i="12"/>
  <c r="AC8" i="10"/>
  <c r="Q8" i="5"/>
  <c r="Q8" i="11"/>
  <c r="W9" i="7"/>
  <c r="Y8" i="9"/>
  <c r="W9" i="8"/>
  <c r="Z11" i="15"/>
  <c r="L11" i="14"/>
  <c r="Y13" i="13"/>
  <c r="AZ11" i="12"/>
  <c r="Y11" i="9"/>
  <c r="W12" i="8"/>
  <c r="AC11" i="10"/>
  <c r="Q11" i="11"/>
  <c r="Q11" i="5"/>
  <c r="W12" i="7"/>
  <c r="Z19" i="15"/>
  <c r="L19" i="14"/>
  <c r="Y21" i="13"/>
  <c r="AZ19" i="12"/>
  <c r="AC19" i="10"/>
  <c r="Y19" i="9"/>
  <c r="W20" i="8"/>
  <c r="Q19" i="11"/>
  <c r="Q19" i="5"/>
  <c r="W20" i="7"/>
  <c r="Z12" i="15"/>
  <c r="L12" i="14"/>
  <c r="Y14" i="13"/>
  <c r="AZ12" i="12"/>
  <c r="AC12" i="10"/>
  <c r="Q12" i="5"/>
  <c r="W13" i="7"/>
  <c r="Q12" i="11"/>
  <c r="Y12" i="9"/>
  <c r="W13" i="8"/>
  <c r="Z17" i="15"/>
  <c r="L17" i="14"/>
  <c r="AZ17" i="12"/>
  <c r="Q17" i="11"/>
  <c r="Y19" i="13"/>
  <c r="W18" i="7"/>
  <c r="Q17" i="5"/>
  <c r="Y17" i="9"/>
  <c r="W18" i="8"/>
  <c r="AC17" i="10"/>
  <c r="Z7" i="15"/>
  <c r="L7" i="14"/>
  <c r="Y9" i="13"/>
  <c r="AZ7" i="12"/>
  <c r="Y7" i="9"/>
  <c r="W8" i="8"/>
  <c r="AC7" i="10"/>
  <c r="Q7" i="11"/>
  <c r="Q7" i="5"/>
  <c r="W8" i="7"/>
  <c r="Z20" i="15"/>
  <c r="L20" i="14"/>
  <c r="Y22" i="13"/>
  <c r="AZ20" i="12"/>
  <c r="Q20" i="11"/>
  <c r="Q20" i="5"/>
  <c r="AC20" i="10"/>
  <c r="W21" i="7"/>
  <c r="Y20" i="9"/>
  <c r="W21" i="8"/>
  <c r="Z22" i="15"/>
  <c r="Y24" i="13"/>
  <c r="AZ22" i="12"/>
  <c r="Y22" i="9"/>
  <c r="W23" i="8"/>
  <c r="Q22" i="11"/>
  <c r="AC22" i="10"/>
  <c r="W23" i="7"/>
  <c r="Q22" i="5"/>
  <c r="Z10" i="15"/>
  <c r="L10" i="14"/>
  <c r="Y12" i="13"/>
  <c r="AZ10" i="12"/>
  <c r="Q10" i="11"/>
  <c r="Y10" i="9"/>
  <c r="W11" i="8"/>
  <c r="AC10" i="10"/>
  <c r="W11" i="7"/>
  <c r="Q10" i="5"/>
  <c r="Z9" i="15"/>
  <c r="L9" i="14"/>
  <c r="AZ9" i="12"/>
  <c r="Q9" i="11"/>
  <c r="W10" i="7"/>
  <c r="Q9" i="5"/>
  <c r="Y11" i="13"/>
  <c r="Y9" i="9"/>
  <c r="AC9" i="10"/>
  <c r="W10" i="8"/>
  <c r="X25" i="13"/>
  <c r="Z6" i="15" l="1"/>
  <c r="L6" i="14"/>
  <c r="Y8" i="13"/>
  <c r="AZ6" i="12"/>
  <c r="Y6" i="9"/>
  <c r="W7" i="8"/>
  <c r="AC6" i="10"/>
  <c r="Q6" i="11"/>
  <c r="W7" i="7"/>
  <c r="Q6" i="5"/>
</calcChain>
</file>

<file path=xl/sharedStrings.xml><?xml version="1.0" encoding="utf-8"?>
<sst xmlns="http://schemas.openxmlformats.org/spreadsheetml/2006/main" count="1105" uniqueCount="475">
  <si>
    <t>N U M E R O      D I     D I P E N D E N T I</t>
  </si>
  <si>
    <t>qualifica / posiz.economica/profilo</t>
  </si>
  <si>
    <t>Cod.</t>
  </si>
  <si>
    <t>A tempo pieno</t>
  </si>
  <si>
    <t>In part-time
fino al 50%</t>
  </si>
  <si>
    <t>In part-time
oltre il 50%</t>
  </si>
  <si>
    <t>Uomini</t>
  </si>
  <si>
    <t>Donne</t>
  </si>
  <si>
    <t>SEGRETARIO A</t>
  </si>
  <si>
    <t>0D0102</t>
  </si>
  <si>
    <t>SEGRETARIO B</t>
  </si>
  <si>
    <t>0D0103</t>
  </si>
  <si>
    <t>SEGRETARIO C</t>
  </si>
  <si>
    <t>0D0485</t>
  </si>
  <si>
    <t>DIRETTORE  GENERALE</t>
  </si>
  <si>
    <t>0D0097</t>
  </si>
  <si>
    <t>ALTE SPECIALIZZ. FUORI D.O.</t>
  </si>
  <si>
    <t>0D0095</t>
  </si>
  <si>
    <t>DIRIGENTE A TEMPO DETERMINATO FUORI D.O.</t>
  </si>
  <si>
    <t>0D0098</t>
  </si>
  <si>
    <t>SEGRETARIO GENERALE CCIAA</t>
  </si>
  <si>
    <t>0D0104</t>
  </si>
  <si>
    <t>DIRIGENTE A TEMPO INDETERMINATO</t>
  </si>
  <si>
    <t>0D0164</t>
  </si>
  <si>
    <t>DIRIGENTE A TEMPO DETERMINATO IN D.O.</t>
  </si>
  <si>
    <t>0D0165</t>
  </si>
  <si>
    <t xml:space="preserve">ALTE SPECIALIZZ. IN D.O. </t>
  </si>
  <si>
    <t>0D0I95</t>
  </si>
  <si>
    <t>RESPONSABILE DEI SERVIZI O DEGLI UFFICI IN D.O</t>
  </si>
  <si>
    <t>0D0I96</t>
  </si>
  <si>
    <t>FUNZIONARI ED ELEVATA QUALIFICAZIONE</t>
  </si>
  <si>
    <t>0FZEQF</t>
  </si>
  <si>
    <t>ISTRUTTORI</t>
  </si>
  <si>
    <t>0IR000</t>
  </si>
  <si>
    <t>OPERATORI ESPERTI</t>
  </si>
  <si>
    <t>0OEESP</t>
  </si>
  <si>
    <t>OPERATORI</t>
  </si>
  <si>
    <t>0OP000</t>
  </si>
  <si>
    <t>CONTRATTISTI</t>
  </si>
  <si>
    <t>000061</t>
  </si>
  <si>
    <t>COLLABORATORE A T.D. ART. 90 TUEL</t>
  </si>
  <si>
    <t>000096</t>
  </si>
  <si>
    <t>TOTALE</t>
  </si>
  <si>
    <t>(a) personale a tempo indeterminato al quale viene applicato un contratto di lavoro di tipo privatistico (es.:tipografico,chimico,edile,metalmeccanico,portierato, ecc.)</t>
  </si>
  <si>
    <t>(b) cfr." istruzioni generali e specifiche di comparto" e "glossario"</t>
  </si>
  <si>
    <t xml:space="preserve">(**) dato pari alla somma del personale a tempo pieno + in part-time fino al 50% + in part-time oltre il 50% </t>
  </si>
  <si>
    <t>qualifica / posiz.economica / profilo</t>
  </si>
  <si>
    <t>cod.</t>
  </si>
  <si>
    <t>N U M E R O   DI   D I P E N D E N T I</t>
  </si>
  <si>
    <t>SQUADRATURA 10</t>
  </si>
  <si>
    <t>senza differenziali stipendiali</t>
  </si>
  <si>
    <t>con 1 differenziale stipendiale</t>
  </si>
  <si>
    <t>con 2 differenziali stipendiali</t>
  </si>
  <si>
    <t>con 3 differenziali stipendiali</t>
  </si>
  <si>
    <t>con 4 differenziali stipendiali</t>
  </si>
  <si>
    <t>con 5 differenziali stipendiali</t>
  </si>
  <si>
    <t>con 6 differenziali stipendiali</t>
  </si>
  <si>
    <t>con 7 differenziali stipendiali</t>
  </si>
  <si>
    <t>TOTALE
(Presenti al 31/12/2021)</t>
  </si>
  <si>
    <t>Controllo con T1</t>
  </si>
  <si>
    <t>Si</t>
  </si>
  <si>
    <t>No</t>
  </si>
  <si>
    <t>N U M E R O   D I   D I P E N D E N T I</t>
  </si>
  <si>
    <t>CATEGORIA</t>
  </si>
  <si>
    <t>A tempo determinato (*)</t>
  </si>
  <si>
    <t>Formazione lavoro (*)</t>
  </si>
  <si>
    <t>Contratti di somministrazione
(ex Interinale) (*)</t>
  </si>
  <si>
    <t>LSU/LPU/ASU(*)</t>
  </si>
  <si>
    <t>EQ</t>
  </si>
  <si>
    <t>IR</t>
  </si>
  <si>
    <t>OE</t>
  </si>
  <si>
    <t>OP</t>
  </si>
  <si>
    <t>PERSONALE CONTRATTISTA</t>
  </si>
  <si>
    <t>PC</t>
  </si>
  <si>
    <t>Il personale a Tempo determinato è cessato il 31/12?</t>
  </si>
  <si>
    <t>Smart working (**)
Personale indicato in T1</t>
  </si>
  <si>
    <t>Telelavoro (**)
Personale indicato in T1</t>
  </si>
  <si>
    <t>Coworking (**)
Personale indicato in T1</t>
  </si>
  <si>
    <t>Personale soggetto a turnazione (**) Personale indicato in T1</t>
  </si>
  <si>
    <t>Personale soggetto a reperibilità (**) Personale indicato in T1</t>
  </si>
  <si>
    <t>Lavoro Agile (**)</t>
  </si>
  <si>
    <t>Telelavoro (**)</t>
  </si>
  <si>
    <t>Coworking (**)</t>
  </si>
  <si>
    <t>Personale soggetto a turnazione (**)</t>
  </si>
  <si>
    <t>Personale soggetto a reperibilità (**)</t>
  </si>
  <si>
    <t>(*) dati su base annua</t>
  </si>
  <si>
    <t>(**) presenti al 31 dicembre anno corrente</t>
  </si>
  <si>
    <t>Anzianità di servizio maturata al 31/12, anche in modo non continuativo, nell'attuale o in altre amministrazioni</t>
  </si>
  <si>
    <t>Fino a 1 anno</t>
  </si>
  <si>
    <t>Da 1 a 2 anni</t>
  </si>
  <si>
    <t>Da 2 a 3 anni</t>
  </si>
  <si>
    <t>Oltre i 3 anni</t>
  </si>
  <si>
    <t>Uomo / Donna</t>
  </si>
  <si>
    <t>U</t>
  </si>
  <si>
    <t>D</t>
  </si>
  <si>
    <t>XX</t>
  </si>
  <si>
    <t>Personale con contratti di collaborazioni professionali</t>
  </si>
  <si>
    <t>TOTALE Tempo determinato</t>
  </si>
  <si>
    <t>PERSONALE DELL'AMMINISTRAZIONE (* )</t>
  </si>
  <si>
    <t>PERSONALE ESTERNO ( ** )</t>
  </si>
  <si>
    <t>qualifica/posizione economica/profilo</t>
  </si>
  <si>
    <t xml:space="preserve">COMANDATI / DISTACCATI </t>
  </si>
  <si>
    <t>FUORI RUOLO</t>
  </si>
  <si>
    <t>CONVENZIONI</t>
  </si>
  <si>
    <t>PERSONALE IN ASPETTATIVA</t>
  </si>
  <si>
    <t>(sono evidenziate quelle valorizzate nella T1)</t>
  </si>
  <si>
    <t>(*) Personale comandato e fuori ruolo verso altre Amministrazioni</t>
  </si>
  <si>
    <t>(**) Personale comandato e fuori ruolo da altre Amministrazioni</t>
  </si>
  <si>
    <t>N. di dipendenti a cui nel corso dell'anno è stato attribuito un nuovo differenziale stipendiale / economico di professionalità:</t>
  </si>
  <si>
    <t>ENTRATI in: qualifica/posizione economica/profilo</t>
  </si>
  <si>
    <t xml:space="preserve">USCITI da: 
qualifica/posizione economica/profilo
</t>
  </si>
  <si>
    <t xml:space="preserve">Codice
</t>
  </si>
  <si>
    <t xml:space="preserve">TOTALE
USCITI
</t>
  </si>
  <si>
    <t>TOTALE ENTRATI</t>
  </si>
  <si>
    <t>Collocamento a riposo per limiti di età</t>
  </si>
  <si>
    <t>Dimissioni con diritto a pensione</t>
  </si>
  <si>
    <t>Passaggi per esternalizzazioni (*)</t>
  </si>
  <si>
    <t>Passaggi ad altra Amministrazione dello stesso comparto (*)</t>
  </si>
  <si>
    <t>Passaggi ad altra Amministrazione di altro comparto (*)</t>
  </si>
  <si>
    <t>Risoluz. rapporto di lavoro</t>
  </si>
  <si>
    <t>Licenziamenti disposti dall’ente</t>
  </si>
  <si>
    <t>Dimissioni senza diritto a pensione</t>
  </si>
  <si>
    <t>Altre cause</t>
  </si>
  <si>
    <t>C01</t>
  </si>
  <si>
    <t>C03</t>
  </si>
  <si>
    <t>C17</t>
  </si>
  <si>
    <t>C18</t>
  </si>
  <si>
    <t>C19</t>
  </si>
  <si>
    <t>C21</t>
  </si>
  <si>
    <t>C25</t>
  </si>
  <si>
    <t>C28</t>
  </si>
  <si>
    <t>C99</t>
  </si>
  <si>
    <t xml:space="preserve">N U M E R O   D I   D I P E N D E N T I </t>
  </si>
  <si>
    <t>qualifica/posiz. economica/profilo</t>
  </si>
  <si>
    <t>Nomina da concorso</t>
  </si>
  <si>
    <t>Personale stabilizzato da LSU</t>
  </si>
  <si>
    <t xml:space="preserve">Assunzione per chiamata diretta (L. 68/99 - categorie protette) </t>
  </si>
  <si>
    <t xml:space="preserve">Assunzione per chiamata numerica (L. 68/99 - categorie protette) </t>
  </si>
  <si>
    <t>Passaggi da altra Amministrazione dello stesso comparto (*)</t>
  </si>
  <si>
    <t>Passaggi da altra Amministrazione di altro comparto (*)</t>
  </si>
  <si>
    <t>Personale stabilizzato ex Art. 35, c.3-Bis, DLGS 165/01</t>
  </si>
  <si>
    <t>Personale stabilizzato ex  art. 20 D.Lgs.75/2017</t>
  </si>
  <si>
    <t>A23</t>
  </si>
  <si>
    <t>A24</t>
  </si>
  <si>
    <t>A27</t>
  </si>
  <si>
    <t>A28</t>
  </si>
  <si>
    <t>A29</t>
  </si>
  <si>
    <t>A30</t>
  </si>
  <si>
    <t>A31</t>
  </si>
  <si>
    <t>A35</t>
  </si>
  <si>
    <t>A41</t>
  </si>
  <si>
    <t xml:space="preserve">(*) Escluso il personale comandato e quello fuori ruolo </t>
  </si>
  <si>
    <t>Qualifica/Posiz.economica/Profilo</t>
  </si>
  <si>
    <t>tra 0 e 5 anni</t>
  </si>
  <si>
    <t>tra 6 e 10 anni</t>
  </si>
  <si>
    <t xml:space="preserve"> tra 11 e 15 anni</t>
  </si>
  <si>
    <t>tra 16 e 20 anni</t>
  </si>
  <si>
    <t>tra 21 e 25 anni</t>
  </si>
  <si>
    <t>tra 26 e 30 anni</t>
  </si>
  <si>
    <t>tra 31 e 35 anni</t>
  </si>
  <si>
    <t>tra 36 e 40 anni</t>
  </si>
  <si>
    <t>tra 41 e 43 anni</t>
  </si>
  <si>
    <t>44 e oltre</t>
  </si>
  <si>
    <t xml:space="preserve">N U M E R O   D I   D I P E N D E N T I  </t>
  </si>
  <si>
    <t>qualifica/posiz.economica/profilo</t>
  </si>
  <si>
    <t>fino a 19 anni</t>
  </si>
  <si>
    <t>tra 20 e 24 anni</t>
  </si>
  <si>
    <t>tra 25 e 29 anni</t>
  </si>
  <si>
    <t xml:space="preserve"> tra 30 e 34 anni</t>
  </si>
  <si>
    <t>tra 35 e 39 anni</t>
  </si>
  <si>
    <t>tra 40 e 44 anni</t>
  </si>
  <si>
    <t>tra 45 e 49 anni</t>
  </si>
  <si>
    <t>tra 50 e 54 anni</t>
  </si>
  <si>
    <t>tra 55 e 59 anni</t>
  </si>
  <si>
    <t>tra 60 e 64 anni</t>
  </si>
  <si>
    <t>tra 65 e 67 anni</t>
  </si>
  <si>
    <t>68 e oltre</t>
  </si>
  <si>
    <t>FINO ALLA SCUOLA DELL'OBBLIGO</t>
  </si>
  <si>
    <t>LIC. MEDIA SUPERIORE</t>
  </si>
  <si>
    <t>LAUREA BREVE</t>
  </si>
  <si>
    <t>LAUREA</t>
  </si>
  <si>
    <t>SPECIALIZZAZIONE
POST LAUREA/ DOTTORATO DI RICERCA</t>
  </si>
  <si>
    <t>ALTRI TITOLI
POST LAUREA</t>
  </si>
  <si>
    <t>ATTENZIONE: non compilare in caso in cui l'ente non è tenuto all'invio</t>
  </si>
  <si>
    <t>ESTERO</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</si>
  <si>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</si>
  <si>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</si>
  <si>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</si>
  <si>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</si>
  <si>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</si>
  <si>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</si>
  <si>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</si>
  <si>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</si>
  <si>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</si>
  <si>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</si>
  <si>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</si>
  <si>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</si>
  <si>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</si>
  <si>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</si>
  <si>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</si>
  <si>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</si>
  <si>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UMBRIA</t>
  </si>
  <si>
    <t>VALLE D'AOSTA</t>
  </si>
  <si>
    <t>VENETO</t>
  </si>
  <si>
    <t>PROVINCIA AUTONOMA TRENTO</t>
  </si>
  <si>
    <t>PROVINCIA AUTONOMA BOLZANO</t>
  </si>
  <si>
    <t>TOTALE del personale da distribuire</t>
  </si>
  <si>
    <t>N U M E R O   G I O R N I   D I   A S S E N Z A</t>
  </si>
  <si>
    <t>FERIE</t>
  </si>
  <si>
    <t>ASSENZE PER MALATTIA RETRIBUITE</t>
  </si>
  <si>
    <t>CONGEDI RETRIBUITI AI SENSI DELL'ART.42,C.5, DLGS 151/2001</t>
  </si>
  <si>
    <t>LEGGE 104/92</t>
  </si>
  <si>
    <t>ASS.RETRIB.:MATERNITA',CONGEDO PARENT.,MALATTIA FIGLIO</t>
  </si>
  <si>
    <t>ALTRI PERMESSI ED ASSENZE RETRIBUITE</t>
  </si>
  <si>
    <t>SCIOPERO</t>
  </si>
  <si>
    <t>ALTRE ASSENZE NON RETRIBUITE</t>
  </si>
  <si>
    <t>FORMAZIONE</t>
  </si>
  <si>
    <t>LAVORO A DISTANZA</t>
  </si>
  <si>
    <t>F00</t>
  </si>
  <si>
    <t>M04</t>
  </si>
  <si>
    <t>O10</t>
  </si>
  <si>
    <t>PR4</t>
  </si>
  <si>
    <t>PR5</t>
  </si>
  <si>
    <t>PR6</t>
  </si>
  <si>
    <t>SC1</t>
  </si>
  <si>
    <t>SS2</t>
  </si>
  <si>
    <t>Z01</t>
  </si>
  <si>
    <t>Z02</t>
  </si>
  <si>
    <t>N. gg</t>
  </si>
  <si>
    <t>V O C I   D I   S P E S A</t>
  </si>
  <si>
    <t>NUMERO DI MENSILITA' (**)</t>
  </si>
  <si>
    <t>STIPENDIO</t>
  </si>
  <si>
    <t>R.I.A.</t>
  </si>
  <si>
    <t>DIFFERENZIALE STIPENDIALE MATURATO</t>
  </si>
  <si>
    <t>DIFFERENZIALE STIPENDIALE/ECONOMICO DI PROFESSIONALITÀ</t>
  </si>
  <si>
    <t>TREDICESIMA MENSILiTA'</t>
  </si>
  <si>
    <t>ARRETRATI  ANNI PRECEDENTI</t>
  </si>
  <si>
    <t>RECUPERI DERIVANTI DA ASSENZE, RITARDI, ECC.</t>
  </si>
  <si>
    <t>TREDICESIMA MENSILITA'</t>
  </si>
  <si>
    <t xml:space="preserve">Numero
Inc.
</t>
  </si>
  <si>
    <r>
      <rPr>
        <b/>
        <sz val="8"/>
        <color indexed="10"/>
        <rFont val="Arial"/>
        <family val="2"/>
      </rPr>
      <t xml:space="preserve">Incongruenza
17
</t>
    </r>
    <r>
      <rPr>
        <b/>
        <sz val="8"/>
        <rFont val="Arial"/>
        <family val="2"/>
      </rPr>
      <t xml:space="preserve">
Controllare RIA e Progressione per scatti</t>
    </r>
  </si>
  <si>
    <t>M000</t>
  </si>
  <si>
    <t>A015</t>
  </si>
  <si>
    <t>A031</t>
  </si>
  <si>
    <t>A033</t>
  </si>
  <si>
    <t>A034</t>
  </si>
  <si>
    <t>A035</t>
  </si>
  <si>
    <t>A045</t>
  </si>
  <si>
    <t>A070</t>
  </si>
  <si>
    <t xml:space="preserve"> </t>
  </si>
  <si>
    <t>RIA</t>
  </si>
  <si>
    <t>Progressioni</t>
  </si>
  <si>
    <t>si</t>
  </si>
  <si>
    <t>no</t>
  </si>
  <si>
    <t>IND. DI VACANZA CONTRATTUALE</t>
  </si>
  <si>
    <t>IND. DI VIGILANZA</t>
  </si>
  <si>
    <t>PERSONALE SCOLASTICO</t>
  </si>
  <si>
    <t>RETRIBUZIONE DI POSIZIONE</t>
  </si>
  <si>
    <t>RETRIBUZIONE DI RISULTATO</t>
  </si>
  <si>
    <t>INDENNITA DI COMPARTO</t>
  </si>
  <si>
    <t>RETRIBUZIONE AGGIUNTIVA PER SEDI CONVENZIONATE</t>
  </si>
  <si>
    <t>ASSEGNO AD PERSONAM</t>
  </si>
  <si>
    <t>INDENNITA' ART.42, COMMA 5-TER, D.LGS. 151/2001</t>
  </si>
  <si>
    <t>INDENNITA' DI STAFF/COLLABORAZIONE</t>
  </si>
  <si>
    <t>COMPENSI ONERI RISCHI E DISAGI</t>
  </si>
  <si>
    <t>COMPENSO AGGIUNTIVO AL SEGR. COMUNALE QUALE DIR. GENERALE</t>
  </si>
  <si>
    <t>FONDO SPECIF. RESPONSAB.</t>
  </si>
  <si>
    <t xml:space="preserve">COMPENSI PRODUTTIVITA' </t>
  </si>
  <si>
    <t>INCENTIVI ALLA PROGETTAZIONE EX LEGGE MERLONI</t>
  </si>
  <si>
    <t>DIRITTI DI ROGITO E INDENNITÀ DI SCAVALCO</t>
  </si>
  <si>
    <t>ONORARI AVVOCATI</t>
  </si>
  <si>
    <t>COMPETENZE PERSONALE COMANDATO/DISTACCATO PRESSO L'AMM.NE</t>
  </si>
  <si>
    <t>INDENNITA' DI FUNZIONE</t>
  </si>
  <si>
    <t>ARRETRATI ANNI PRECEDENTI</t>
  </si>
  <si>
    <t>ALTRE SPESE ACCESSORIE ED INDENNITA' VARIE</t>
  </si>
  <si>
    <t>STRAORDINARIO</t>
  </si>
  <si>
    <t xml:space="preserve">TOTALE </t>
  </si>
  <si>
    <t>INCENTIVI PER FUNZIONI TECNICHE</t>
  </si>
  <si>
    <t>MACRO CATEGO RIA</t>
  </si>
  <si>
    <t>I422</t>
  </si>
  <si>
    <t>I125</t>
  </si>
  <si>
    <t>I143</t>
  </si>
  <si>
    <t>I207</t>
  </si>
  <si>
    <t>I212</t>
  </si>
  <si>
    <t>I222</t>
  </si>
  <si>
    <t>I223</t>
  </si>
  <si>
    <t>I418</t>
  </si>
  <si>
    <t>I424</t>
  </si>
  <si>
    <t>S190</t>
  </si>
  <si>
    <t>S604</t>
  </si>
  <si>
    <t>S710</t>
  </si>
  <si>
    <t>S615</t>
  </si>
  <si>
    <t>S630</t>
  </si>
  <si>
    <t>S720</t>
  </si>
  <si>
    <t>S740</t>
  </si>
  <si>
    <t>S750</t>
  </si>
  <si>
    <t>S761</t>
  </si>
  <si>
    <t>S771</t>
  </si>
  <si>
    <t>S998</t>
  </si>
  <si>
    <t>S999</t>
  </si>
  <si>
    <t>T101</t>
  </si>
  <si>
    <t>SC</t>
  </si>
  <si>
    <t>AP</t>
  </si>
  <si>
    <t>NF</t>
  </si>
  <si>
    <t>ND</t>
  </si>
  <si>
    <t>DESCRIZIONE</t>
  </si>
  <si>
    <t>Codice</t>
  </si>
  <si>
    <t>Importo</t>
  </si>
  <si>
    <t>ASSEGNI PER IL NUCLEO FAMILIARE</t>
  </si>
  <si>
    <t>L005</t>
  </si>
  <si>
    <t xml:space="preserve">GESTIONE MENSE </t>
  </si>
  <si>
    <t>L010</t>
  </si>
  <si>
    <t>EROGAZIONE BUONI PASTO</t>
  </si>
  <si>
    <t>L011</t>
  </si>
  <si>
    <t>FORMAZIONE DEL PERSONALE</t>
  </si>
  <si>
    <t>L020</t>
  </si>
  <si>
    <t>BENESSERE DEL PERSONALE</t>
  </si>
  <si>
    <t>L090</t>
  </si>
  <si>
    <t>EQUO INDENNIZZO AL PERSONALE</t>
  </si>
  <si>
    <t>L100</t>
  </si>
  <si>
    <t>SOMME CORRISPOSTE AD AGENZIA DI SOMMINISTRAZIONE(INTERINALI)</t>
  </si>
  <si>
    <t>L105</t>
  </si>
  <si>
    <t>COPERTURE ASSICURATIVE</t>
  </si>
  <si>
    <t>L107</t>
  </si>
  <si>
    <t>CONTRATTI DI COLLABORAZIONE PROFESSIONALE</t>
  </si>
  <si>
    <t>L111</t>
  </si>
  <si>
    <t>INCARICHI DI STUDIO/RICERCA/CONSULENZA</t>
  </si>
  <si>
    <t>L112</t>
  </si>
  <si>
    <t>CONTRATTI PER RESA SERVIZI/ADEMPIMENTI OBBLIGATORI PER LEGGE</t>
  </si>
  <si>
    <t>L115</t>
  </si>
  <si>
    <t>ALTRE SPESE</t>
  </si>
  <si>
    <t>L110</t>
  </si>
  <si>
    <t>RETRIBUZIONI PERSONALE  A TEMPO DETERMINATO</t>
  </si>
  <si>
    <t>P015</t>
  </si>
  <si>
    <t>RETRIBUZIONI PERSONALE CON CONTRATTO DI FORMAZIONE E LAVORO</t>
  </si>
  <si>
    <t>P016</t>
  </si>
  <si>
    <t>INDENNITA' DI MISSIONE E TRASFERIMENTO</t>
  </si>
  <si>
    <t>P030</t>
  </si>
  <si>
    <t>CONTRIBUTI A CARICO DELL'AMM.NE PER FONDI PREV. COMPLEMENTARE</t>
  </si>
  <si>
    <t>P035</t>
  </si>
  <si>
    <t>CONTRIBUTI A CARICO DELL'AMM.NE SU COMP. FISSE E ACCESSORIE</t>
  </si>
  <si>
    <t>P055</t>
  </si>
  <si>
    <t>QUOTE ANNUE ACCANTONAMENTO TFR O ALTRA IND. FINE SERVIZIO</t>
  </si>
  <si>
    <t>P058</t>
  </si>
  <si>
    <t>IRAP</t>
  </si>
  <si>
    <t>P061</t>
  </si>
  <si>
    <r>
      <rPr>
        <b/>
        <sz val="7"/>
        <rFont val="Helv"/>
      </rPr>
      <t>IRAP</t>
    </r>
    <r>
      <rPr>
        <sz val="7"/>
        <rFont val="Helv"/>
      </rPr>
      <t xml:space="preserve">
</t>
    </r>
    <r>
      <rPr>
        <b/>
        <sz val="7"/>
        <rFont val="Helv"/>
      </rPr>
      <t>Commerciale</t>
    </r>
  </si>
  <si>
    <t>ONERI PER I CONTRATTI DI SOMMINISTRAZIONE(INTERINALI)</t>
  </si>
  <si>
    <t>P062</t>
  </si>
  <si>
    <t>COMPENSI PER PERSONALE ADDETTO AI LAVORI SOCIALMENTE UTILI</t>
  </si>
  <si>
    <t>P065</t>
  </si>
  <si>
    <t>SOMME RIMBORSATE PER PERSONALE COMAND./FUORI RUOLO/IN CONV.</t>
  </si>
  <si>
    <t>P071</t>
  </si>
  <si>
    <t>ALTRE SOMME RIMBORSATE ALLE AMMINISTRAZIONI</t>
  </si>
  <si>
    <t>P074</t>
  </si>
  <si>
    <t>SOMME RICEVUTE DA U.E. E/O PRIVATI (-)</t>
  </si>
  <si>
    <t>P098</t>
  </si>
  <si>
    <t>RIMBORSI RICEVUTI PER PERS. COMAND./FUORI RUOLO/IN CONV. (-)</t>
  </si>
  <si>
    <t>P090</t>
  </si>
  <si>
    <t>ALTRI RIMBORSI RICEVUTI DALLE AMMINISTRAZIONI (-)</t>
  </si>
  <si>
    <t>P099</t>
  </si>
  <si>
    <t>NOTE: Elenco Istituzioni ed importi dei rimborsi effettuati (**)</t>
  </si>
  <si>
    <t>CCIAA DI ROMA € 16.058; UNIONCAMERE NAZIONALE € 9.692</t>
  </si>
  <si>
    <t>NOTE: Elenco Istituzioni ed importi dei rimborsi ricevuti (***)</t>
  </si>
  <si>
    <t>INAIL € 4.211; ISTAT € 746.</t>
  </si>
  <si>
    <t>(*)  gli importi vanno indicati in EURO, senza cifre decimali (cfr. circolare: "istruzioni generali e specifiche di comparto")</t>
  </si>
  <si>
    <t>(**) campo riservato all'inserimento delle informazioni di dettaglio (nome Istituzione ed importo) riguardanti i rimborsi effettuati (P071, P074). Eventuali note su altre voci di spesa dovranno essere immesse nel campo "note e chiarimenti" della SI_1</t>
  </si>
  <si>
    <t>(***) campo riservato all'inserimento delle informazioni di dettaglio (nome Istituzione ed importo) riguardanti i rimborsi ricevuti (P090, P098, P099). Eventuali note su altre voci di spesa dovranno essere immesse nel campo "note e chiarimenti" della SI_1</t>
  </si>
  <si>
    <t>NO</t>
  </si>
  <si>
    <r>
      <t>Costituzione fondi per il trattamento accessorio</t>
    </r>
    <r>
      <rPr>
        <sz val="10"/>
        <rFont val="Arial"/>
        <family val="2"/>
      </rPr>
      <t xml:space="preserve"> </t>
    </r>
    <r>
      <rPr>
        <vertAlign val="superscript"/>
        <sz val="10"/>
        <rFont val="Arial"/>
        <family val="2"/>
      </rPr>
      <t>(1)</t>
    </r>
  </si>
  <si>
    <r>
      <t>Destinazione fondi per il trattamento accessorio</t>
    </r>
    <r>
      <rPr>
        <sz val="10"/>
        <rFont val="Arial"/>
        <family val="2"/>
      </rPr>
      <t xml:space="preserve"> </t>
    </r>
    <r>
      <rPr>
        <vertAlign val="superscript"/>
        <sz val="10"/>
        <rFont val="Arial"/>
        <family val="2"/>
      </rPr>
      <t>(1)</t>
    </r>
  </si>
  <si>
    <t>SQUADRATURA 9</t>
  </si>
  <si>
    <t>CODICE</t>
  </si>
  <si>
    <t>IMPORTI</t>
  </si>
  <si>
    <t>Non operativa</t>
  </si>
  <si>
    <t>Segretario comunale e provinciale (bilancio)</t>
  </si>
  <si>
    <t>INCONGRUENZA 9</t>
  </si>
  <si>
    <t>Risorse / Costituzione del fondo</t>
  </si>
  <si>
    <t>Impeghi / Importi erogati</t>
  </si>
  <si>
    <t>Risorse a carico del bilancio</t>
  </si>
  <si>
    <t>Destinazioni erogate per prestazioni rese nell'anno di riferimento</t>
  </si>
  <si>
    <t>Fondo</t>
  </si>
  <si>
    <t>Natura</t>
  </si>
  <si>
    <t>Voce</t>
  </si>
  <si>
    <t>Dato</t>
  </si>
  <si>
    <t>Ris tratt access Segret Com.le e Prov.le anno di rilevazione</t>
  </si>
  <si>
    <t>F18J</t>
  </si>
  <si>
    <r>
      <t>Retribuzione di Posizione</t>
    </r>
    <r>
      <rPr>
        <vertAlign val="superscript"/>
        <sz val="8"/>
        <rFont val="Arial"/>
        <family val="2"/>
      </rPr>
      <t xml:space="preserve"> (2)</t>
    </r>
  </si>
  <si>
    <t>U448</t>
  </si>
  <si>
    <t>SQUADRATURA 8</t>
  </si>
  <si>
    <r>
      <t>Incremento per l’attuazione dei progetti PNRR </t>
    </r>
    <r>
      <rPr>
        <vertAlign val="superscript"/>
        <sz val="8"/>
        <color rgb="FF0000CC"/>
        <rFont val="Arial"/>
        <family val="2"/>
      </rPr>
      <t>(3)</t>
    </r>
  </si>
  <si>
    <t>F24K</t>
  </si>
  <si>
    <r>
      <t xml:space="preserve">Maggiorazione retribuzione di posizione  </t>
    </r>
    <r>
      <rPr>
        <b/>
        <sz val="9.6"/>
        <color indexed="12"/>
        <rFont val="Arial"/>
        <family val="2"/>
      </rPr>
      <t/>
    </r>
  </si>
  <si>
    <t>U06Z</t>
  </si>
  <si>
    <t>(eventuali) Quote a rimborso ex art 43 c 2 Ccnl 16-5-01</t>
  </si>
  <si>
    <t>F20M</t>
  </si>
  <si>
    <t>Galleggiamento funzione dirigenziale o P.O. più elevata</t>
  </si>
  <si>
    <t>U07B</t>
  </si>
  <si>
    <t>Totale Risorse a carico del Bilancio</t>
  </si>
  <si>
    <t>Retribuzione di Risultato</t>
  </si>
  <si>
    <t>U449</t>
  </si>
  <si>
    <t>###</t>
  </si>
  <si>
    <t>Totale Segretario Com.le e Prov.le (bilancio)</t>
  </si>
  <si>
    <t>Totale Destinazioni erogate per prestazioni rese nell'anno di riferimento</t>
  </si>
  <si>
    <t>TOTALE GENERALE RISORSE</t>
  </si>
  <si>
    <t>TOTALE GENERALE IMPIEGHI EROGATI</t>
  </si>
  <si>
    <r>
      <rPr>
        <vertAlign val="superscript"/>
        <sz val="8"/>
        <rFont val="Arial"/>
        <family val="2"/>
      </rPr>
      <t xml:space="preserve">(1) </t>
    </r>
    <r>
      <rPr>
        <sz val="8"/>
        <rFont val="Arial"/>
        <family val="2"/>
      </rPr>
      <t>Tutti gli importi vanno indicati in euro e al netto degli oneri sociali (contributi ed IRAP) a carico del datore di lavoro.</t>
    </r>
  </si>
  <si>
    <r>
      <rPr>
        <vertAlign val="superscript"/>
        <sz val="8"/>
        <rFont val="Arial"/>
        <family val="2"/>
      </rPr>
      <t xml:space="preserve">(2) </t>
    </r>
    <r>
      <rPr>
        <sz val="8"/>
        <rFont val="Arial"/>
        <family val="2"/>
      </rPr>
      <t>Al netto delle maggiorazioni previste dall'articolo 41, commi 4 (U06Z) e 5 (U07B) del Ccnl 1998-01 che vanno riportate nelle relative voci.</t>
    </r>
  </si>
  <si>
    <r>
      <rPr>
        <vertAlign val="superscript"/>
        <sz val="8"/>
        <rFont val="Arial"/>
        <family val="2"/>
      </rPr>
      <t xml:space="preserve">(3) </t>
    </r>
    <r>
      <rPr>
        <sz val="8"/>
        <rFont val="Arial"/>
        <family val="2"/>
      </rPr>
      <t>Art. 8, c. 3, secondo periodo, DL n.  13/2023: per gli impegni derivanti dall’attuazione dei progetti del PNRR e nel rispetto dei requisiti di cui al comma 4, è facoltà degli enti locali incrementare le risorse accessorie del segretario comunale e provinciale,</t>
    </r>
  </si>
  <si>
    <t xml:space="preserve">   in deroga al limite 2016 e fino a un massimo del 5% calcolato sul valore della retribuzione di posizione (teorica) spettante al segretario in base all’art. art. 107 comma 1 del CCNL 2016-18 e sul valore della retribuzione di risultato</t>
  </si>
  <si>
    <t xml:space="preserve">   calcolata in base alla percentuale (teorica) individuata ai sensi dell’art. 42 del CCNL 1998-01. Il tutto va suddiviso pro-quota in caso di segreteria convenzionata.</t>
  </si>
  <si>
    <t>SQ9</t>
  </si>
  <si>
    <t>Risorse per la retribuzione di posizione e di risultato</t>
  </si>
  <si>
    <t>Risorse fisse aventi carattere di certezza e stabilità</t>
  </si>
  <si>
    <t>Art 57 c 2 L A Ccnl 16-18 - Unico importo 2020</t>
  </si>
  <si>
    <t>F18K</t>
  </si>
  <si>
    <t>Retribuzione di Posizione</t>
  </si>
  <si>
    <t>Art 11 c 1 L B DL 135/18 - Incr acc ass deroga fac ass.li</t>
  </si>
  <si>
    <t>F16L</t>
  </si>
  <si>
    <r>
      <t>Art 33 DL 34/19 - Assunz. su base di sostenibilità</t>
    </r>
    <r>
      <rPr>
        <vertAlign val="superscript"/>
        <sz val="8"/>
        <rFont val="Arial"/>
        <family val="2"/>
      </rPr>
      <t xml:space="preserve"> (2)</t>
    </r>
  </si>
  <si>
    <t>F15J</t>
  </si>
  <si>
    <t>Retribuzione di Risultato (Onnicomprensività)</t>
  </si>
  <si>
    <t>U02I</t>
  </si>
  <si>
    <r>
      <t xml:space="preserve">Art 57 c 2 L B Ccnl 16-18 - Altre spec disp legge </t>
    </r>
    <r>
      <rPr>
        <vertAlign val="superscript"/>
        <sz val="8"/>
        <rFont val="Arial"/>
        <family val="2"/>
      </rPr>
      <t>(3)</t>
    </r>
  </si>
  <si>
    <t>F18M</t>
  </si>
  <si>
    <r>
      <t>Art 57 c 2 L C Ccnl 16-18 - RIA cess ann prec misura intera</t>
    </r>
    <r>
      <rPr>
        <vertAlign val="superscript"/>
        <sz val="8"/>
        <rFont val="Arial"/>
        <family val="2"/>
      </rPr>
      <t xml:space="preserve"> (4)</t>
    </r>
  </si>
  <si>
    <t>F20N</t>
  </si>
  <si>
    <t>Totale Fondo posizione e risultato</t>
  </si>
  <si>
    <t>Art 57 c 2 L E Ccnl 16-18 - Ris adeg fondo scelte org e gest</t>
  </si>
  <si>
    <t>F18N</t>
  </si>
  <si>
    <t>Altre risorse non comprese fra le precedenti</t>
  </si>
  <si>
    <t>F00O</t>
  </si>
  <si>
    <t>Totale Risorse fisse</t>
  </si>
  <si>
    <t>Risorse variabili</t>
  </si>
  <si>
    <t>Art 208 cc 4 L c e 5 DLgs 285/92 - Prov.ti violaz cod strada</t>
  </si>
  <si>
    <t>F18O</t>
  </si>
  <si>
    <t>Art 43 L 449/1997 - Entr. conto terzi o utenza o sponsor.</t>
  </si>
  <si>
    <t>F50H</t>
  </si>
  <si>
    <t>Art 16 cc 4-5-6 DL 98/11 - Risp. piani razionalizzazione</t>
  </si>
  <si>
    <t>F96H</t>
  </si>
  <si>
    <t>Art 9 c 3 DL 90/2014 - Comp Avvocati carico controparti</t>
  </si>
  <si>
    <t>F10M</t>
  </si>
  <si>
    <t>Art 9 c 6 DL 90/2014 - Comp Avvocati spese compensate</t>
  </si>
  <si>
    <t>F10N</t>
  </si>
  <si>
    <t>Art 1 c 1091 L 145/2018 - Rec. ev. IMU e TARI</t>
  </si>
  <si>
    <t>F10L</t>
  </si>
  <si>
    <r>
      <t xml:space="preserve">Art 8 c 3 p 1 DL 13/2023 - Increm. attuazione progetti PNRR </t>
    </r>
    <r>
      <rPr>
        <vertAlign val="superscript"/>
        <sz val="8"/>
        <color rgb="FF0000CC"/>
        <rFont val="Arial"/>
        <family val="2"/>
      </rPr>
      <t>(5)</t>
    </r>
  </si>
  <si>
    <t>F24L</t>
  </si>
  <si>
    <t>Art 8 c 5 DL 13/2023 - Incent. funz. tecniche progetti PNRR</t>
  </si>
  <si>
    <t>F24M</t>
  </si>
  <si>
    <r>
      <t xml:space="preserve">Art 57 c 2 L B e D Ccnl 16-18 - Altre spec disp legge </t>
    </r>
    <r>
      <rPr>
        <vertAlign val="superscript"/>
        <sz val="8"/>
        <rFont val="Arial"/>
        <family val="2"/>
      </rPr>
      <t>(3)</t>
    </r>
  </si>
  <si>
    <t>F18P</t>
  </si>
  <si>
    <t>Art 57 c 2 L C Ccnl 16-18 - RIA cess anno prec mens residue</t>
  </si>
  <si>
    <t>F20O</t>
  </si>
  <si>
    <t>Somme non utilizzate fondo/i anno precedente</t>
  </si>
  <si>
    <t>F999</t>
  </si>
  <si>
    <t>Totale Risorse variabili</t>
  </si>
  <si>
    <t>Decurtazioni</t>
  </si>
  <si>
    <t>Art 1 c 456 L. 147/2013 - Decurtazione permanente</t>
  </si>
  <si>
    <t>F27I</t>
  </si>
  <si>
    <t>Art 23 c 2 Dlgs 75/2017 - Dec. fondo rispetto limite 2016</t>
  </si>
  <si>
    <t>F00P</t>
  </si>
  <si>
    <t>Art 40 c 3-q DLgs 165/2001 - Dec. anno per piani di recup.</t>
  </si>
  <si>
    <t>F01S</t>
  </si>
  <si>
    <t>Art 4 DL 16/2014 - Dec. anno per piani di recup.</t>
  </si>
  <si>
    <t>F01T</t>
  </si>
  <si>
    <t>Altre decurtazioni non comprese fra le precedenti</t>
  </si>
  <si>
    <t>F01P</t>
  </si>
  <si>
    <t>Totale Decurtazioni</t>
  </si>
  <si>
    <r>
      <rPr>
        <vertAlign val="superscript"/>
        <sz val="8"/>
        <rFont val="Arial"/>
        <family val="2"/>
      </rPr>
      <t xml:space="preserve">(1) </t>
    </r>
    <r>
      <rPr>
        <sz val="8"/>
        <rFont val="Arial"/>
        <family val="2"/>
      </rPr>
      <t xml:space="preserve"> Tutti gli importi vanno indicati in euro e al netto degli oneri sociali (contributi ed IRAP) a carico del datore di lavoro.</t>
    </r>
  </si>
  <si>
    <r>
      <rPr>
        <vertAlign val="superscript"/>
        <sz val="8"/>
        <rFont val="Arial"/>
        <family val="2"/>
      </rPr>
      <t xml:space="preserve">(2) </t>
    </r>
    <r>
      <rPr>
        <sz val="8"/>
        <rFont val="Arial"/>
        <family val="2"/>
      </rPr>
      <t>Indicare gli incrementi del fondo come certificati dall'organo di controllo determinati da assunzioni anche secondo l'orientamento espresso dalla Corte dei conti, sezione autonomie con deliberazione n. 18/SEZAUT/2023/QMIG.</t>
    </r>
  </si>
  <si>
    <r>
      <rPr>
        <vertAlign val="superscript"/>
        <sz val="8"/>
        <rFont val="Arial"/>
        <family val="2"/>
      </rPr>
      <t xml:space="preserve">(3) </t>
    </r>
    <r>
      <rPr>
        <sz val="8"/>
        <rFont val="Arial"/>
        <family val="2"/>
      </rPr>
      <t>Escluse le poste identificate in voci specifiche separate.</t>
    </r>
  </si>
  <si>
    <r>
      <rPr>
        <vertAlign val="superscript"/>
        <sz val="8"/>
        <rFont val="Arial"/>
        <family val="2"/>
      </rPr>
      <t xml:space="preserve">(4) </t>
    </r>
    <r>
      <rPr>
        <sz val="8"/>
        <rFont val="Arial"/>
        <family val="2"/>
      </rPr>
      <t>Inserire cumulativamente la RIA del personale cessato (misura intera), dall'anno 2021 (la RIA 2020 va ricompresa nella voce F18K secondo le indicazioni dell'art. 57, comma 2, lettera a) del Ccnl 206-18).</t>
    </r>
  </si>
  <si>
    <r>
      <rPr>
        <vertAlign val="superscript"/>
        <sz val="8"/>
        <rFont val="Arial"/>
        <family val="2"/>
      </rPr>
      <t>(5)</t>
    </r>
    <r>
      <rPr>
        <sz val="8"/>
        <rFont val="Arial"/>
        <family val="2"/>
      </rPr>
      <t xml:space="preserve"> È facoltà degli enti locali incrementare la componente variabile del fondo in deroga al limite 2016 e fino a un massimo del 5% calcolato sulla componente stabile del fondo certificato nel 2016, in relazione agli impegni derivanti</t>
    </r>
  </si>
  <si>
    <t xml:space="preserve">    dall’attuazione dei progetti del PNRR e nel rispetto dei requisiti di cui al comma 4 dell’art. 8 del DL n. 13/2023.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</si>
</sst>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
    <numFmt numFmtId="165" formatCode="_-* #,##0.00_-;\-* #,##0.00_-;_-* &quot;-&quot;??_-;_-@_-"/>
    <numFmt numFmtId="166" formatCode="_-* #,##0_-;\-* #,##0_-;_-* &quot;-&quot;??_-;_-@_-"/>
    <numFmt numFmtId="167" formatCode=";;;"/>
    <numFmt numFmtId="168" formatCode="#,###.00"/>
    <numFmt numFmtId="169" formatCode="#,###.00;\-#,###.00;;"/>
    <numFmt numFmtId="170" formatCode="[$€]\ #,##0;[Red]\-[$€]\ #,##0"/>
    <numFmt numFmtId="171" formatCode="_-* #,##0_-;\-* #,##0_-;_-* &quot;-&quot;_-;_-@_-"/>
    <numFmt numFmtId="172" formatCode="General_)"/>
    <numFmt numFmtId="173" formatCode="_-&quot;L.&quot;\ * #,##0_-;\-&quot;L.&quot;\ * #,##0_-;_-&quot;L.&quot;\ * &quot;-&quot;_-;_-@_-"/>
  </numFmts>
  <fonts count="74" x14ac:knownFonts="1">
    <font>
      <sz val="8"/>
      <name val="Helv"/>
    </font>
    <font>
      <sz val="11"/>
      <color theme="1"/>
      <name val="Calibri"/>
      <family val="2"/>
      <scheme val="minor"/>
    </font>
    <font>
      <sz val="8"/>
      <name val="Helv"/>
    </font>
    <font>
      <b/>
      <sz val="18"/>
      <name val="Times New Roman"/>
      <family val="1"/>
    </font>
    <font>
      <b/>
      <sz val="12"/>
      <name val="Arial"/>
      <family val="2"/>
    </font>
    <font>
      <b/>
      <sz val="12"/>
      <color theme="0"/>
      <name val="Arial"/>
      <family val="2"/>
    </font>
    <font>
      <sz val="8"/>
      <name val="Arial"/>
      <family val="2"/>
    </font>
    <font>
      <sz val="9"/>
      <name val="Arial"/>
      <family val="2"/>
    </font>
    <font>
      <b/>
      <sz val="10"/>
      <color indexed="10"/>
      <name val="Arial"/>
      <family val="2"/>
    </font>
    <font>
      <b/>
      <sz val="10"/>
      <name val="Arial"/>
      <family val="2"/>
    </font>
    <font>
      <b/>
      <i/>
      <sz val="8"/>
      <name val="Arial"/>
      <family val="2"/>
    </font>
    <font>
      <b/>
      <sz val="8"/>
      <name val="Arial"/>
      <family val="2"/>
    </font>
    <font>
      <sz val="6"/>
      <name val="MS Serif"/>
      <family val="1"/>
    </font>
    <font>
      <i/>
      <sz val="8"/>
      <name val="Arial"/>
      <family val="2"/>
    </font>
    <font>
      <sz val="8"/>
      <color theme="0"/>
      <name val="Arial"/>
      <family val="2"/>
    </font>
    <font>
      <b/>
      <sz val="10"/>
      <color rgb="FFFF0000"/>
      <name val="Arial"/>
      <family val="2"/>
    </font>
    <font>
      <sz val="12"/>
      <name val="Arial"/>
      <family val="2"/>
    </font>
    <font>
      <b/>
      <sz val="9"/>
      <name val="Arial"/>
      <family val="2"/>
    </font>
    <font>
      <sz val="10"/>
      <color indexed="8"/>
      <name val="Arial"/>
      <family val="2"/>
    </font>
    <font>
      <sz val="10"/>
      <name val="Arial"/>
      <family val="2"/>
    </font>
    <font>
      <sz val="8"/>
      <name val="MS Serif"/>
      <family val="1"/>
    </font>
    <font>
      <sz val="7"/>
      <name val="Arial"/>
      <family val="2"/>
    </font>
    <font>
      <sz val="8"/>
      <color theme="0"/>
      <name val="Helv"/>
    </font>
    <font>
      <i/>
      <sz val="9"/>
      <name val="Arial"/>
      <family val="2"/>
    </font>
    <font>
      <sz val="10"/>
      <name val="MS Sans Serif"/>
      <family val="2"/>
    </font>
    <font>
      <sz val="11"/>
      <name val="Arial"/>
      <family val="2"/>
    </font>
    <font>
      <b/>
      <i/>
      <sz val="13"/>
      <color indexed="8"/>
      <name val="Arial"/>
      <family val="2"/>
    </font>
    <font>
      <b/>
      <sz val="13"/>
      <color indexed="10"/>
      <name val="Arial"/>
      <family val="2"/>
    </font>
    <font>
      <b/>
      <i/>
      <sz val="9"/>
      <name val="Arial"/>
      <family val="2"/>
    </font>
    <font>
      <sz val="8"/>
      <name val="Trebuchet MS"/>
      <family val="2"/>
    </font>
    <font>
      <b/>
      <sz val="7"/>
      <name val="Arial"/>
      <family val="2"/>
    </font>
    <font>
      <sz val="8"/>
      <color indexed="10"/>
      <name val="Arial"/>
      <family val="2"/>
    </font>
    <font>
      <b/>
      <sz val="8"/>
      <color indexed="10"/>
      <name val="Arial"/>
      <family val="2"/>
    </font>
    <font>
      <sz val="10"/>
      <color rgb="FF000000"/>
      <name val="Arial"/>
      <family val="2"/>
    </font>
    <font>
      <b/>
      <sz val="6"/>
      <name val="Arial"/>
      <family val="2"/>
    </font>
    <font>
      <sz val="7"/>
      <name val="MS Serif"/>
      <family val="1"/>
    </font>
    <font>
      <sz val="10"/>
      <color theme="0"/>
      <name val="Arial"/>
      <family val="2"/>
    </font>
    <font>
      <b/>
      <sz val="12"/>
      <color indexed="10"/>
      <name val="Arial"/>
      <family val="2"/>
    </font>
    <font>
      <sz val="8"/>
      <color rgb="FFFF0000"/>
      <name val="Arial"/>
      <family val="2"/>
    </font>
    <font>
      <b/>
      <sz val="6"/>
      <color indexed="8"/>
      <name val="Arial"/>
      <family val="2"/>
    </font>
    <font>
      <b/>
      <sz val="6"/>
      <color rgb="FFFF0000"/>
      <name val="Arial"/>
      <family val="2"/>
    </font>
    <font>
      <sz val="8"/>
      <color rgb="FFFF0000"/>
      <name val="Helv"/>
    </font>
    <font>
      <b/>
      <sz val="6"/>
      <name val="MS Serif"/>
      <family val="1"/>
    </font>
    <font>
      <b/>
      <sz val="9"/>
      <color rgb="FFFF0000"/>
      <name val="Arial"/>
      <family val="2"/>
    </font>
    <font>
      <b/>
      <sz val="11"/>
      <name val="Calibri"/>
      <family val="2"/>
    </font>
    <font>
      <b/>
      <sz val="6"/>
      <color rgb="FFFF0000"/>
      <name val="MS Serif"/>
      <family val="1"/>
    </font>
    <font>
      <sz val="8.5"/>
      <name val="MS Serif"/>
      <family val="1"/>
    </font>
    <font>
      <sz val="7"/>
      <name val="Helv"/>
    </font>
    <font>
      <b/>
      <sz val="7"/>
      <name val="Helv"/>
    </font>
    <font>
      <b/>
      <sz val="8"/>
      <color rgb="FFFF0000"/>
      <name val="Helv"/>
    </font>
    <font>
      <b/>
      <sz val="8"/>
      <name val="Helv"/>
    </font>
    <font>
      <b/>
      <sz val="10"/>
      <color rgb="FFFF0000"/>
      <name val="Helv"/>
    </font>
    <font>
      <b/>
      <sz val="18"/>
      <name val="Arial"/>
      <family val="2"/>
    </font>
    <font>
      <sz val="12"/>
      <color rgb="FF0000CC"/>
      <name val="Arial"/>
      <family val="2"/>
    </font>
    <font>
      <sz val="16"/>
      <name val="Arial"/>
      <family val="2"/>
    </font>
    <font>
      <vertAlign val="superscript"/>
      <sz val="10"/>
      <name val="Arial"/>
      <family val="2"/>
    </font>
    <font>
      <b/>
      <i/>
      <sz val="12"/>
      <name val="Arial"/>
      <family val="2"/>
    </font>
    <font>
      <b/>
      <sz val="14"/>
      <name val="Arial"/>
      <family val="2"/>
    </font>
    <font>
      <sz val="12"/>
      <color theme="1"/>
      <name val="Times New Roman"/>
      <family val="2"/>
    </font>
    <font>
      <sz val="12"/>
      <color rgb="FFFF0000"/>
      <name val="Arial"/>
      <family val="2"/>
    </font>
    <font>
      <i/>
      <sz val="10"/>
      <name val="Arial"/>
      <family val="2"/>
    </font>
    <font>
      <vertAlign val="superscript"/>
      <sz val="8"/>
      <name val="Arial"/>
      <family val="2"/>
    </font>
    <font>
      <sz val="8"/>
      <color rgb="FF0000CC"/>
      <name val="Arial"/>
      <family val="2"/>
    </font>
    <font>
      <vertAlign val="superscript"/>
      <sz val="8"/>
      <color rgb="FF0000CC"/>
      <name val="Arial"/>
      <family val="2"/>
    </font>
    <font>
      <b/>
      <sz val="9.6"/>
      <color indexed="12"/>
      <name val="Arial"/>
      <family val="2"/>
    </font>
    <font>
      <sz val="8"/>
      <color rgb="FF0000FF"/>
      <name val="Arial"/>
      <family val="2"/>
    </font>
    <font>
      <b/>
      <sz val="14"/>
      <color indexed="10"/>
      <name val="Arial"/>
      <family val="2"/>
    </font>
    <font>
      <b/>
      <sz val="11"/>
      <name val="Helv"/>
    </font>
    <font>
      <sz val="14"/>
      <name val="Arial"/>
      <family val="2"/>
    </font>
    <font>
      <sz val="12"/>
      <name val="Times New Roman"/>
      <family val="1"/>
    </font>
    <font>
      <sz val="8"/>
      <name val="Comic Sans MS"/>
      <family val="4"/>
    </font>
    <font>
      <sz val="12"/>
      <color theme="1"/>
      <name val="Calibri"/>
      <family val="2"/>
      <scheme val="minor"/>
    </font>
    <font>
      <sz val="8"/>
      <color indexed="8"/>
      <name val="Trebuchet MS"/>
      <family val="2"/>
    </font>
    <font>
      <sz val="10"/>
      <name val="Courier"/>
      <family val="3"/>
    </font>
  </fonts>
  <fills count="12">
    <fill>
      <patternFill patternType="none"/>
    </fill>
    <fill>
      <patternFill patternType="gray125"/>
    </fill>
    <fill>
      <patternFill patternType="solid">
        <fgColor indexed="9"/>
        <bgColor indexed="64"/>
      </patternFill>
    </fill>
    <fill>
      <patternFill patternType="solid">
        <fgColor indexed="9"/>
      </patternFill>
    </fill>
    <fill>
      <patternFill patternType="solid">
        <fgColor theme="0"/>
        <bgColor indexed="64"/>
      </patternFill>
    </fill>
    <fill>
      <patternFill patternType="solid">
        <fgColor indexed="2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gray0625"/>
    </fill>
  </fills>
  <borders count="1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top style="medium">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right style="double">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top/>
      <bottom/>
      <diagonal/>
    </border>
    <border>
      <left/>
      <right style="medium">
        <color indexed="64"/>
      </right>
      <top/>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thin">
        <color indexed="64"/>
      </bottom>
      <diagonal/>
    </border>
    <border>
      <left style="medium">
        <color indexed="64"/>
      </left>
      <right/>
      <top style="double">
        <color indexed="64"/>
      </top>
      <bottom/>
      <diagonal/>
    </border>
    <border>
      <left style="medium">
        <color indexed="64"/>
      </left>
      <right/>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right/>
      <top style="medium">
        <color indexed="64"/>
      </top>
      <bottom/>
      <diagonal/>
    </border>
    <border>
      <left/>
      <right/>
      <top style="double">
        <color indexed="64"/>
      </top>
      <bottom style="thin">
        <color indexed="64"/>
      </bottom>
      <diagonal/>
    </border>
    <border>
      <left style="double">
        <color indexed="64"/>
      </left>
      <right style="medium">
        <color indexed="64"/>
      </right>
      <top/>
      <bottom/>
      <diagonal/>
    </border>
    <border>
      <left style="double">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left style="double">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double">
        <color indexed="64"/>
      </left>
      <right style="medium">
        <color indexed="64"/>
      </right>
      <top/>
      <bottom style="medium">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diagonal/>
    </border>
    <border>
      <left style="double">
        <color indexed="64"/>
      </left>
      <right style="double">
        <color indexed="64"/>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style="double">
        <color indexed="64"/>
      </top>
      <bottom style="medium">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style="double">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medium">
        <color indexed="64"/>
      </right>
      <top style="double">
        <color indexed="64"/>
      </top>
      <bottom style="medium">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8">
    <xf numFmtId="0" fontId="0" fillId="0" borderId="0"/>
    <xf numFmtId="40" fontId="24" fillId="0" borderId="0" applyFont="0" applyFill="0" applyBorder="0" applyAlignment="0" applyProtection="0"/>
    <xf numFmtId="0" fontId="16" fillId="3" borderId="0"/>
    <xf numFmtId="0" fontId="18" fillId="0" borderId="0"/>
    <xf numFmtId="0" fontId="19" fillId="0" borderId="0"/>
    <xf numFmtId="165"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58" fillId="0" borderId="0"/>
    <xf numFmtId="170" fontId="2" fillId="0" borderId="0" applyFont="0" applyFill="0" applyBorder="0" applyAlignment="0" applyProtection="0"/>
    <xf numFmtId="0" fontId="58" fillId="0" borderId="0" applyNumberFormat="0" applyBorder="0" applyAlignment="0"/>
    <xf numFmtId="171" fontId="69" fillId="0" borderId="0" applyFont="0" applyFill="0" applyBorder="0" applyAlignment="0" applyProtection="0"/>
    <xf numFmtId="40" fontId="24" fillId="0" borderId="0" applyFont="0" applyFill="0" applyBorder="0" applyAlignment="0" applyProtection="0"/>
    <xf numFmtId="40" fontId="24" fillId="0" borderId="0" applyFont="0" applyFill="0" applyBorder="0" applyAlignment="0" applyProtection="0"/>
    <xf numFmtId="0" fontId="70" fillId="0" borderId="0"/>
    <xf numFmtId="0" fontId="2" fillId="0" borderId="0"/>
    <xf numFmtId="0" fontId="2" fillId="0" borderId="0"/>
    <xf numFmtId="0" fontId="19" fillId="0" borderId="0"/>
    <xf numFmtId="0" fontId="58" fillId="0" borderId="0"/>
    <xf numFmtId="0" fontId="1" fillId="0" borderId="0"/>
    <xf numFmtId="0" fontId="1" fillId="0" borderId="0"/>
    <xf numFmtId="0" fontId="58" fillId="0" borderId="0"/>
    <xf numFmtId="0" fontId="2" fillId="0" borderId="0"/>
    <xf numFmtId="0" fontId="58" fillId="0" borderId="0"/>
    <xf numFmtId="0" fontId="1" fillId="0" borderId="0"/>
    <xf numFmtId="0" fontId="70" fillId="0" borderId="0"/>
    <xf numFmtId="0" fontId="2" fillId="0" borderId="0"/>
    <xf numFmtId="0" fontId="19" fillId="0" borderId="0"/>
    <xf numFmtId="0" fontId="71" fillId="0" borderId="0"/>
    <xf numFmtId="0" fontId="58" fillId="0" borderId="0"/>
    <xf numFmtId="9" fontId="24" fillId="0" borderId="0" applyFont="0" applyFill="0" applyBorder="0" applyAlignment="0" applyProtection="0"/>
    <xf numFmtId="9" fontId="24" fillId="0" borderId="0" applyFont="0" applyFill="0" applyBorder="0" applyAlignment="0" applyProtection="0"/>
    <xf numFmtId="173" fontId="69" fillId="0" borderId="0" applyFont="0" applyFill="0" applyBorder="0" applyAlignment="0" applyProtection="0"/>
  </cellStyleXfs>
  <cellXfs count="826">
    <xf numFmtId="0" fontId="0" fillId="0" borderId="0" xfId="0"/>
    <xf numFmtId="0" fontId="3" fillId="0" borderId="0" xfId="0" applyFont="1" applyAlignment="1">
      <alignment vertical="top"/>
    </xf>
    <xf numFmtId="0" fontId="4" fillId="0" borderId="0" xfId="0" applyFont="1" applyAlignment="1">
      <alignment horizontal="right" vertical="top"/>
    </xf>
    <xf numFmtId="0" fontId="5" fillId="0" borderId="0" xfId="0" applyFont="1" applyAlignment="1">
      <alignment horizontal="left" vertical="top"/>
    </xf>
    <xf numFmtId="0" fontId="6" fillId="0" borderId="0" xfId="0" applyFont="1"/>
    <xf numFmtId="0" fontId="7" fillId="0" borderId="0" xfId="0" applyFont="1"/>
    <xf numFmtId="0" fontId="6" fillId="0" borderId="0" xfId="0" applyFont="1" applyAlignment="1">
      <alignment horizont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vertical="center" wrapText="1"/>
    </xf>
    <xf numFmtId="0" fontId="6" fillId="0" borderId="5" xfId="0" applyFont="1" applyBorder="1" applyAlignment="1">
      <alignment horizontal="centerContinuous"/>
    </xf>
    <xf numFmtId="0" fontId="6" fillId="0" borderId="6" xfId="0" applyFont="1" applyBorder="1" applyAlignment="1">
      <alignment horizont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1" fillId="0" borderId="12" xfId="0" applyFont="1" applyBorder="1" applyAlignment="1">
      <alignment horizontal="centerContinuous" vertical="center" wrapText="1"/>
    </xf>
    <xf numFmtId="0" fontId="11" fillId="0" borderId="13" xfId="0" applyFont="1" applyBorder="1" applyAlignment="1">
      <alignment horizontal="centerContinuous" vertical="center"/>
    </xf>
    <xf numFmtId="0" fontId="11" fillId="0" borderId="12" xfId="0" applyFont="1" applyBorder="1" applyAlignment="1">
      <alignment horizontal="centerContinuous" vertical="center"/>
    </xf>
    <xf numFmtId="0" fontId="11" fillId="0" borderId="14" xfId="0" applyFont="1" applyBorder="1" applyAlignment="1">
      <alignment horizontal="centerContinuous" vertical="center"/>
    </xf>
    <xf numFmtId="0" fontId="11" fillId="0" borderId="15" xfId="0" applyFont="1" applyBorder="1" applyAlignment="1">
      <alignment horizontal="centerContinuous" vertical="center" wrapText="1"/>
    </xf>
    <xf numFmtId="0" fontId="11" fillId="0" borderId="16" xfId="0" applyFont="1" applyBorder="1" applyAlignment="1">
      <alignment horizontal="centerContinuous" vertical="center"/>
    </xf>
    <xf numFmtId="0" fontId="11" fillId="0" borderId="15" xfId="0" applyFont="1" applyBorder="1" applyAlignment="1">
      <alignment horizontal="centerContinuous"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2" fillId="0" borderId="19" xfId="0" applyFont="1" applyBorder="1" applyAlignment="1">
      <alignment horizontal="center"/>
    </xf>
    <xf numFmtId="0" fontId="12" fillId="0" borderId="20" xfId="0" applyFont="1" applyBorder="1" applyAlignment="1">
      <alignment horizontal="center"/>
    </xf>
    <xf numFmtId="0" fontId="12" fillId="0" borderId="9" xfId="0" applyFont="1" applyBorder="1" applyAlignment="1">
      <alignment horizontal="center"/>
    </xf>
    <xf numFmtId="0" fontId="6" fillId="0" borderId="21" xfId="0" applyFont="1" applyBorder="1" applyAlignment="1">
      <alignment horizontal="left"/>
    </xf>
    <xf numFmtId="0" fontId="13" fillId="0" borderId="22" xfId="0" applyFont="1" applyBorder="1" applyAlignment="1">
      <alignment horizontal="center"/>
    </xf>
    <xf numFmtId="164" fontId="6" fillId="2" borderId="15" xfId="0" applyNumberFormat="1" applyFont="1" applyFill="1" applyBorder="1" applyProtection="1">
      <protection locked="0"/>
    </xf>
    <xf numFmtId="164" fontId="6" fillId="2" borderId="22" xfId="0" applyNumberFormat="1" applyFont="1" applyFill="1" applyBorder="1" applyProtection="1">
      <protection locked="0"/>
    </xf>
    <xf numFmtId="164" fontId="6" fillId="0" borderId="15" xfId="0" applyNumberFormat="1" applyFont="1" applyBorder="1" applyProtection="1">
      <protection locked="0"/>
    </xf>
    <xf numFmtId="164" fontId="6" fillId="0" borderId="22" xfId="0" applyNumberFormat="1" applyFont="1" applyBorder="1" applyProtection="1">
      <protection locked="0"/>
    </xf>
    <xf numFmtId="164" fontId="6" fillId="2" borderId="15" xfId="0" applyNumberFormat="1" applyFont="1" applyFill="1" applyBorder="1"/>
    <xf numFmtId="164" fontId="6" fillId="2" borderId="23" xfId="0" applyNumberFormat="1" applyFont="1" applyFill="1" applyBorder="1"/>
    <xf numFmtId="0" fontId="14" fillId="0" borderId="0" xfId="0" applyFont="1"/>
    <xf numFmtId="3" fontId="6" fillId="2" borderId="15" xfId="0" applyNumberFormat="1" applyFont="1" applyFill="1" applyBorder="1" applyProtection="1">
      <protection locked="0"/>
    </xf>
    <xf numFmtId="3" fontId="6" fillId="2" borderId="22" xfId="0" applyNumberFormat="1" applyFont="1" applyFill="1" applyBorder="1" applyProtection="1">
      <protection locked="0"/>
    </xf>
    <xf numFmtId="3" fontId="6" fillId="0" borderId="15" xfId="0" applyNumberFormat="1" applyFont="1" applyBorder="1" applyProtection="1">
      <protection locked="0"/>
    </xf>
    <xf numFmtId="3" fontId="6" fillId="0" borderId="22" xfId="0" applyNumberFormat="1" applyFont="1" applyBorder="1" applyProtection="1">
      <protection locked="0"/>
    </xf>
    <xf numFmtId="0" fontId="11" fillId="0" borderId="24" xfId="0" applyFont="1" applyBorder="1" applyAlignment="1">
      <alignment horizontal="right" vertical="center"/>
    </xf>
    <xf numFmtId="0" fontId="6" fillId="0" borderId="25" xfId="0" applyFont="1" applyBorder="1" applyAlignment="1">
      <alignment horizontal="center"/>
    </xf>
    <xf numFmtId="164" fontId="6" fillId="0" borderId="26" xfId="0" applyNumberFormat="1" applyFont="1" applyBorder="1"/>
    <xf numFmtId="164" fontId="6" fillId="0" borderId="27" xfId="0" applyNumberFormat="1" applyFont="1" applyBorder="1"/>
    <xf numFmtId="164" fontId="6" fillId="0" borderId="28" xfId="0" applyNumberFormat="1" applyFont="1" applyBorder="1"/>
    <xf numFmtId="0" fontId="11" fillId="0" borderId="0" xfId="0" applyFont="1"/>
    <xf numFmtId="0" fontId="15" fillId="0" borderId="0" xfId="0" applyFont="1"/>
    <xf numFmtId="0" fontId="4" fillId="3" borderId="0" xfId="2" applyFont="1"/>
    <xf numFmtId="0" fontId="3" fillId="0" borderId="0" xfId="0" applyFont="1" applyAlignment="1">
      <alignment horizontal="left" vertical="top"/>
    </xf>
    <xf numFmtId="0" fontId="17" fillId="0" borderId="0" xfId="0" applyFont="1" applyAlignment="1">
      <alignment vertical="center" wrapText="1"/>
    </xf>
    <xf numFmtId="0" fontId="16" fillId="3" borderId="0" xfId="2"/>
    <xf numFmtId="0" fontId="10" fillId="0" borderId="29" xfId="3" applyFont="1" applyBorder="1" applyAlignment="1">
      <alignment horizontal="center" vertical="center"/>
    </xf>
    <xf numFmtId="0" fontId="10" fillId="0" borderId="30" xfId="3" applyFont="1" applyBorder="1" applyAlignment="1">
      <alignment horizontal="center" vertical="center"/>
    </xf>
    <xf numFmtId="0" fontId="9" fillId="0" borderId="31" xfId="4" applyFont="1" applyBorder="1" applyAlignment="1">
      <alignment horizontal="center"/>
    </xf>
    <xf numFmtId="0" fontId="9" fillId="0" borderId="32" xfId="4" applyFont="1" applyBorder="1" applyAlignment="1">
      <alignment horizontal="center"/>
    </xf>
    <xf numFmtId="0" fontId="9" fillId="0" borderId="33" xfId="4" applyFont="1" applyBorder="1" applyAlignment="1">
      <alignment horizontal="center"/>
    </xf>
    <xf numFmtId="0" fontId="19" fillId="0" borderId="0" xfId="4"/>
    <xf numFmtId="0" fontId="9" fillId="0" borderId="34" xfId="4" applyFont="1" applyBorder="1" applyAlignment="1">
      <alignment horizontal="center"/>
    </xf>
    <xf numFmtId="0" fontId="19" fillId="4" borderId="35" xfId="4" applyFill="1" applyBorder="1" applyAlignment="1">
      <alignment horizontal="center"/>
    </xf>
    <xf numFmtId="0" fontId="19" fillId="4" borderId="36" xfId="4" applyFill="1" applyBorder="1" applyAlignment="1">
      <alignment horizontal="center"/>
    </xf>
    <xf numFmtId="0" fontId="10" fillId="0" borderId="37" xfId="3" applyFont="1" applyBorder="1" applyAlignment="1">
      <alignment horizontal="center" vertical="center"/>
    </xf>
    <xf numFmtId="0" fontId="10" fillId="0" borderId="38" xfId="3" applyFont="1" applyBorder="1" applyAlignment="1">
      <alignment horizontal="center" vertical="center"/>
    </xf>
    <xf numFmtId="0" fontId="10" fillId="0" borderId="39" xfId="4" applyFont="1" applyBorder="1" applyAlignment="1">
      <alignment horizontal="center" vertical="center" wrapText="1"/>
    </xf>
    <xf numFmtId="0" fontId="10" fillId="0" borderId="40" xfId="4" applyFont="1" applyBorder="1" applyAlignment="1">
      <alignment horizontal="center" vertical="center" wrapText="1"/>
    </xf>
    <xf numFmtId="0" fontId="10" fillId="0" borderId="41" xfId="4" applyFont="1" applyBorder="1" applyAlignment="1">
      <alignment horizontal="center" vertical="center" wrapText="1"/>
    </xf>
    <xf numFmtId="0" fontId="10" fillId="0" borderId="42" xfId="4" applyFont="1" applyBorder="1" applyAlignment="1">
      <alignment horizontal="center" vertical="center" wrapText="1"/>
    </xf>
    <xf numFmtId="0" fontId="10" fillId="0" borderId="43" xfId="4" applyFont="1" applyBorder="1" applyAlignment="1">
      <alignment horizontal="center" vertical="center"/>
    </xf>
    <xf numFmtId="0" fontId="19" fillId="0" borderId="0" xfId="4" applyAlignment="1">
      <alignment vertical="center"/>
    </xf>
    <xf numFmtId="0" fontId="10" fillId="0" borderId="44" xfId="4" applyFont="1" applyBorder="1" applyAlignment="1">
      <alignment horizontal="center" vertical="center" wrapText="1"/>
    </xf>
    <xf numFmtId="0" fontId="19" fillId="4" borderId="45" xfId="4" applyFill="1" applyBorder="1" applyAlignment="1">
      <alignment horizontal="center" vertical="center"/>
    </xf>
    <xf numFmtId="0" fontId="19" fillId="4" borderId="46" xfId="4" applyFill="1" applyBorder="1" applyAlignment="1">
      <alignment horizontal="center" vertical="center"/>
    </xf>
    <xf numFmtId="0" fontId="10" fillId="0" borderId="24" xfId="3" applyFont="1" applyBorder="1" applyAlignment="1">
      <alignment horizontal="center" vertical="center"/>
    </xf>
    <xf numFmtId="0" fontId="10" fillId="0" borderId="47" xfId="3" applyFont="1" applyBorder="1" applyAlignment="1">
      <alignment horizontal="center" vertical="center"/>
    </xf>
    <xf numFmtId="0" fontId="20" fillId="0" borderId="48" xfId="3" applyFont="1" applyBorder="1" applyAlignment="1">
      <alignment horizontal="center"/>
    </xf>
    <xf numFmtId="0" fontId="20" fillId="0" borderId="49" xfId="4" applyFont="1" applyBorder="1" applyAlignment="1">
      <alignment horizontal="center"/>
    </xf>
    <xf numFmtId="0" fontId="20" fillId="0" borderId="47" xfId="3" applyFont="1" applyBorder="1" applyAlignment="1">
      <alignment horizontal="center"/>
    </xf>
    <xf numFmtId="0" fontId="20" fillId="0" borderId="48" xfId="4" applyFont="1" applyBorder="1" applyAlignment="1">
      <alignment horizontal="center"/>
    </xf>
    <xf numFmtId="0" fontId="20" fillId="0" borderId="50" xfId="4" applyFont="1" applyBorder="1" applyAlignment="1">
      <alignment horizontal="center"/>
    </xf>
    <xf numFmtId="0" fontId="21" fillId="0" borderId="51" xfId="4" applyFont="1" applyBorder="1" applyAlignment="1">
      <alignment horizontal="center"/>
    </xf>
    <xf numFmtId="0" fontId="21" fillId="0" borderId="0" xfId="4" applyFont="1" applyAlignment="1">
      <alignment horizontal="center"/>
    </xf>
    <xf numFmtId="0" fontId="20" fillId="0" borderId="52" xfId="3" applyFont="1" applyBorder="1" applyAlignment="1">
      <alignment horizontal="center"/>
    </xf>
    <xf numFmtId="0" fontId="20" fillId="0" borderId="53" xfId="4" applyFont="1" applyBorder="1" applyAlignment="1">
      <alignment horizontal="center"/>
    </xf>
    <xf numFmtId="0" fontId="20" fillId="4" borderId="54" xfId="3" applyFont="1" applyFill="1" applyBorder="1" applyAlignment="1">
      <alignment horizontal="center"/>
    </xf>
    <xf numFmtId="0" fontId="20" fillId="4" borderId="53" xfId="4" applyFont="1" applyFill="1" applyBorder="1" applyAlignment="1">
      <alignment horizontal="center"/>
    </xf>
    <xf numFmtId="0" fontId="20" fillId="0" borderId="54" xfId="3" applyFont="1" applyBorder="1" applyAlignment="1">
      <alignment horizontal="center"/>
    </xf>
    <xf numFmtId="0" fontId="20" fillId="0" borderId="55" xfId="4" applyFont="1" applyBorder="1" applyAlignment="1">
      <alignment horizontal="center"/>
    </xf>
    <xf numFmtId="0" fontId="20" fillId="0" borderId="56" xfId="3" applyFont="1" applyBorder="1" applyAlignment="1">
      <alignment horizontal="center"/>
    </xf>
    <xf numFmtId="0" fontId="20" fillId="0" borderId="57" xfId="4" applyFont="1" applyBorder="1" applyAlignment="1">
      <alignment horizontal="center"/>
    </xf>
    <xf numFmtId="0" fontId="6" fillId="0" borderId="58" xfId="0" applyFont="1" applyBorder="1" applyAlignment="1">
      <alignment horizontal="left"/>
    </xf>
    <xf numFmtId="0" fontId="13" fillId="0" borderId="59" xfId="0" applyFont="1" applyBorder="1" applyAlignment="1">
      <alignment horizontal="center"/>
    </xf>
    <xf numFmtId="3" fontId="6" fillId="2" borderId="60" xfId="0" applyNumberFormat="1" applyFont="1" applyFill="1" applyBorder="1" applyProtection="1">
      <protection locked="0"/>
    </xf>
    <xf numFmtId="3" fontId="6" fillId="2" borderId="61" xfId="0" applyNumberFormat="1" applyFont="1" applyFill="1" applyBorder="1" applyProtection="1">
      <protection locked="0"/>
    </xf>
    <xf numFmtId="166" fontId="6" fillId="5" borderId="62" xfId="5" applyNumberFormat="1" applyFont="1" applyFill="1" applyBorder="1" applyProtection="1"/>
    <xf numFmtId="3" fontId="6" fillId="2" borderId="61" xfId="0" applyNumberFormat="1" applyFont="1" applyFill="1" applyBorder="1"/>
    <xf numFmtId="3" fontId="6" fillId="2" borderId="60" xfId="0" applyNumberFormat="1" applyFont="1" applyFill="1" applyBorder="1"/>
    <xf numFmtId="3" fontId="6" fillId="2" borderId="63" xfId="0" applyNumberFormat="1" applyFont="1" applyFill="1" applyBorder="1" applyProtection="1">
      <protection locked="0"/>
    </xf>
    <xf numFmtId="3" fontId="6" fillId="4" borderId="15" xfId="0" applyNumberFormat="1" applyFont="1" applyFill="1" applyBorder="1" applyProtection="1">
      <protection locked="0"/>
    </xf>
    <xf numFmtId="3" fontId="6" fillId="4" borderId="22" xfId="0" applyNumberFormat="1" applyFont="1" applyFill="1" applyBorder="1" applyProtection="1">
      <protection locked="0"/>
    </xf>
    <xf numFmtId="3" fontId="6" fillId="2" borderId="64" xfId="0" applyNumberFormat="1" applyFont="1" applyFill="1" applyBorder="1" applyProtection="1">
      <protection locked="0"/>
    </xf>
    <xf numFmtId="0" fontId="0" fillId="6" borderId="0" xfId="0" applyFill="1"/>
    <xf numFmtId="3" fontId="6" fillId="2" borderId="15" xfId="0" applyNumberFormat="1" applyFont="1" applyFill="1" applyBorder="1"/>
    <xf numFmtId="3" fontId="6" fillId="2" borderId="23" xfId="0" applyNumberFormat="1" applyFont="1" applyFill="1" applyBorder="1"/>
    <xf numFmtId="0" fontId="0" fillId="0" borderId="65" xfId="0" applyBorder="1"/>
    <xf numFmtId="3" fontId="6" fillId="2" borderId="58" xfId="0" applyNumberFormat="1" applyFont="1" applyFill="1" applyBorder="1"/>
    <xf numFmtId="3" fontId="6" fillId="2" borderId="66" xfId="0" applyNumberFormat="1" applyFont="1" applyFill="1" applyBorder="1"/>
    <xf numFmtId="3" fontId="6" fillId="2" borderId="62" xfId="0" applyNumberFormat="1" applyFont="1" applyFill="1" applyBorder="1" applyProtection="1">
      <protection locked="0"/>
    </xf>
    <xf numFmtId="3" fontId="6" fillId="2" borderId="67" xfId="0" applyNumberFormat="1" applyFont="1" applyFill="1" applyBorder="1" applyProtection="1">
      <protection locked="0"/>
    </xf>
    <xf numFmtId="3" fontId="6" fillId="2" borderId="42" xfId="0" applyNumberFormat="1" applyFont="1" applyFill="1" applyBorder="1" applyProtection="1">
      <protection locked="0"/>
    </xf>
    <xf numFmtId="3" fontId="6" fillId="7" borderId="42" xfId="0" applyNumberFormat="1" applyFont="1" applyFill="1" applyBorder="1" applyProtection="1">
      <protection locked="0"/>
    </xf>
    <xf numFmtId="3" fontId="6" fillId="7" borderId="67" xfId="0" applyNumberFormat="1" applyFont="1" applyFill="1" applyBorder="1" applyProtection="1">
      <protection locked="0"/>
    </xf>
    <xf numFmtId="3" fontId="6" fillId="2" borderId="42" xfId="0" applyNumberFormat="1" applyFont="1" applyFill="1" applyBorder="1"/>
    <xf numFmtId="3" fontId="6" fillId="2" borderId="62" xfId="0" applyNumberFormat="1" applyFont="1" applyFill="1" applyBorder="1"/>
    <xf numFmtId="0" fontId="0" fillId="6" borderId="68" xfId="0" applyFill="1" applyBorder="1"/>
    <xf numFmtId="3" fontId="6" fillId="2" borderId="54" xfId="0" applyNumberFormat="1" applyFont="1" applyFill="1" applyBorder="1" applyProtection="1">
      <protection locked="0"/>
    </xf>
    <xf numFmtId="3" fontId="6" fillId="2" borderId="69" xfId="0" applyNumberFormat="1" applyFont="1" applyFill="1" applyBorder="1" applyProtection="1">
      <protection locked="0"/>
    </xf>
    <xf numFmtId="3" fontId="6" fillId="2" borderId="70" xfId="0" applyNumberFormat="1" applyFont="1" applyFill="1" applyBorder="1" applyProtection="1">
      <protection locked="0"/>
    </xf>
    <xf numFmtId="3" fontId="6" fillId="7" borderId="70" xfId="0" applyNumberFormat="1" applyFont="1" applyFill="1" applyBorder="1" applyProtection="1">
      <protection locked="0"/>
    </xf>
    <xf numFmtId="3" fontId="6" fillId="7" borderId="69" xfId="0" applyNumberFormat="1" applyFont="1" applyFill="1" applyBorder="1" applyProtection="1">
      <protection locked="0"/>
    </xf>
    <xf numFmtId="3" fontId="6" fillId="2" borderId="70" xfId="0" applyNumberFormat="1" applyFont="1" applyFill="1" applyBorder="1"/>
    <xf numFmtId="3" fontId="6" fillId="2" borderId="54" xfId="0" applyNumberFormat="1" applyFont="1" applyFill="1" applyBorder="1"/>
    <xf numFmtId="0" fontId="0" fillId="6" borderId="20" xfId="0" applyFill="1" applyBorder="1"/>
    <xf numFmtId="0" fontId="11" fillId="0" borderId="71" xfId="3" applyFont="1" applyBorder="1" applyAlignment="1">
      <alignment horizontal="left"/>
    </xf>
    <xf numFmtId="0" fontId="10" fillId="0" borderId="72" xfId="3" applyFont="1" applyBorder="1" applyAlignment="1">
      <alignment horizontal="center"/>
    </xf>
    <xf numFmtId="3" fontId="10" fillId="0" borderId="73" xfId="3" applyNumberFormat="1" applyFont="1" applyBorder="1" applyAlignment="1">
      <alignment horizontal="center"/>
    </xf>
    <xf numFmtId="3" fontId="10" fillId="0" borderId="47" xfId="3" applyNumberFormat="1" applyFont="1" applyBorder="1" applyAlignment="1">
      <alignment horizontal="center"/>
    </xf>
    <xf numFmtId="0" fontId="9" fillId="0" borderId="51" xfId="4" applyFont="1" applyBorder="1"/>
    <xf numFmtId="0" fontId="9" fillId="0" borderId="0" xfId="4" applyFont="1"/>
    <xf numFmtId="3" fontId="10" fillId="0" borderId="74" xfId="3" applyNumberFormat="1" applyFont="1" applyBorder="1" applyAlignment="1">
      <alignment horizontal="center"/>
    </xf>
    <xf numFmtId="3" fontId="10" fillId="0" borderId="27" xfId="3" applyNumberFormat="1" applyFont="1" applyBorder="1" applyAlignment="1">
      <alignment horizontal="center"/>
    </xf>
    <xf numFmtId="3" fontId="10" fillId="0" borderId="75" xfId="3" applyNumberFormat="1" applyFont="1" applyBorder="1" applyAlignment="1">
      <alignment horizontal="center"/>
    </xf>
    <xf numFmtId="3" fontId="10" fillId="0" borderId="72" xfId="3" applyNumberFormat="1" applyFont="1" applyBorder="1" applyAlignment="1">
      <alignment horizontal="center"/>
    </xf>
    <xf numFmtId="3" fontId="10" fillId="0" borderId="26" xfId="3" applyNumberFormat="1" applyFont="1" applyBorder="1" applyAlignment="1">
      <alignment horizontal="center"/>
    </xf>
    <xf numFmtId="3" fontId="10" fillId="0" borderId="28" xfId="3" applyNumberFormat="1" applyFont="1" applyBorder="1" applyAlignment="1">
      <alignment horizontal="center"/>
    </xf>
    <xf numFmtId="3" fontId="10" fillId="0" borderId="76" xfId="3" applyNumberFormat="1" applyFont="1" applyBorder="1" applyAlignment="1">
      <alignment horizontal="center"/>
    </xf>
    <xf numFmtId="0" fontId="14" fillId="0" borderId="0" xfId="0" applyFont="1" applyAlignment="1">
      <alignment horizontal="center" vertical="center"/>
    </xf>
    <xf numFmtId="0" fontId="9" fillId="0" borderId="4" xfId="0" applyFont="1" applyBorder="1" applyAlignment="1">
      <alignment vertical="center" wrapText="1"/>
    </xf>
    <xf numFmtId="0" fontId="22" fillId="0" borderId="0" xfId="0" applyFont="1" applyAlignment="1">
      <alignment horizontal="center" vertical="center"/>
    </xf>
    <xf numFmtId="0" fontId="6" fillId="0" borderId="35" xfId="0" applyFont="1" applyBorder="1" applyAlignment="1">
      <alignment horizontal="centerContinuous"/>
    </xf>
    <xf numFmtId="0" fontId="6" fillId="0" borderId="77" xfId="0" applyFont="1" applyBorder="1" applyAlignment="1">
      <alignment horizontal="center"/>
    </xf>
    <xf numFmtId="0" fontId="4" fillId="0" borderId="32" xfId="0" applyFont="1" applyBorder="1" applyAlignment="1">
      <alignment horizontal="centerContinuous" vertical="center"/>
    </xf>
    <xf numFmtId="0" fontId="6" fillId="0" borderId="32"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33" xfId="0" applyFont="1" applyBorder="1" applyAlignment="1">
      <alignment horizontal="centerContinuous" vertical="center"/>
    </xf>
    <xf numFmtId="0" fontId="22" fillId="0" borderId="0" xfId="0" applyFont="1" applyAlignment="1" applyProtection="1">
      <alignment horizontal="center" vertical="center"/>
      <protection locked="0"/>
    </xf>
    <xf numFmtId="0" fontId="17" fillId="0" borderId="51" xfId="0" applyFont="1" applyBorder="1" applyAlignment="1">
      <alignment horizontal="center" vertical="center"/>
    </xf>
    <xf numFmtId="0" fontId="11" fillId="0" borderId="79" xfId="0" applyFont="1" applyBorder="1" applyAlignment="1">
      <alignment horizontal="center" vertical="center" wrapText="1"/>
    </xf>
    <xf numFmtId="0" fontId="11" fillId="0" borderId="80" xfId="0" applyFont="1" applyBorder="1" applyAlignment="1">
      <alignment horizontal="centerContinuous" vertical="center" wrapText="1"/>
    </xf>
    <xf numFmtId="0" fontId="11" fillId="0" borderId="81" xfId="0" applyFont="1" applyBorder="1" applyAlignment="1">
      <alignment horizontal="centerContinuous" vertical="center"/>
    </xf>
    <xf numFmtId="0" fontId="11" fillId="0" borderId="82" xfId="0" applyFont="1" applyBorder="1" applyAlignment="1">
      <alignment horizontal="centerContinuous" vertical="center"/>
    </xf>
    <xf numFmtId="0" fontId="6" fillId="0" borderId="83" xfId="0" applyFont="1" applyBorder="1" applyAlignment="1">
      <alignment horizontal="centerContinuous"/>
    </xf>
    <xf numFmtId="0" fontId="13" fillId="0" borderId="84" xfId="0" applyFont="1" applyBorder="1" applyAlignment="1">
      <alignment horizontal="center"/>
    </xf>
    <xf numFmtId="0" fontId="20" fillId="0" borderId="85" xfId="0" applyFont="1" applyBorder="1" applyAlignment="1">
      <alignment horizontal="center"/>
    </xf>
    <xf numFmtId="0" fontId="20" fillId="0" borderId="68" xfId="0" applyFont="1" applyBorder="1" applyAlignment="1">
      <alignment horizontal="center"/>
    </xf>
    <xf numFmtId="0" fontId="20" fillId="0" borderId="86" xfId="0" applyFont="1" applyBorder="1" applyAlignment="1">
      <alignment horizontal="center"/>
    </xf>
    <xf numFmtId="0" fontId="7" fillId="0" borderId="63" xfId="0" applyFont="1" applyBorder="1" applyAlignment="1">
      <alignment horizontal="left"/>
    </xf>
    <xf numFmtId="0" fontId="23" fillId="0" borderId="41" xfId="0" applyFont="1" applyBorder="1" applyAlignment="1">
      <alignment horizontal="center"/>
    </xf>
    <xf numFmtId="2" fontId="6" fillId="0" borderId="85" xfId="1" applyNumberFormat="1" applyFont="1" applyFill="1" applyBorder="1" applyAlignment="1" applyProtection="1">
      <protection locked="0"/>
    </xf>
    <xf numFmtId="2" fontId="6" fillId="0" borderId="22" xfId="1" applyNumberFormat="1" applyFont="1" applyFill="1" applyBorder="1" applyAlignment="1" applyProtection="1">
      <protection locked="0"/>
    </xf>
    <xf numFmtId="2" fontId="6" fillId="0" borderId="12" xfId="1" applyNumberFormat="1" applyFont="1" applyFill="1" applyBorder="1" applyAlignment="1" applyProtection="1">
      <protection locked="0"/>
    </xf>
    <xf numFmtId="2" fontId="6" fillId="0" borderId="64" xfId="1" applyNumberFormat="1" applyFont="1" applyFill="1" applyBorder="1" applyAlignment="1" applyProtection="1">
      <protection locked="0"/>
    </xf>
    <xf numFmtId="2" fontId="6" fillId="0" borderId="87" xfId="1" applyNumberFormat="1" applyFont="1" applyFill="1" applyBorder="1" applyAlignment="1" applyProtection="1">
      <protection locked="0"/>
    </xf>
    <xf numFmtId="2" fontId="6" fillId="0" borderId="88" xfId="1" applyNumberFormat="1" applyFont="1" applyFill="1" applyBorder="1" applyAlignment="1" applyProtection="1">
      <protection locked="0"/>
    </xf>
    <xf numFmtId="2" fontId="6" fillId="0" borderId="67" xfId="1" applyNumberFormat="1" applyFont="1" applyFill="1" applyBorder="1" applyAlignment="1" applyProtection="1">
      <protection locked="0"/>
    </xf>
    <xf numFmtId="2" fontId="6" fillId="0" borderId="89" xfId="1" applyNumberFormat="1" applyFont="1" applyFill="1" applyBorder="1" applyAlignment="1" applyProtection="1">
      <protection locked="0"/>
    </xf>
    <xf numFmtId="2" fontId="6" fillId="0" borderId="15" xfId="1" applyNumberFormat="1" applyFont="1" applyFill="1" applyBorder="1" applyAlignment="1" applyProtection="1">
      <protection locked="0"/>
    </xf>
    <xf numFmtId="2" fontId="6" fillId="0" borderId="23" xfId="1" applyNumberFormat="1" applyFont="1" applyFill="1" applyBorder="1" applyAlignment="1" applyProtection="1">
      <protection locked="0"/>
    </xf>
    <xf numFmtId="0" fontId="23" fillId="0" borderId="59" xfId="0" applyFont="1" applyBorder="1" applyAlignment="1">
      <alignment horizontal="center"/>
    </xf>
    <xf numFmtId="0" fontId="11" fillId="0" borderId="45" xfId="0" applyFont="1" applyBorder="1" applyAlignment="1">
      <alignment horizontal="right" vertical="center"/>
    </xf>
    <xf numFmtId="40" fontId="6" fillId="0" borderId="26" xfId="1" applyFont="1" applyFill="1" applyBorder="1" applyAlignment="1"/>
    <xf numFmtId="40" fontId="6" fillId="0" borderId="27" xfId="1" applyFont="1" applyFill="1" applyBorder="1" applyAlignment="1"/>
    <xf numFmtId="0" fontId="11" fillId="0" borderId="0" xfId="0" applyFont="1" applyAlignment="1">
      <alignment horizontal="right" vertical="center"/>
    </xf>
    <xf numFmtId="0" fontId="19" fillId="0" borderId="0" xfId="0" applyFont="1"/>
    <xf numFmtId="0" fontId="25" fillId="0" borderId="0" xfId="0" applyFont="1" applyAlignment="1">
      <alignment vertical="top"/>
    </xf>
    <xf numFmtId="0" fontId="25" fillId="0" borderId="0" xfId="0" applyFont="1" applyAlignment="1">
      <alignment vertical="top"/>
    </xf>
    <xf numFmtId="0" fontId="6" fillId="0" borderId="4" xfId="0" applyFont="1" applyBorder="1" applyAlignment="1">
      <alignment horizontal="centerContinuous" vertical="center"/>
    </xf>
    <xf numFmtId="0" fontId="9" fillId="0" borderId="4" xfId="0" applyFont="1" applyBorder="1" applyAlignment="1">
      <alignment horizontal="left" vertical="center" wrapText="1"/>
    </xf>
    <xf numFmtId="0" fontId="6" fillId="0" borderId="8" xfId="0" applyFont="1" applyBorder="1" applyAlignment="1">
      <alignment horizontal="centerContinuous" vertical="center"/>
    </xf>
    <xf numFmtId="0" fontId="6" fillId="0" borderId="7" xfId="0" applyFont="1" applyBorder="1"/>
    <xf numFmtId="0" fontId="6" fillId="0" borderId="90" xfId="0" applyFont="1" applyBorder="1"/>
    <xf numFmtId="0" fontId="11" fillId="0" borderId="80"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82" xfId="0" applyFont="1" applyBorder="1" applyAlignment="1">
      <alignment horizontal="center" vertical="center" wrapText="1"/>
    </xf>
    <xf numFmtId="0" fontId="23" fillId="0" borderId="79" xfId="0" applyFont="1" applyBorder="1" applyAlignment="1">
      <alignment horizontal="center"/>
    </xf>
    <xf numFmtId="164" fontId="6" fillId="0" borderId="91" xfId="1" applyNumberFormat="1" applyFont="1" applyFill="1" applyBorder="1" applyAlignment="1" applyProtection="1">
      <protection locked="0"/>
    </xf>
    <xf numFmtId="164" fontId="6" fillId="0" borderId="89" xfId="1" applyNumberFormat="1" applyFont="1" applyFill="1" applyBorder="1" applyAlignment="1" applyProtection="1">
      <protection locked="0"/>
    </xf>
    <xf numFmtId="0" fontId="6" fillId="0" borderId="91" xfId="1" applyNumberFormat="1" applyFont="1" applyFill="1" applyBorder="1" applyAlignment="1" applyProtection="1">
      <protection locked="0"/>
    </xf>
    <xf numFmtId="0" fontId="6" fillId="0" borderId="89" xfId="1" applyNumberFormat="1" applyFont="1" applyFill="1" applyBorder="1" applyAlignment="1" applyProtection="1">
      <protection locked="0"/>
    </xf>
    <xf numFmtId="164" fontId="6" fillId="0" borderId="85" xfId="1" applyNumberFormat="1" applyFont="1" applyFill="1" applyBorder="1" applyAlignment="1" applyProtection="1">
      <protection locked="0"/>
    </xf>
    <xf numFmtId="164" fontId="6" fillId="0" borderId="23" xfId="1" applyNumberFormat="1" applyFont="1" applyFill="1" applyBorder="1" applyAlignment="1" applyProtection="1">
      <protection locked="0"/>
    </xf>
    <xf numFmtId="0" fontId="6" fillId="0" borderId="85" xfId="1" applyNumberFormat="1" applyFont="1" applyFill="1" applyBorder="1" applyAlignment="1" applyProtection="1">
      <protection locked="0"/>
    </xf>
    <xf numFmtId="0" fontId="6" fillId="0" borderId="23" xfId="1" applyNumberFormat="1" applyFont="1" applyFill="1" applyBorder="1" applyAlignment="1" applyProtection="1">
      <protection locked="0"/>
    </xf>
    <xf numFmtId="164" fontId="6" fillId="0" borderId="88" xfId="1" applyNumberFormat="1" applyFont="1" applyFill="1" applyBorder="1" applyAlignment="1" applyProtection="1">
      <protection locked="0"/>
    </xf>
    <xf numFmtId="0" fontId="6" fillId="0" borderId="88" xfId="1" applyNumberFormat="1" applyFont="1" applyFill="1" applyBorder="1" applyAlignment="1" applyProtection="1">
      <protection locked="0"/>
    </xf>
    <xf numFmtId="164" fontId="6" fillId="0" borderId="15" xfId="1" applyNumberFormat="1" applyFont="1" applyFill="1" applyBorder="1" applyAlignment="1" applyProtection="1">
      <protection locked="0"/>
    </xf>
    <xf numFmtId="0" fontId="6" fillId="0" borderId="15" xfId="1" applyNumberFormat="1" applyFont="1" applyFill="1" applyBorder="1" applyAlignment="1" applyProtection="1">
      <protection locked="0"/>
    </xf>
    <xf numFmtId="40" fontId="6" fillId="0" borderId="28" xfId="1" applyFont="1" applyFill="1" applyBorder="1" applyAlignment="1"/>
    <xf numFmtId="38" fontId="6" fillId="0" borderId="26" xfId="1" applyNumberFormat="1" applyFont="1" applyFill="1" applyBorder="1" applyAlignment="1"/>
    <xf numFmtId="38" fontId="6" fillId="0" borderId="28" xfId="1" applyNumberFormat="1" applyFont="1" applyFill="1" applyBorder="1" applyAlignment="1"/>
    <xf numFmtId="167" fontId="0" fillId="2" borderId="0" xfId="0" applyNumberFormat="1" applyFill="1"/>
    <xf numFmtId="0" fontId="3" fillId="2" borderId="0" xfId="0" applyFont="1" applyFill="1" applyAlignment="1">
      <alignment horizontal="left" vertical="center"/>
    </xf>
    <xf numFmtId="0" fontId="0" fillId="2" borderId="0" xfId="0" applyFill="1"/>
    <xf numFmtId="0" fontId="26" fillId="2" borderId="0" xfId="0" applyFont="1" applyFill="1" applyAlignment="1">
      <alignment horizontal="center"/>
    </xf>
    <xf numFmtId="1" fontId="0" fillId="2" borderId="0" xfId="0" applyNumberFormat="1" applyFill="1"/>
    <xf numFmtId="0" fontId="27" fillId="2" borderId="0" xfId="0" applyFont="1" applyFill="1" applyAlignment="1">
      <alignment horizontal="center"/>
    </xf>
    <xf numFmtId="0" fontId="28" fillId="2" borderId="0" xfId="0" applyFont="1" applyFill="1"/>
    <xf numFmtId="0" fontId="17" fillId="2" borderId="62"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92" xfId="0" applyFont="1" applyFill="1" applyBorder="1" applyAlignment="1">
      <alignment horizontal="center" vertical="center" wrapText="1"/>
    </xf>
    <xf numFmtId="0" fontId="17" fillId="2" borderId="93" xfId="0" applyFont="1" applyFill="1" applyBorder="1" applyAlignment="1">
      <alignment horizontal="center" vertical="center" wrapText="1"/>
    </xf>
    <xf numFmtId="0" fontId="17" fillId="2" borderId="64" xfId="0" applyFont="1" applyFill="1" applyBorder="1" applyAlignment="1">
      <alignment horizontal="center" vertical="center" wrapText="1"/>
    </xf>
    <xf numFmtId="0" fontId="17" fillId="2" borderId="88" xfId="0" applyFont="1" applyFill="1" applyBorder="1" applyAlignment="1">
      <alignment horizontal="center" vertical="center" wrapText="1"/>
    </xf>
    <xf numFmtId="0" fontId="17" fillId="2" borderId="67" xfId="0" applyFont="1" applyFill="1" applyBorder="1" applyAlignment="1">
      <alignment horizontal="center" vertical="center" wrapText="1"/>
    </xf>
    <xf numFmtId="0" fontId="17" fillId="2" borderId="88" xfId="0" applyFont="1" applyFill="1" applyBorder="1" applyAlignment="1">
      <alignment horizontal="center" wrapText="1"/>
    </xf>
    <xf numFmtId="0" fontId="17" fillId="2" borderId="62" xfId="0" applyFont="1" applyFill="1" applyBorder="1" applyAlignment="1">
      <alignment horizontal="center" wrapText="1"/>
    </xf>
    <xf numFmtId="0" fontId="17" fillId="2" borderId="67" xfId="0" applyFont="1" applyFill="1" applyBorder="1" applyAlignment="1">
      <alignment horizontal="center" wrapText="1"/>
    </xf>
    <xf numFmtId="0" fontId="17" fillId="2" borderId="42" xfId="0" applyFont="1" applyFill="1" applyBorder="1" applyAlignment="1">
      <alignment horizontal="center" wrapText="1"/>
    </xf>
    <xf numFmtId="0" fontId="17" fillId="2" borderId="41" xfId="0" applyFont="1" applyFill="1" applyBorder="1" applyAlignment="1">
      <alignment horizontal="center" wrapText="1"/>
    </xf>
    <xf numFmtId="0" fontId="17" fillId="2" borderId="88" xfId="0" applyFont="1" applyFill="1" applyBorder="1" applyAlignment="1">
      <alignment horizontal="center" wrapText="1"/>
    </xf>
    <xf numFmtId="0" fontId="17" fillId="2" borderId="62" xfId="0" applyFont="1" applyFill="1" applyBorder="1" applyAlignment="1">
      <alignment horizontal="center"/>
    </xf>
    <xf numFmtId="0" fontId="17" fillId="2" borderId="62" xfId="0" applyFont="1" applyFill="1" applyBorder="1" applyAlignment="1">
      <alignment horizontal="center" wrapText="1"/>
    </xf>
    <xf numFmtId="0" fontId="17" fillId="2" borderId="67" xfId="0" applyFont="1" applyFill="1" applyBorder="1" applyAlignment="1">
      <alignment horizontal="center"/>
    </xf>
    <xf numFmtId="3" fontId="7" fillId="2" borderId="88" xfId="0" applyNumberFormat="1" applyFont="1" applyFill="1" applyBorder="1" applyAlignment="1" applyProtection="1">
      <alignment wrapText="1"/>
      <protection locked="0"/>
    </xf>
    <xf numFmtId="3" fontId="7" fillId="2" borderId="62" xfId="0" applyNumberFormat="1" applyFont="1" applyFill="1" applyBorder="1" applyAlignment="1" applyProtection="1">
      <alignment wrapText="1"/>
      <protection locked="0"/>
    </xf>
    <xf numFmtId="3" fontId="7" fillId="2" borderId="62" xfId="0" applyNumberFormat="1" applyFont="1" applyFill="1" applyBorder="1" applyProtection="1">
      <protection locked="0"/>
    </xf>
    <xf numFmtId="3" fontId="7" fillId="2" borderId="67" xfId="0" applyNumberFormat="1" applyFont="1" applyFill="1" applyBorder="1" applyProtection="1">
      <protection locked="0"/>
    </xf>
    <xf numFmtId="0" fontId="17" fillId="2" borderId="42" xfId="0" applyFont="1" applyFill="1" applyBorder="1" applyAlignment="1">
      <alignment horizontal="center" wrapText="1"/>
    </xf>
    <xf numFmtId="0" fontId="17" fillId="2" borderId="41" xfId="0" applyFont="1" applyFill="1" applyBorder="1" applyAlignment="1">
      <alignment horizontal="center"/>
    </xf>
    <xf numFmtId="0" fontId="7" fillId="2" borderId="62" xfId="0" applyFont="1" applyFill="1" applyBorder="1" applyAlignment="1">
      <alignment horizontal="center" wrapText="1"/>
    </xf>
    <xf numFmtId="0" fontId="7" fillId="2" borderId="41" xfId="0" applyFont="1" applyFill="1" applyBorder="1" applyAlignment="1">
      <alignment horizontal="left"/>
    </xf>
    <xf numFmtId="3" fontId="7" fillId="2" borderId="88" xfId="0" applyNumberFormat="1" applyFont="1" applyFill="1" applyBorder="1" applyAlignment="1" applyProtection="1">
      <alignment horizontal="right"/>
      <protection locked="0"/>
    </xf>
    <xf numFmtId="3" fontId="7" fillId="2" borderId="88" xfId="0" applyNumberFormat="1" applyFont="1" applyFill="1" applyBorder="1" applyProtection="1">
      <protection locked="0"/>
    </xf>
    <xf numFmtId="3" fontId="7" fillId="2" borderId="94" xfId="0" applyNumberFormat="1" applyFont="1" applyFill="1" applyBorder="1" applyProtection="1">
      <protection locked="0"/>
    </xf>
    <xf numFmtId="3" fontId="7" fillId="2" borderId="95" xfId="0" applyNumberFormat="1" applyFont="1" applyFill="1" applyBorder="1" applyProtection="1">
      <protection locked="0"/>
    </xf>
    <xf numFmtId="3" fontId="7" fillId="2" borderId="96" xfId="0" applyNumberFormat="1" applyFont="1" applyFill="1" applyBorder="1" applyProtection="1">
      <protection locked="0"/>
    </xf>
    <xf numFmtId="3" fontId="7" fillId="2" borderId="97" xfId="0" applyNumberFormat="1" applyFont="1" applyFill="1" applyBorder="1" applyProtection="1">
      <protection locked="0"/>
    </xf>
    <xf numFmtId="3" fontId="7" fillId="2" borderId="48" xfId="0" applyNumberFormat="1" applyFont="1" applyFill="1" applyBorder="1" applyProtection="1">
      <protection locked="0"/>
    </xf>
    <xf numFmtId="3" fontId="7" fillId="2" borderId="98" xfId="0" applyNumberFormat="1" applyFont="1" applyFill="1" applyBorder="1" applyProtection="1">
      <protection locked="0"/>
    </xf>
    <xf numFmtId="0" fontId="7" fillId="2" borderId="79" xfId="0" applyFont="1" applyFill="1" applyBorder="1" applyAlignment="1">
      <alignment horizontal="left"/>
    </xf>
    <xf numFmtId="3" fontId="7" fillId="2" borderId="99" xfId="0" applyNumberFormat="1" applyFont="1" applyFill="1" applyBorder="1" applyAlignment="1">
      <alignment horizontal="right"/>
    </xf>
    <xf numFmtId="3" fontId="7" fillId="2" borderId="100" xfId="0" applyNumberFormat="1" applyFont="1" applyFill="1" applyBorder="1"/>
    <xf numFmtId="3" fontId="7" fillId="2" borderId="101" xfId="0" applyNumberFormat="1" applyFont="1" applyFill="1" applyBorder="1"/>
    <xf numFmtId="3" fontId="7" fillId="2" borderId="30" xfId="0" applyNumberFormat="1" applyFont="1" applyFill="1" applyBorder="1"/>
    <xf numFmtId="3" fontId="7" fillId="2" borderId="102" xfId="0" applyNumberFormat="1" applyFont="1" applyFill="1" applyBorder="1" applyProtection="1">
      <protection locked="0"/>
    </xf>
    <xf numFmtId="3" fontId="7" fillId="2" borderId="38" xfId="0" applyNumberFormat="1" applyFont="1" applyFill="1" applyBorder="1" applyProtection="1">
      <protection locked="0"/>
    </xf>
    <xf numFmtId="3" fontId="7" fillId="2" borderId="103" xfId="0" applyNumberFormat="1" applyFont="1" applyFill="1" applyBorder="1" applyProtection="1">
      <protection locked="0"/>
    </xf>
    <xf numFmtId="0" fontId="17" fillId="2" borderId="59" xfId="0" applyFont="1" applyFill="1" applyBorder="1" applyAlignment="1">
      <alignment horizontal="right"/>
    </xf>
    <xf numFmtId="164" fontId="7" fillId="2" borderId="104" xfId="0" applyNumberFormat="1" applyFont="1" applyFill="1" applyBorder="1" applyAlignment="1">
      <alignment horizontal="right"/>
    </xf>
    <xf numFmtId="164" fontId="7" fillId="2" borderId="105" xfId="0" applyNumberFormat="1" applyFont="1" applyFill="1" applyBorder="1" applyAlignment="1">
      <alignment horizontal="right"/>
    </xf>
    <xf numFmtId="164" fontId="7" fillId="2" borderId="106" xfId="0" applyNumberFormat="1" applyFont="1" applyFill="1" applyBorder="1" applyAlignment="1">
      <alignment horizontal="right"/>
    </xf>
    <xf numFmtId="164" fontId="7" fillId="2" borderId="107" xfId="0" applyNumberFormat="1" applyFont="1" applyFill="1" applyBorder="1" applyAlignment="1">
      <alignment horizontal="right"/>
    </xf>
    <xf numFmtId="164" fontId="7" fillId="2" borderId="60" xfId="0" applyNumberFormat="1" applyFont="1" applyFill="1" applyBorder="1" applyAlignment="1">
      <alignment horizontal="right"/>
    </xf>
    <xf numFmtId="164" fontId="7" fillId="2" borderId="22" xfId="0" applyNumberFormat="1" applyFont="1" applyFill="1" applyBorder="1" applyAlignment="1">
      <alignment horizontal="right"/>
    </xf>
    <xf numFmtId="164" fontId="29" fillId="2" borderId="0" xfId="0" applyNumberFormat="1" applyFont="1" applyFill="1" applyAlignment="1">
      <alignment horizontal="right"/>
    </xf>
    <xf numFmtId="0" fontId="8" fillId="2" borderId="0" xfId="0" applyFont="1" applyFill="1"/>
    <xf numFmtId="0" fontId="3" fillId="0" borderId="0" xfId="0" applyFont="1" applyAlignment="1">
      <alignment horizontal="left" vertical="top" wrapText="1"/>
    </xf>
    <xf numFmtId="0" fontId="17" fillId="0" borderId="4" xfId="0" applyFont="1" applyBorder="1" applyAlignment="1">
      <alignment horizontal="left" vertical="center" wrapText="1"/>
    </xf>
    <xf numFmtId="0" fontId="6" fillId="0" borderId="35" xfId="6" applyFont="1" applyBorder="1" applyAlignment="1">
      <alignment horizontal="centerContinuous"/>
    </xf>
    <xf numFmtId="0" fontId="6" fillId="0" borderId="77" xfId="6" applyFont="1" applyBorder="1" applyAlignment="1">
      <alignment horizontal="center"/>
    </xf>
    <xf numFmtId="0" fontId="11" fillId="2" borderId="34" xfId="6" applyFont="1" applyFill="1" applyBorder="1" applyAlignment="1">
      <alignment horizontal="centerContinuous" vertical="center"/>
    </xf>
    <xf numFmtId="0" fontId="6" fillId="2" borderId="32" xfId="6" applyFont="1" applyFill="1" applyBorder="1" applyAlignment="1">
      <alignment horizontal="centerContinuous" vertical="center"/>
    </xf>
    <xf numFmtId="0" fontId="6" fillId="2" borderId="33" xfId="6" applyFont="1" applyFill="1" applyBorder="1" applyAlignment="1">
      <alignment horizontal="centerContinuous" vertical="center"/>
    </xf>
    <xf numFmtId="0" fontId="11" fillId="2" borderId="5" xfId="7" applyFont="1" applyFill="1" applyBorder="1" applyAlignment="1">
      <alignment horizontal="center" vertical="center"/>
    </xf>
    <xf numFmtId="0" fontId="0" fillId="0" borderId="7" xfId="0" applyBorder="1"/>
    <xf numFmtId="0" fontId="0" fillId="0" borderId="90" xfId="0" applyBorder="1"/>
    <xf numFmtId="0" fontId="6" fillId="0" borderId="0" xfId="6" applyFont="1"/>
    <xf numFmtId="0" fontId="10" fillId="0" borderId="37" xfId="6" applyFont="1" applyBorder="1" applyAlignment="1">
      <alignment horizontal="center" vertical="center"/>
    </xf>
    <xf numFmtId="0" fontId="10" fillId="0" borderId="79" xfId="6" applyFont="1" applyBorder="1" applyAlignment="1">
      <alignment horizontal="center" vertical="center"/>
    </xf>
    <xf numFmtId="0" fontId="30" fillId="2" borderId="108" xfId="6" applyFont="1" applyFill="1" applyBorder="1" applyAlignment="1">
      <alignment horizontal="center" vertical="center" wrapText="1"/>
    </xf>
    <xf numFmtId="0" fontId="30" fillId="2" borderId="81" xfId="6" applyFont="1" applyFill="1" applyBorder="1" applyAlignment="1">
      <alignment horizontal="center" vertical="center" wrapText="1"/>
    </xf>
    <xf numFmtId="0" fontId="30" fillId="2" borderId="80" xfId="6" applyFont="1" applyFill="1" applyBorder="1" applyAlignment="1">
      <alignment horizontal="center" vertical="center"/>
    </xf>
    <xf numFmtId="0" fontId="0" fillId="0" borderId="81" xfId="0" applyBorder="1" applyAlignment="1">
      <alignment horizontal="center" vertical="center"/>
    </xf>
    <xf numFmtId="0" fontId="30" fillId="2" borderId="11" xfId="6" applyFont="1" applyFill="1" applyBorder="1" applyAlignment="1">
      <alignment horizontal="center" vertical="center"/>
    </xf>
    <xf numFmtId="0" fontId="30" fillId="2" borderId="80" xfId="6" applyFont="1" applyFill="1" applyBorder="1" applyAlignment="1">
      <alignment horizontal="center" vertical="center" wrapText="1"/>
    </xf>
    <xf numFmtId="0" fontId="30" fillId="2" borderId="82" xfId="6" applyFont="1" applyFill="1" applyBorder="1" applyAlignment="1">
      <alignment horizontal="center" vertical="center" wrapText="1"/>
    </xf>
    <xf numFmtId="0" fontId="30" fillId="2" borderId="80" xfId="7" applyFont="1" applyFill="1" applyBorder="1" applyAlignment="1">
      <alignment horizontal="center" vertical="center"/>
    </xf>
    <xf numFmtId="0" fontId="30" fillId="2" borderId="81" xfId="7" applyFont="1" applyFill="1" applyBorder="1" applyAlignment="1">
      <alignment horizontal="center" vertical="center"/>
    </xf>
    <xf numFmtId="0" fontId="30" fillId="2" borderId="82" xfId="7" applyFont="1" applyFill="1" applyBorder="1" applyAlignment="1">
      <alignment horizontal="center" vertical="center"/>
    </xf>
    <xf numFmtId="0" fontId="11" fillId="8" borderId="109" xfId="6" applyFont="1" applyFill="1" applyBorder="1" applyAlignment="1">
      <alignment horizontal="center"/>
    </xf>
    <xf numFmtId="0" fontId="13" fillId="0" borderId="84" xfId="6" applyFont="1" applyBorder="1" applyAlignment="1">
      <alignment horizontal="center"/>
    </xf>
    <xf numFmtId="0" fontId="12" fillId="2" borderId="109" xfId="6" applyFont="1" applyFill="1" applyBorder="1" applyAlignment="1">
      <alignment horizontal="center"/>
    </xf>
    <xf numFmtId="0" fontId="12" fillId="2" borderId="9" xfId="6" applyFont="1" applyFill="1" applyBorder="1" applyAlignment="1">
      <alignment horizontal="center"/>
    </xf>
    <xf numFmtId="0" fontId="12" fillId="2" borderId="19" xfId="6" applyFont="1" applyFill="1" applyBorder="1" applyAlignment="1">
      <alignment horizontal="center"/>
    </xf>
    <xf numFmtId="0" fontId="12" fillId="2" borderId="109" xfId="7" applyFont="1" applyFill="1" applyBorder="1" applyAlignment="1">
      <alignment horizontal="center"/>
    </xf>
    <xf numFmtId="0" fontId="12" fillId="2" borderId="9" xfId="7" applyFont="1" applyFill="1" applyBorder="1" applyAlignment="1">
      <alignment horizontal="center"/>
    </xf>
    <xf numFmtId="0" fontId="12" fillId="2" borderId="19" xfId="7" applyFont="1" applyFill="1" applyBorder="1" applyAlignment="1">
      <alignment horizontal="center"/>
    </xf>
    <xf numFmtId="0" fontId="13" fillId="0" borderId="23" xfId="0" applyFont="1" applyBorder="1" applyAlignment="1">
      <alignment horizontal="center"/>
    </xf>
    <xf numFmtId="3" fontId="6" fillId="0" borderId="58" xfId="6" applyNumberFormat="1" applyFont="1" applyBorder="1" applyProtection="1">
      <protection locked="0"/>
    </xf>
    <xf numFmtId="3" fontId="6" fillId="0" borderId="78" xfId="6" applyNumberFormat="1" applyFont="1" applyBorder="1" applyProtection="1">
      <protection locked="0"/>
    </xf>
    <xf numFmtId="3" fontId="6" fillId="0" borderId="15" xfId="6" applyNumberFormat="1" applyFont="1" applyBorder="1" applyProtection="1">
      <protection locked="0"/>
    </xf>
    <xf numFmtId="3" fontId="6" fillId="0" borderId="59" xfId="6" applyNumberFormat="1" applyFont="1" applyBorder="1" applyProtection="1">
      <protection locked="0"/>
    </xf>
    <xf numFmtId="3" fontId="6" fillId="0" borderId="88" xfId="6" applyNumberFormat="1" applyFont="1" applyBorder="1" applyProtection="1">
      <protection locked="0"/>
    </xf>
    <xf numFmtId="3" fontId="6" fillId="0" borderId="58" xfId="7" applyNumberFormat="1" applyFont="1" applyBorder="1" applyProtection="1">
      <protection locked="0"/>
    </xf>
    <xf numFmtId="3" fontId="6" fillId="0" borderId="78" xfId="7" applyNumberFormat="1" applyFont="1" applyBorder="1" applyProtection="1">
      <protection locked="0"/>
    </xf>
    <xf numFmtId="3" fontId="6" fillId="0" borderId="15" xfId="7" applyNumberFormat="1" applyFont="1" applyBorder="1" applyProtection="1">
      <protection locked="0"/>
    </xf>
    <xf numFmtId="3" fontId="6" fillId="0" borderId="64" xfId="7" applyNumberFormat="1" applyFont="1" applyBorder="1" applyProtection="1">
      <protection locked="0"/>
    </xf>
    <xf numFmtId="3" fontId="0" fillId="0" borderId="92" xfId="0" applyNumberFormat="1" applyBorder="1" applyProtection="1">
      <protection locked="0"/>
    </xf>
    <xf numFmtId="3" fontId="0" fillId="0" borderId="110" xfId="0" applyNumberFormat="1" applyBorder="1" applyProtection="1">
      <protection locked="0"/>
    </xf>
    <xf numFmtId="0" fontId="22" fillId="0" borderId="0" xfId="0" applyFont="1"/>
    <xf numFmtId="3" fontId="6" fillId="0" borderId="22" xfId="7" applyNumberFormat="1" applyFont="1" applyBorder="1" applyProtection="1">
      <protection locked="0"/>
    </xf>
    <xf numFmtId="3" fontId="0" fillId="0" borderId="88" xfId="0" applyNumberFormat="1" applyBorder="1" applyProtection="1">
      <protection locked="0"/>
    </xf>
    <xf numFmtId="3" fontId="0" fillId="0" borderId="43" xfId="0" applyNumberFormat="1" applyBorder="1" applyProtection="1">
      <protection locked="0"/>
    </xf>
    <xf numFmtId="3" fontId="0" fillId="0" borderId="94" xfId="0" applyNumberFormat="1" applyBorder="1" applyProtection="1">
      <protection locked="0"/>
    </xf>
    <xf numFmtId="3" fontId="0" fillId="0" borderId="111" xfId="0" applyNumberFormat="1" applyBorder="1" applyProtection="1">
      <protection locked="0"/>
    </xf>
    <xf numFmtId="0" fontId="11" fillId="0" borderId="71" xfId="6" applyFont="1" applyBorder="1" applyAlignment="1">
      <alignment horizontal="right" vertical="center"/>
    </xf>
    <xf numFmtId="0" fontId="31" fillId="0" borderId="72" xfId="6" applyFont="1" applyBorder="1" applyAlignment="1">
      <alignment horizontal="center"/>
    </xf>
    <xf numFmtId="164" fontId="6" fillId="0" borderId="74" xfId="6" applyNumberFormat="1" applyFont="1" applyBorder="1"/>
    <xf numFmtId="164" fontId="6" fillId="0" borderId="27" xfId="6" applyNumberFormat="1" applyFont="1" applyBorder="1"/>
    <xf numFmtId="164" fontId="6" fillId="0" borderId="26" xfId="6" applyNumberFormat="1" applyFont="1" applyBorder="1"/>
    <xf numFmtId="164" fontId="6" fillId="0" borderId="72" xfId="6" applyNumberFormat="1" applyFont="1" applyBorder="1"/>
    <xf numFmtId="164" fontId="6" fillId="0" borderId="75" xfId="6" applyNumberFormat="1" applyFont="1" applyBorder="1"/>
    <xf numFmtId="164" fontId="0" fillId="0" borderId="26" xfId="0" applyNumberFormat="1" applyBorder="1"/>
    <xf numFmtId="164" fontId="0" fillId="0" borderId="112" xfId="0" applyNumberFormat="1" applyBorder="1"/>
    <xf numFmtId="0" fontId="31" fillId="0" borderId="0" xfId="0" applyFont="1" applyAlignment="1">
      <alignment horizontal="center"/>
    </xf>
    <xf numFmtId="0" fontId="32" fillId="0" borderId="0" xfId="0" applyFont="1"/>
    <xf numFmtId="0" fontId="31" fillId="0" borderId="0" xfId="6" applyFont="1" applyAlignment="1">
      <alignment horizontal="center"/>
    </xf>
    <xf numFmtId="0" fontId="6" fillId="0" borderId="0" xfId="7" applyFont="1"/>
    <xf numFmtId="0" fontId="6" fillId="0" borderId="0" xfId="6" applyFont="1" applyAlignment="1">
      <alignment horizontal="center"/>
    </xf>
    <xf numFmtId="0" fontId="4" fillId="0" borderId="0" xfId="0" applyFont="1" applyAlignment="1">
      <alignment horizontal="left" vertical="top"/>
    </xf>
    <xf numFmtId="0" fontId="17" fillId="0" borderId="0" xfId="0" applyFont="1" applyAlignment="1">
      <alignment horizontal="left" vertical="center" wrapText="1"/>
    </xf>
    <xf numFmtId="0" fontId="33" fillId="0" borderId="0" xfId="0" applyFont="1"/>
    <xf numFmtId="0" fontId="17" fillId="0" borderId="0" xfId="0" applyFont="1" applyAlignment="1">
      <alignment horizontal="left" vertical="center" wrapText="1"/>
    </xf>
    <xf numFmtId="0" fontId="17" fillId="0" borderId="1" xfId="0" applyFont="1" applyBorder="1" applyAlignment="1">
      <alignment vertical="center"/>
    </xf>
    <xf numFmtId="0" fontId="6" fillId="0" borderId="2" xfId="0" applyFont="1" applyBorder="1" applyAlignment="1">
      <alignment horizontal="center"/>
    </xf>
    <xf numFmtId="0" fontId="6" fillId="0" borderId="2" xfId="0" applyFont="1" applyBorder="1"/>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6" fillId="0" borderId="51" xfId="0" applyFont="1" applyBorder="1"/>
    <xf numFmtId="0" fontId="17" fillId="0" borderId="86" xfId="0" applyFont="1" applyBorder="1" applyAlignment="1">
      <alignment horizontal="left" vertical="center" wrapText="1"/>
    </xf>
    <xf numFmtId="0" fontId="6" fillId="0" borderId="0" xfId="0" applyFont="1" applyAlignment="1">
      <alignment horizontal="right"/>
    </xf>
    <xf numFmtId="0" fontId="14" fillId="0" borderId="0" xfId="0" applyFont="1" applyAlignment="1">
      <alignment horizontal="right"/>
    </xf>
    <xf numFmtId="0" fontId="6" fillId="0" borderId="62" xfId="0" applyFont="1" applyBorder="1" applyAlignment="1" applyProtection="1">
      <alignment horizontal="center"/>
      <protection locked="0"/>
    </xf>
    <xf numFmtId="0" fontId="6" fillId="0" borderId="45" xfId="0" applyFont="1" applyBorder="1"/>
    <xf numFmtId="0" fontId="6" fillId="0" borderId="4" xfId="0" applyFont="1" applyBorder="1" applyAlignment="1">
      <alignment horizontal="center"/>
    </xf>
    <xf numFmtId="0" fontId="6" fillId="0" borderId="4" xfId="0" applyFont="1" applyBorder="1"/>
    <xf numFmtId="0" fontId="17" fillId="0" borderId="4" xfId="0" applyFont="1" applyBorder="1" applyAlignment="1">
      <alignment horizontal="left" vertical="center" wrapText="1"/>
    </xf>
    <xf numFmtId="0" fontId="17" fillId="0" borderId="46" xfId="0" applyFont="1" applyBorder="1" applyAlignment="1">
      <alignment horizontal="left" vertical="center" wrapText="1"/>
    </xf>
    <xf numFmtId="0" fontId="6" fillId="0" borderId="29" xfId="0" applyFont="1" applyBorder="1" applyAlignment="1">
      <alignment horizontal="centerContinuous"/>
    </xf>
    <xf numFmtId="0" fontId="9" fillId="0" borderId="113" xfId="0" applyFont="1" applyBorder="1" applyAlignment="1">
      <alignment horizontal="center" vertical="center"/>
    </xf>
    <xf numFmtId="0" fontId="6" fillId="0" borderId="36" xfId="0" applyFont="1" applyBorder="1" applyAlignment="1">
      <alignment horizontal="center" vertical="center"/>
    </xf>
    <xf numFmtId="0" fontId="9" fillId="0" borderId="37" xfId="0" applyFont="1" applyBorder="1" applyAlignment="1">
      <alignment horizontal="centerContinuous" vertical="center" wrapText="1"/>
    </xf>
    <xf numFmtId="0" fontId="9" fillId="0" borderId="103" xfId="0" applyFont="1" applyBorder="1" applyAlignment="1">
      <alignment horizontal="centerContinuous" vertical="center" wrapText="1"/>
    </xf>
    <xf numFmtId="0" fontId="9" fillId="0" borderId="12" xfId="0" applyFont="1" applyBorder="1" applyAlignment="1">
      <alignment horizontal="center" vertical="center" wrapText="1"/>
    </xf>
    <xf numFmtId="0" fontId="9" fillId="0" borderId="114" xfId="0" applyFont="1" applyBorder="1" applyAlignment="1">
      <alignment horizontal="center" vertical="center" wrapText="1"/>
    </xf>
    <xf numFmtId="0" fontId="9" fillId="0" borderId="115" xfId="0" applyFont="1" applyBorder="1" applyAlignment="1">
      <alignment horizontal="center" vertical="center"/>
    </xf>
    <xf numFmtId="0" fontId="9" fillId="0" borderId="83" xfId="0" applyFont="1" applyBorder="1" applyAlignment="1">
      <alignment horizontal="left" vertical="center" wrapText="1"/>
    </xf>
    <xf numFmtId="0" fontId="11" fillId="0" borderId="106" xfId="0" applyFont="1" applyBorder="1" applyAlignment="1">
      <alignment horizontal="center" vertical="center" wrapText="1"/>
    </xf>
    <xf numFmtId="0" fontId="21" fillId="0" borderId="116" xfId="0" applyFont="1" applyBorder="1" applyAlignment="1">
      <alignment horizontal="center" textRotation="255" wrapText="1"/>
    </xf>
    <xf numFmtId="0" fontId="21" fillId="0" borderId="54" xfId="0" applyFont="1" applyBorder="1" applyAlignment="1">
      <alignment horizontal="center" textRotation="255" wrapText="1"/>
    </xf>
    <xf numFmtId="0" fontId="21" fillId="0" borderId="54" xfId="0" quotePrefix="1" applyFont="1" applyBorder="1" applyAlignment="1">
      <alignment horizontal="center" textRotation="255" wrapText="1"/>
    </xf>
    <xf numFmtId="0" fontId="11" fillId="0" borderId="117" xfId="0" applyFont="1" applyBorder="1" applyAlignment="1">
      <alignment horizontal="center" wrapText="1"/>
    </xf>
    <xf numFmtId="0" fontId="6" fillId="0" borderId="22" xfId="0" applyFont="1" applyBorder="1" applyAlignment="1">
      <alignment horizontal="center"/>
    </xf>
    <xf numFmtId="0" fontId="6" fillId="6" borderId="92" xfId="0" applyFont="1" applyFill="1" applyBorder="1"/>
    <xf numFmtId="3" fontId="6" fillId="0" borderId="61" xfId="0" applyNumberFormat="1" applyFont="1" applyBorder="1" applyProtection="1">
      <protection locked="0"/>
    </xf>
    <xf numFmtId="3" fontId="6" fillId="0" borderId="60" xfId="0" applyNumberFormat="1" applyFont="1" applyBorder="1" applyProtection="1">
      <protection locked="0"/>
    </xf>
    <xf numFmtId="164" fontId="6" fillId="2" borderId="118" xfId="0" applyNumberFormat="1" applyFont="1" applyFill="1" applyBorder="1"/>
    <xf numFmtId="0" fontId="6" fillId="6" borderId="62" xfId="0" applyFont="1" applyFill="1" applyBorder="1"/>
    <xf numFmtId="3" fontId="6" fillId="0" borderId="62" xfId="0" applyNumberFormat="1" applyFont="1" applyBorder="1" applyProtection="1">
      <protection locked="0"/>
    </xf>
    <xf numFmtId="3" fontId="6" fillId="0" borderId="42" xfId="0" applyNumberFormat="1" applyFont="1" applyBorder="1" applyProtection="1">
      <protection locked="0"/>
    </xf>
    <xf numFmtId="3" fontId="6" fillId="0" borderId="40" xfId="0" applyNumberFormat="1" applyFont="1" applyBorder="1" applyProtection="1">
      <protection locked="0"/>
    </xf>
    <xf numFmtId="3" fontId="6" fillId="0" borderId="67" xfId="0" applyNumberFormat="1" applyFont="1" applyBorder="1" applyProtection="1">
      <protection locked="0"/>
    </xf>
    <xf numFmtId="3" fontId="6" fillId="0" borderId="95" xfId="0" applyNumberFormat="1" applyFont="1" applyBorder="1" applyProtection="1">
      <protection locked="0"/>
    </xf>
    <xf numFmtId="0" fontId="6" fillId="6" borderId="0" xfId="0" applyFont="1" applyFill="1"/>
    <xf numFmtId="0" fontId="11" fillId="0" borderId="24" xfId="0" applyFont="1" applyBorder="1" applyAlignment="1">
      <alignment horizontal="right"/>
    </xf>
    <xf numFmtId="0" fontId="6" fillId="0" borderId="25" xfId="0" applyFont="1" applyBorder="1" applyAlignment="1">
      <alignment horizontal="center" vertical="center"/>
    </xf>
    <xf numFmtId="164" fontId="6" fillId="0" borderId="26" xfId="0" applyNumberFormat="1" applyFont="1" applyBorder="1" applyAlignment="1">
      <alignment vertical="center"/>
    </xf>
    <xf numFmtId="164" fontId="6" fillId="0" borderId="119" xfId="0" applyNumberFormat="1" applyFont="1" applyBorder="1" applyAlignment="1">
      <alignment vertical="center"/>
    </xf>
    <xf numFmtId="164" fontId="6" fillId="2" borderId="120" xfId="0" applyNumberFormat="1" applyFont="1" applyFill="1" applyBorder="1" applyAlignment="1">
      <alignment vertical="center"/>
    </xf>
    <xf numFmtId="0" fontId="6" fillId="0" borderId="0" xfId="0" applyFont="1" applyAlignment="1">
      <alignment vertical="center"/>
    </xf>
    <xf numFmtId="0" fontId="6" fillId="0" borderId="0" xfId="0" applyFont="1" applyAlignment="1">
      <alignment textRotation="255"/>
    </xf>
    <xf numFmtId="0" fontId="6" fillId="0" borderId="0" xfId="0" applyFont="1" applyAlignment="1">
      <alignment horizontal="left"/>
    </xf>
    <xf numFmtId="0" fontId="11" fillId="0" borderId="7" xfId="6" applyFont="1" applyBorder="1" applyAlignment="1">
      <alignment horizontal="centerContinuous" vertical="center"/>
    </xf>
    <xf numFmtId="0" fontId="6" fillId="0" borderId="32" xfId="6" applyFont="1" applyBorder="1" applyAlignment="1">
      <alignment horizontal="centerContinuous" vertical="center"/>
    </xf>
    <xf numFmtId="0" fontId="6" fillId="0" borderId="33" xfId="6" applyFont="1" applyBorder="1" applyAlignment="1">
      <alignment horizontal="centerContinuous" vertical="center"/>
    </xf>
    <xf numFmtId="0" fontId="11" fillId="0" borderId="79" xfId="6" applyFont="1" applyBorder="1" applyAlignment="1">
      <alignment horizontal="center" vertical="center"/>
    </xf>
    <xf numFmtId="0" fontId="30" fillId="0" borderId="12" xfId="6" applyFont="1" applyBorder="1" applyAlignment="1">
      <alignment horizontal="center" vertical="center" wrapText="1"/>
    </xf>
    <xf numFmtId="0" fontId="30" fillId="0" borderId="13" xfId="6" applyFont="1" applyBorder="1" applyAlignment="1">
      <alignment horizontal="center" vertical="center" wrapText="1"/>
    </xf>
    <xf numFmtId="0" fontId="30" fillId="0" borderId="110" xfId="6" applyFont="1" applyBorder="1" applyAlignment="1">
      <alignment horizontal="center" vertical="center" wrapText="1"/>
    </xf>
    <xf numFmtId="0" fontId="11" fillId="8" borderId="37" xfId="6" applyFont="1" applyFill="1" applyBorder="1" applyAlignment="1">
      <alignment horizontal="center"/>
    </xf>
    <xf numFmtId="0" fontId="30" fillId="0" borderId="91" xfId="6" applyFont="1" applyBorder="1" applyAlignment="1">
      <alignment horizontal="center" vertical="center" wrapText="1"/>
    </xf>
    <xf numFmtId="0" fontId="30" fillId="0" borderId="121" xfId="6" applyFont="1" applyBorder="1" applyAlignment="1">
      <alignment horizontal="center" vertical="center" wrapText="1"/>
    </xf>
    <xf numFmtId="0" fontId="30" fillId="0" borderId="43" xfId="6" applyFont="1" applyBorder="1" applyAlignment="1">
      <alignment horizontal="center" vertical="center" wrapText="1"/>
    </xf>
    <xf numFmtId="0" fontId="11" fillId="4" borderId="109" xfId="6" applyFont="1" applyFill="1" applyBorder="1" applyAlignment="1">
      <alignment horizontal="center"/>
    </xf>
    <xf numFmtId="0" fontId="6" fillId="0" borderId="84" xfId="6" applyFont="1" applyBorder="1" applyAlignment="1">
      <alignment horizontal="center"/>
    </xf>
    <xf numFmtId="0" fontId="12" fillId="0" borderId="116" xfId="6" applyFont="1" applyBorder="1" applyAlignment="1">
      <alignment horizontal="center"/>
    </xf>
    <xf numFmtId="0" fontId="12" fillId="0" borderId="69" xfId="6" applyFont="1" applyBorder="1" applyAlignment="1">
      <alignment horizontal="center"/>
    </xf>
    <xf numFmtId="0" fontId="12" fillId="0" borderId="55" xfId="6" applyFont="1" applyBorder="1" applyAlignment="1">
      <alignment horizontal="center"/>
    </xf>
    <xf numFmtId="0" fontId="6" fillId="0" borderId="67" xfId="0" applyFont="1" applyBorder="1" applyAlignment="1">
      <alignment horizontal="center"/>
    </xf>
    <xf numFmtId="3" fontId="6" fillId="0" borderId="22" xfId="6" applyNumberFormat="1" applyFont="1" applyBorder="1" applyProtection="1">
      <protection locked="0"/>
    </xf>
    <xf numFmtId="3" fontId="6" fillId="0" borderId="107" xfId="6" applyNumberFormat="1" applyFont="1" applyBorder="1" applyProtection="1">
      <protection locked="0"/>
    </xf>
    <xf numFmtId="3" fontId="6" fillId="0" borderId="61" xfId="6" applyNumberFormat="1" applyFont="1" applyBorder="1" applyProtection="1">
      <protection locked="0"/>
    </xf>
    <xf numFmtId="164" fontId="6" fillId="0" borderId="107" xfId="6" applyNumberFormat="1" applyFont="1" applyBorder="1"/>
    <xf numFmtId="164" fontId="6" fillId="0" borderId="23" xfId="6" applyNumberFormat="1" applyFont="1" applyBorder="1"/>
    <xf numFmtId="0" fontId="14" fillId="0" borderId="0" xfId="6" applyFont="1"/>
    <xf numFmtId="0" fontId="6" fillId="0" borderId="72" xfId="6" applyFont="1" applyBorder="1" applyAlignment="1">
      <alignment horizontal="center"/>
    </xf>
    <xf numFmtId="164" fontId="6" fillId="0" borderId="28" xfId="6" applyNumberFormat="1" applyFont="1" applyBorder="1"/>
    <xf numFmtId="0" fontId="6" fillId="0" borderId="122" xfId="0" applyFont="1" applyBorder="1" applyAlignment="1">
      <alignment horizontal="left"/>
    </xf>
    <xf numFmtId="0" fontId="6" fillId="0" borderId="37" xfId="0" applyFont="1" applyBorder="1" applyAlignment="1">
      <alignment horizontal="left"/>
    </xf>
    <xf numFmtId="0" fontId="3" fillId="0" borderId="0" xfId="0" applyFont="1" applyAlignment="1">
      <alignment horizontal="left" vertical="top" wrapText="1"/>
    </xf>
    <xf numFmtId="0" fontId="4" fillId="0" borderId="0" xfId="7" applyFont="1" applyAlignment="1">
      <alignment horizontal="left" vertical="top"/>
    </xf>
    <xf numFmtId="0" fontId="6" fillId="0" borderId="0" xfId="7" applyFont="1" applyAlignment="1">
      <alignment horizontal="center"/>
    </xf>
    <xf numFmtId="0" fontId="6" fillId="0" borderId="0" xfId="7" applyFont="1" applyAlignment="1">
      <alignment horizontal="left"/>
    </xf>
    <xf numFmtId="0" fontId="6" fillId="0" borderId="35" xfId="7" applyFont="1" applyBorder="1" applyAlignment="1">
      <alignment horizontal="centerContinuous"/>
    </xf>
    <xf numFmtId="0" fontId="6" fillId="0" borderId="77" xfId="7" applyFont="1" applyBorder="1" applyAlignment="1">
      <alignment horizontal="center"/>
    </xf>
    <xf numFmtId="0" fontId="11" fillId="0" borderId="32" xfId="7" applyFont="1" applyBorder="1" applyAlignment="1">
      <alignment horizontal="centerContinuous" vertical="center"/>
    </xf>
    <xf numFmtId="0" fontId="6" fillId="0" borderId="32" xfId="7" applyFont="1" applyBorder="1" applyAlignment="1">
      <alignment horizontal="centerContinuous" vertical="center"/>
    </xf>
    <xf numFmtId="0" fontId="6" fillId="0" borderId="33" xfId="7" applyFont="1" applyBorder="1" applyAlignment="1">
      <alignment horizontal="centerContinuous" vertical="center"/>
    </xf>
    <xf numFmtId="0" fontId="10" fillId="0" borderId="37" xfId="7" applyFont="1" applyBorder="1" applyAlignment="1">
      <alignment horizontal="center" vertical="center"/>
    </xf>
    <xf numFmtId="0" fontId="11" fillId="0" borderId="79" xfId="7" applyFont="1" applyBorder="1" applyAlignment="1">
      <alignment horizontal="center" vertical="center"/>
    </xf>
    <xf numFmtId="0" fontId="30" fillId="0" borderId="80" xfId="7" applyFont="1" applyBorder="1" applyAlignment="1">
      <alignment horizontal="center" vertical="center" wrapText="1"/>
    </xf>
    <xf numFmtId="0" fontId="30" fillId="0" borderId="12" xfId="7" applyFont="1" applyBorder="1" applyAlignment="1">
      <alignment horizontal="center" vertical="center" wrapText="1"/>
    </xf>
    <xf numFmtId="0" fontId="30" fillId="0" borderId="13" xfId="7" applyFont="1" applyBorder="1" applyAlignment="1">
      <alignment horizontal="center" vertical="center" wrapText="1"/>
    </xf>
    <xf numFmtId="0" fontId="0" fillId="0" borderId="13" xfId="0" applyBorder="1" applyAlignment="1">
      <alignment horizontal="center" vertical="center" wrapText="1"/>
    </xf>
    <xf numFmtId="0" fontId="0" fillId="0" borderId="81" xfId="0" applyBorder="1" applyAlignment="1">
      <alignment horizontal="center" vertical="center" wrapText="1"/>
    </xf>
    <xf numFmtId="0" fontId="30" fillId="0" borderId="80" xfId="7" applyFont="1" applyBorder="1" applyAlignment="1">
      <alignment horizontal="center" vertical="center"/>
    </xf>
    <xf numFmtId="0" fontId="0" fillId="0" borderId="82" xfId="0" applyBorder="1" applyAlignment="1">
      <alignment horizontal="center" vertical="center"/>
    </xf>
    <xf numFmtId="0" fontId="30" fillId="0" borderId="91" xfId="7" applyFont="1" applyBorder="1" applyAlignment="1">
      <alignment horizontal="center" vertical="center" wrapText="1"/>
    </xf>
    <xf numFmtId="0" fontId="30" fillId="0" borderId="121" xfId="7" applyFont="1" applyBorder="1" applyAlignment="1">
      <alignment horizontal="center" vertical="center" wrapText="1"/>
    </xf>
    <xf numFmtId="0" fontId="30" fillId="0" borderId="91" xfId="7" applyFont="1" applyBorder="1" applyAlignment="1">
      <alignment horizontal="center" vertical="center"/>
    </xf>
    <xf numFmtId="0" fontId="30" fillId="0" borderId="43" xfId="7" applyFont="1" applyBorder="1" applyAlignment="1">
      <alignment horizontal="center" vertical="center"/>
    </xf>
    <xf numFmtId="0" fontId="6" fillId="0" borderId="84" xfId="7" applyFont="1" applyBorder="1" applyAlignment="1">
      <alignment horizontal="center"/>
    </xf>
    <xf numFmtId="0" fontId="12" fillId="0" borderId="116" xfId="7" applyFont="1" applyBorder="1" applyAlignment="1">
      <alignment horizontal="center"/>
    </xf>
    <xf numFmtId="0" fontId="12" fillId="0" borderId="69" xfId="7" applyFont="1" applyBorder="1" applyAlignment="1">
      <alignment horizontal="center"/>
    </xf>
    <xf numFmtId="0" fontId="12" fillId="0" borderId="55" xfId="7" applyFont="1" applyBorder="1" applyAlignment="1">
      <alignment horizontal="center"/>
    </xf>
    <xf numFmtId="3" fontId="6" fillId="0" borderId="88" xfId="7" applyNumberFormat="1" applyFont="1" applyBorder="1" applyProtection="1">
      <protection locked="0"/>
    </xf>
    <xf numFmtId="3" fontId="6" fillId="0" borderId="67" xfId="7" applyNumberFormat="1" applyFont="1" applyBorder="1" applyProtection="1">
      <protection locked="0"/>
    </xf>
    <xf numFmtId="3" fontId="6" fillId="0" borderId="123" xfId="7" applyNumberFormat="1" applyFont="1" applyBorder="1" applyProtection="1">
      <protection locked="0"/>
    </xf>
    <xf numFmtId="3" fontId="6" fillId="0" borderId="42" xfId="7" applyNumberFormat="1" applyFont="1" applyBorder="1" applyProtection="1">
      <protection locked="0"/>
    </xf>
    <xf numFmtId="164" fontId="6" fillId="0" borderId="88" xfId="7" applyNumberFormat="1" applyFont="1" applyBorder="1"/>
    <xf numFmtId="164" fontId="6" fillId="0" borderId="89" xfId="7" applyNumberFormat="1" applyFont="1" applyBorder="1"/>
    <xf numFmtId="0" fontId="14" fillId="0" borderId="0" xfId="7" applyFont="1"/>
    <xf numFmtId="0" fontId="11" fillId="0" borderId="71" xfId="7" applyFont="1" applyBorder="1" applyAlignment="1">
      <alignment horizontal="right" vertical="center"/>
    </xf>
    <xf numFmtId="0" fontId="6" fillId="0" borderId="72" xfId="7" applyFont="1" applyBorder="1" applyAlignment="1">
      <alignment horizontal="center"/>
    </xf>
    <xf numFmtId="164" fontId="6" fillId="2" borderId="26" xfId="7" applyNumberFormat="1" applyFont="1" applyFill="1" applyBorder="1"/>
    <xf numFmtId="164" fontId="6" fillId="2" borderId="27" xfId="7" applyNumberFormat="1" applyFont="1" applyFill="1" applyBorder="1"/>
    <xf numFmtId="164" fontId="6" fillId="2" borderId="124" xfId="7" applyNumberFormat="1" applyFont="1" applyFill="1" applyBorder="1"/>
    <xf numFmtId="164" fontId="6" fillId="2" borderId="28" xfId="7" applyNumberFormat="1" applyFont="1" applyFill="1" applyBorder="1"/>
    <xf numFmtId="0" fontId="7" fillId="0" borderId="0" xfId="8" applyFont="1"/>
    <xf numFmtId="0" fontId="6" fillId="0" borderId="0" xfId="8" applyFont="1" applyAlignment="1">
      <alignment horizontal="center"/>
    </xf>
    <xf numFmtId="0" fontId="6" fillId="0" borderId="0" xfId="8" applyFont="1"/>
    <xf numFmtId="0" fontId="6" fillId="0" borderId="35" xfId="8" applyFont="1" applyBorder="1" applyAlignment="1">
      <alignment horizontal="centerContinuous"/>
    </xf>
    <xf numFmtId="0" fontId="6" fillId="0" borderId="77" xfId="8" applyFont="1" applyBorder="1" applyAlignment="1">
      <alignment horizontal="center"/>
    </xf>
    <xf numFmtId="0" fontId="11" fillId="0" borderId="32" xfId="8" applyFont="1" applyBorder="1" applyAlignment="1">
      <alignment horizontal="centerContinuous" vertical="center"/>
    </xf>
    <xf numFmtId="0" fontId="6" fillId="0" borderId="32" xfId="8" applyFont="1" applyBorder="1" applyAlignment="1">
      <alignment horizontal="centerContinuous" vertical="center"/>
    </xf>
    <xf numFmtId="0" fontId="6" fillId="0" borderId="33" xfId="8" applyFont="1" applyBorder="1" applyAlignment="1">
      <alignment horizontal="centerContinuous" vertical="center"/>
    </xf>
    <xf numFmtId="0" fontId="10" fillId="0" borderId="37" xfId="8" applyFont="1" applyBorder="1" applyAlignment="1">
      <alignment horizontal="center" vertical="center"/>
    </xf>
    <xf numFmtId="0" fontId="11" fillId="0" borderId="79" xfId="8" applyFont="1" applyBorder="1" applyAlignment="1">
      <alignment horizontal="center" vertical="center"/>
    </xf>
    <xf numFmtId="0" fontId="11" fillId="0" borderId="80" xfId="8" applyFont="1" applyBorder="1" applyAlignment="1">
      <alignment horizontal="center" vertical="center"/>
    </xf>
    <xf numFmtId="0" fontId="11" fillId="0" borderId="81" xfId="8" applyFont="1" applyBorder="1" applyAlignment="1">
      <alignment horizontal="center" vertical="center"/>
    </xf>
    <xf numFmtId="0" fontId="11" fillId="0" borderId="80" xfId="8" applyFont="1" applyBorder="1" applyAlignment="1">
      <alignment horizontal="centerContinuous" vertical="center"/>
    </xf>
    <xf numFmtId="0" fontId="11" fillId="0" borderId="82" xfId="8" applyFont="1" applyBorder="1" applyAlignment="1">
      <alignment horizontal="centerContinuous" vertical="center"/>
    </xf>
    <xf numFmtId="0" fontId="6" fillId="0" borderId="84" xfId="8" applyFont="1" applyBorder="1" applyAlignment="1">
      <alignment horizontal="center"/>
    </xf>
    <xf numFmtId="0" fontId="12" fillId="0" borderId="19" xfId="8" applyFont="1" applyBorder="1" applyAlignment="1">
      <alignment horizontal="center"/>
    </xf>
    <xf numFmtId="0" fontId="12" fillId="0" borderId="20" xfId="8" applyFont="1" applyBorder="1" applyAlignment="1">
      <alignment horizontal="center"/>
    </xf>
    <xf numFmtId="0" fontId="12" fillId="0" borderId="9" xfId="8" applyFont="1" applyBorder="1" applyAlignment="1">
      <alignment horizontal="center"/>
    </xf>
    <xf numFmtId="3" fontId="6" fillId="0" borderId="15" xfId="8" applyNumberFormat="1" applyFont="1" applyBorder="1" applyProtection="1">
      <protection locked="0"/>
    </xf>
    <xf numFmtId="3" fontId="6" fillId="0" borderId="22" xfId="8" applyNumberFormat="1" applyFont="1" applyBorder="1" applyProtection="1">
      <protection locked="0"/>
    </xf>
    <xf numFmtId="3" fontId="6" fillId="0" borderId="78" xfId="8" applyNumberFormat="1" applyFont="1" applyBorder="1" applyProtection="1">
      <protection locked="0"/>
    </xf>
    <xf numFmtId="3" fontId="6" fillId="0" borderId="59" xfId="8" applyNumberFormat="1" applyFont="1" applyBorder="1" applyProtection="1">
      <protection locked="0"/>
    </xf>
    <xf numFmtId="3" fontId="6" fillId="0" borderId="61" xfId="8" applyNumberFormat="1" applyFont="1" applyBorder="1" applyProtection="1">
      <protection locked="0"/>
    </xf>
    <xf numFmtId="3" fontId="6" fillId="0" borderId="16" xfId="8" applyNumberFormat="1" applyFont="1" applyBorder="1" applyProtection="1">
      <protection locked="0"/>
    </xf>
    <xf numFmtId="164" fontId="6" fillId="2" borderId="61" xfId="8" applyNumberFormat="1" applyFont="1" applyFill="1" applyBorder="1"/>
    <xf numFmtId="164" fontId="6" fillId="2" borderId="14" xfId="8" applyNumberFormat="1" applyFont="1" applyFill="1" applyBorder="1"/>
    <xf numFmtId="0" fontId="14" fillId="0" borderId="0" xfId="8" applyFont="1"/>
    <xf numFmtId="0" fontId="6" fillId="0" borderId="72" xfId="8" applyFont="1" applyBorder="1" applyAlignment="1">
      <alignment horizontal="center"/>
    </xf>
    <xf numFmtId="164" fontId="6" fillId="2" borderId="26" xfId="8" applyNumberFormat="1" applyFont="1" applyFill="1" applyBorder="1"/>
    <xf numFmtId="164" fontId="6" fillId="2" borderId="27" xfId="8" applyNumberFormat="1" applyFont="1" applyFill="1" applyBorder="1"/>
    <xf numFmtId="164" fontId="6" fillId="2" borderId="28" xfId="8" applyNumberFormat="1" applyFont="1" applyFill="1" applyBorder="1"/>
    <xf numFmtId="0" fontId="6" fillId="0" borderId="0" xfId="9" applyFont="1"/>
    <xf numFmtId="0" fontId="7" fillId="0" borderId="0" xfId="9" applyFont="1"/>
    <xf numFmtId="0" fontId="6" fillId="0" borderId="0" xfId="9" applyFont="1" applyAlignment="1">
      <alignment horizontal="center"/>
    </xf>
    <xf numFmtId="0" fontId="6" fillId="0" borderId="35" xfId="9" applyFont="1" applyBorder="1" applyAlignment="1">
      <alignment horizontal="centerContinuous"/>
    </xf>
    <xf numFmtId="0" fontId="6" fillId="0" borderId="77" xfId="9" applyFont="1" applyBorder="1" applyAlignment="1">
      <alignment horizontal="center"/>
    </xf>
    <xf numFmtId="0" fontId="11" fillId="0" borderId="32" xfId="9" applyFont="1" applyBorder="1" applyAlignment="1">
      <alignment horizontal="centerContinuous" vertical="center"/>
    </xf>
    <xf numFmtId="0" fontId="6" fillId="0" borderId="32" xfId="9" applyFont="1" applyBorder="1" applyAlignment="1">
      <alignment horizontal="centerContinuous" vertical="center"/>
    </xf>
    <xf numFmtId="0" fontId="6" fillId="0" borderId="33" xfId="9" applyFont="1" applyBorder="1" applyAlignment="1">
      <alignment horizontal="centerContinuous" vertical="center"/>
    </xf>
    <xf numFmtId="0" fontId="10" fillId="0" borderId="37" xfId="9" applyFont="1" applyBorder="1" applyAlignment="1">
      <alignment horizontal="center" vertical="center"/>
    </xf>
    <xf numFmtId="0" fontId="11" fillId="0" borderId="79" xfId="9" applyFont="1" applyBorder="1" applyAlignment="1">
      <alignment horizontal="center" vertical="center"/>
    </xf>
    <xf numFmtId="0" fontId="11" fillId="0" borderId="80" xfId="9" applyFont="1" applyBorder="1" applyAlignment="1">
      <alignment horizontal="center" vertical="center"/>
    </xf>
    <xf numFmtId="0" fontId="11" fillId="0" borderId="81" xfId="9" applyFont="1" applyBorder="1" applyAlignment="1">
      <alignment horizontal="center" vertical="center"/>
    </xf>
    <xf numFmtId="0" fontId="11" fillId="0" borderId="125" xfId="9" applyFont="1" applyBorder="1" applyAlignment="1">
      <alignment vertical="center"/>
    </xf>
    <xf numFmtId="0" fontId="11" fillId="0" borderId="125" xfId="9" applyFont="1" applyBorder="1" applyAlignment="1">
      <alignment horizontal="center" vertical="center"/>
    </xf>
    <xf numFmtId="0" fontId="11" fillId="0" borderId="82" xfId="9" applyFont="1" applyBorder="1" applyAlignment="1">
      <alignment horizontal="center" vertical="center"/>
    </xf>
    <xf numFmtId="0" fontId="6" fillId="0" borderId="84" xfId="9" applyFont="1" applyBorder="1" applyAlignment="1">
      <alignment horizontal="center"/>
    </xf>
    <xf numFmtId="0" fontId="12" fillId="0" borderId="19" xfId="9" applyFont="1" applyBorder="1" applyAlignment="1">
      <alignment horizontal="center"/>
    </xf>
    <xf numFmtId="0" fontId="12" fillId="0" borderId="20" xfId="9" applyFont="1" applyBorder="1" applyAlignment="1">
      <alignment horizontal="center"/>
    </xf>
    <xf numFmtId="0" fontId="12" fillId="0" borderId="9" xfId="9" applyFont="1" applyBorder="1" applyAlignment="1">
      <alignment horizontal="center"/>
    </xf>
    <xf numFmtId="3" fontId="6" fillId="0" borderId="15" xfId="9" applyNumberFormat="1" applyFont="1" applyBorder="1" applyProtection="1">
      <protection locked="0"/>
    </xf>
    <xf numFmtId="3" fontId="6" fillId="0" borderId="22" xfId="9" applyNumberFormat="1" applyFont="1" applyBorder="1" applyProtection="1">
      <protection locked="0"/>
    </xf>
    <xf numFmtId="3" fontId="6" fillId="0" borderId="78" xfId="9" applyNumberFormat="1" applyFont="1" applyBorder="1" applyProtection="1">
      <protection locked="0"/>
    </xf>
    <xf numFmtId="3" fontId="6" fillId="0" borderId="59" xfId="9" applyNumberFormat="1" applyFont="1" applyBorder="1" applyProtection="1">
      <protection locked="0"/>
    </xf>
    <xf numFmtId="3" fontId="6" fillId="0" borderId="61" xfId="9" applyNumberFormat="1" applyFont="1" applyBorder="1" applyProtection="1">
      <protection locked="0"/>
    </xf>
    <xf numFmtId="164" fontId="6" fillId="2" borderId="107" xfId="9" applyNumberFormat="1" applyFont="1" applyFill="1" applyBorder="1"/>
    <xf numFmtId="164" fontId="6" fillId="2" borderId="14" xfId="9" applyNumberFormat="1" applyFont="1" applyFill="1" applyBorder="1"/>
    <xf numFmtId="0" fontId="14" fillId="0" borderId="0" xfId="9" applyFont="1"/>
    <xf numFmtId="0" fontId="11" fillId="0" borderId="71" xfId="9" applyFont="1" applyBorder="1" applyAlignment="1">
      <alignment horizontal="right" vertical="center"/>
    </xf>
    <xf numFmtId="0" fontId="6" fillId="0" borderId="72" xfId="9" applyFont="1" applyBorder="1" applyAlignment="1">
      <alignment horizontal="center"/>
    </xf>
    <xf numFmtId="164" fontId="6" fillId="2" borderId="26" xfId="9" applyNumberFormat="1" applyFont="1" applyFill="1" applyBorder="1"/>
    <xf numFmtId="164" fontId="6" fillId="2" borderId="27" xfId="9" applyNumberFormat="1" applyFont="1" applyFill="1" applyBorder="1"/>
    <xf numFmtId="164" fontId="6" fillId="2" borderId="28" xfId="9" applyNumberFormat="1" applyFont="1" applyFill="1" applyBorder="1"/>
    <xf numFmtId="0" fontId="11" fillId="0" borderId="0" xfId="9" applyFont="1" applyAlignment="1">
      <alignment horizontal="right" vertical="center"/>
    </xf>
    <xf numFmtId="0" fontId="6" fillId="2" borderId="0" xfId="9" applyFont="1" applyFill="1"/>
    <xf numFmtId="0" fontId="19" fillId="0" borderId="0" xfId="10"/>
    <xf numFmtId="0" fontId="10" fillId="0" borderId="35" xfId="10" applyFont="1" applyBorder="1" applyAlignment="1">
      <alignment horizontal="centerContinuous"/>
    </xf>
    <xf numFmtId="0" fontId="11" fillId="0" borderId="77" xfId="10" applyFont="1" applyBorder="1" applyAlignment="1">
      <alignment horizontal="center"/>
    </xf>
    <xf numFmtId="0" fontId="34" fillId="0" borderId="126" xfId="10" applyFont="1" applyBorder="1" applyAlignment="1">
      <alignment horizontal="centerContinuous" vertical="center" wrapText="1"/>
    </xf>
    <xf numFmtId="0" fontId="6" fillId="0" borderId="127" xfId="10" applyFont="1" applyBorder="1" applyAlignment="1">
      <alignment horizontal="centerContinuous" vertical="center" wrapText="1"/>
    </xf>
    <xf numFmtId="0" fontId="34" fillId="0" borderId="128" xfId="10" applyFont="1" applyBorder="1" applyAlignment="1">
      <alignment horizontal="center" vertical="center" wrapText="1"/>
    </xf>
    <xf numFmtId="0" fontId="34" fillId="0" borderId="127" xfId="10" applyFont="1" applyBorder="1" applyAlignment="1">
      <alignment horizontal="center" vertical="center" wrapText="1"/>
    </xf>
    <xf numFmtId="0" fontId="11" fillId="0" borderId="106" xfId="10" applyFont="1" applyBorder="1" applyAlignment="1">
      <alignment horizontal="center" vertical="center"/>
    </xf>
    <xf numFmtId="0" fontId="35" fillId="0" borderId="85" xfId="10" applyFont="1" applyBorder="1" applyAlignment="1">
      <alignment horizontal="centerContinuous" vertical="center" wrapText="1"/>
    </xf>
    <xf numFmtId="0" fontId="35" fillId="0" borderId="0" xfId="10" applyFont="1" applyAlignment="1">
      <alignment horizontal="centerContinuous" vertical="center" wrapText="1"/>
    </xf>
    <xf numFmtId="0" fontId="35" fillId="0" borderId="68" xfId="10" applyFont="1" applyBorder="1" applyAlignment="1">
      <alignment horizontal="center" vertical="center" wrapText="1"/>
    </xf>
    <xf numFmtId="0" fontId="35" fillId="0" borderId="68" xfId="10" applyFont="1" applyBorder="1" applyAlignment="1">
      <alignment horizontal="centerContinuous" vertical="center" wrapText="1"/>
    </xf>
    <xf numFmtId="3" fontId="6" fillId="0" borderId="15" xfId="10" applyNumberFormat="1" applyFont="1" applyBorder="1" applyProtection="1">
      <protection locked="0"/>
    </xf>
    <xf numFmtId="3" fontId="6" fillId="0" borderId="59" xfId="10" applyNumberFormat="1" applyFont="1" applyBorder="1" applyProtection="1">
      <protection locked="0"/>
    </xf>
    <xf numFmtId="3" fontId="6" fillId="0" borderId="22" xfId="10" applyNumberFormat="1" applyFont="1" applyBorder="1" applyProtection="1">
      <protection locked="0"/>
    </xf>
    <xf numFmtId="3" fontId="6" fillId="0" borderId="78" xfId="10" applyNumberFormat="1" applyFont="1" applyBorder="1" applyProtection="1">
      <protection locked="0"/>
    </xf>
    <xf numFmtId="3" fontId="6" fillId="0" borderId="61" xfId="10" applyNumberFormat="1" applyFont="1" applyBorder="1" applyProtection="1">
      <protection locked="0"/>
    </xf>
    <xf numFmtId="3" fontId="6" fillId="0" borderId="16" xfId="10" applyNumberFormat="1" applyFont="1" applyBorder="1" applyProtection="1">
      <protection locked="0"/>
    </xf>
    <xf numFmtId="164" fontId="6" fillId="2" borderId="88" xfId="10" applyNumberFormat="1" applyFont="1" applyFill="1" applyBorder="1"/>
    <xf numFmtId="164" fontId="6" fillId="2" borderId="67" xfId="10" applyNumberFormat="1" applyFont="1" applyFill="1" applyBorder="1"/>
    <xf numFmtId="0" fontId="36" fillId="0" borderId="0" xfId="10" applyFont="1"/>
    <xf numFmtId="0" fontId="6" fillId="0" borderId="72" xfId="10" applyFont="1" applyBorder="1" applyAlignment="1">
      <alignment horizontal="center"/>
    </xf>
    <xf numFmtId="164" fontId="6" fillId="2" borderId="26" xfId="10" applyNumberFormat="1" applyFont="1" applyFill="1" applyBorder="1"/>
    <xf numFmtId="164" fontId="6" fillId="2" borderId="27" xfId="10" applyNumberFormat="1" applyFont="1" applyFill="1" applyBorder="1"/>
    <xf numFmtId="164" fontId="6" fillId="2" borderId="75" xfId="10" applyNumberFormat="1" applyFont="1" applyFill="1" applyBorder="1"/>
    <xf numFmtId="164" fontId="6" fillId="2" borderId="129" xfId="10" applyNumberFormat="1" applyFont="1" applyFill="1" applyBorder="1"/>
    <xf numFmtId="0" fontId="37" fillId="0" borderId="0" xfId="0" applyFont="1" applyAlignment="1">
      <alignment horizontal="center" wrapText="1"/>
    </xf>
    <xf numFmtId="0" fontId="6" fillId="0" borderId="0" xfId="0" applyFont="1" applyAlignment="1">
      <alignment horizontal="center" vertical="top"/>
    </xf>
    <xf numFmtId="0" fontId="37" fillId="0" borderId="4" xfId="0" applyFont="1" applyBorder="1" applyAlignment="1">
      <alignment horizontal="center" wrapText="1"/>
    </xf>
    <xf numFmtId="0" fontId="11" fillId="0" borderId="113" xfId="0" applyFont="1" applyBorder="1" applyAlignment="1">
      <alignment horizontal="centerContinuous" vertical="center"/>
    </xf>
    <xf numFmtId="0" fontId="11" fillId="0" borderId="32" xfId="0" applyFont="1" applyBorder="1" applyAlignment="1">
      <alignment horizontal="centerContinuous" vertical="center"/>
    </xf>
    <xf numFmtId="0" fontId="6" fillId="6" borderId="5" xfId="0" applyFont="1" applyFill="1" applyBorder="1"/>
    <xf numFmtId="0" fontId="6" fillId="6" borderId="90" xfId="0" applyFont="1" applyFill="1" applyBorder="1"/>
    <xf numFmtId="0" fontId="10" fillId="0" borderId="51" xfId="0" applyFont="1" applyBorder="1" applyAlignment="1">
      <alignment horizontal="center" vertical="center"/>
    </xf>
    <xf numFmtId="0" fontId="11" fillId="0" borderId="68" xfId="0" applyFont="1" applyBorder="1" applyAlignment="1">
      <alignment horizontal="centerContinuous" vertical="center" wrapText="1"/>
    </xf>
    <xf numFmtId="0" fontId="11" fillId="0" borderId="11" xfId="0" applyFont="1" applyBorder="1" applyAlignment="1">
      <alignment horizontal="centerContinuous" vertical="center" wrapText="1"/>
    </xf>
    <xf numFmtId="0" fontId="11" fillId="0" borderId="81" xfId="0" applyFont="1" applyBorder="1" applyAlignment="1">
      <alignment horizontal="centerContinuous" vertical="center" wrapText="1"/>
    </xf>
    <xf numFmtId="0" fontId="11" fillId="0" borderId="82" xfId="0" applyFont="1" applyBorder="1" applyAlignment="1">
      <alignment horizontal="centerContinuous" vertical="center" wrapText="1"/>
    </xf>
    <xf numFmtId="0" fontId="11" fillId="0" borderId="130" xfId="0" applyFont="1" applyBorder="1" applyAlignment="1">
      <alignment horizontal="centerContinuous" vertical="center" wrapText="1"/>
    </xf>
    <xf numFmtId="0" fontId="11" fillId="6" borderId="131" xfId="0" applyFont="1" applyFill="1" applyBorder="1" applyAlignment="1">
      <alignment horizontal="centerContinuous" vertical="center" wrapText="1"/>
    </xf>
    <xf numFmtId="0" fontId="11" fillId="6" borderId="130" xfId="0" applyFont="1" applyFill="1" applyBorder="1" applyAlignment="1">
      <alignment horizontal="centerContinuous" vertical="center" wrapText="1"/>
    </xf>
    <xf numFmtId="0" fontId="12" fillId="0" borderId="20" xfId="0" applyFont="1" applyBorder="1"/>
    <xf numFmtId="0" fontId="12" fillId="0" borderId="8" xfId="0" applyFont="1" applyBorder="1" applyAlignment="1">
      <alignment horizontal="center"/>
    </xf>
    <xf numFmtId="0" fontId="12" fillId="0" borderId="0" xfId="0" applyFont="1" applyAlignment="1">
      <alignment horizontal="center" vertical="top"/>
    </xf>
    <xf numFmtId="0" fontId="12" fillId="6" borderId="51" xfId="0" applyFont="1" applyFill="1" applyBorder="1" applyAlignment="1">
      <alignment horizontal="center"/>
    </xf>
    <xf numFmtId="0" fontId="12" fillId="6" borderId="86" xfId="0" applyFont="1" applyFill="1" applyBorder="1" applyAlignment="1">
      <alignment horizontal="center"/>
    </xf>
    <xf numFmtId="0" fontId="12" fillId="0" borderId="0" xfId="0" applyFont="1"/>
    <xf numFmtId="3" fontId="6" fillId="0" borderId="107" xfId="0" applyNumberFormat="1" applyFont="1" applyBorder="1" applyProtection="1">
      <protection locked="0"/>
    </xf>
    <xf numFmtId="164" fontId="6" fillId="2" borderId="107" xfId="0" applyNumberFormat="1" applyFont="1" applyFill="1" applyBorder="1"/>
    <xf numFmtId="0" fontId="38" fillId="0" borderId="0" xfId="0" applyFont="1" applyAlignment="1">
      <alignment horizontal="center" vertical="center"/>
    </xf>
    <xf numFmtId="164" fontId="6" fillId="6" borderId="132" xfId="0" applyNumberFormat="1" applyFont="1" applyFill="1" applyBorder="1"/>
    <xf numFmtId="164" fontId="6" fillId="6" borderId="133" xfId="0" applyNumberFormat="1" applyFont="1" applyFill="1" applyBorder="1"/>
    <xf numFmtId="164" fontId="6" fillId="6" borderId="21" xfId="0" applyNumberFormat="1" applyFont="1" applyFill="1" applyBorder="1"/>
    <xf numFmtId="164" fontId="6" fillId="6" borderId="89" xfId="0" applyNumberFormat="1" applyFont="1" applyFill="1" applyBorder="1"/>
    <xf numFmtId="164" fontId="6" fillId="6" borderId="134" xfId="0" applyNumberFormat="1" applyFont="1" applyFill="1" applyBorder="1"/>
    <xf numFmtId="164" fontId="6" fillId="6" borderId="50" xfId="0" applyNumberFormat="1" applyFont="1" applyFill="1" applyBorder="1"/>
    <xf numFmtId="0" fontId="11" fillId="0" borderId="135" xfId="0" applyFont="1" applyBorder="1" applyAlignment="1">
      <alignment horizontal="right" vertical="center"/>
    </xf>
    <xf numFmtId="164" fontId="6" fillId="6" borderId="24" xfId="0" applyNumberFormat="1" applyFont="1" applyFill="1" applyBorder="1"/>
    <xf numFmtId="164" fontId="6" fillId="6" borderId="136" xfId="0" applyNumberFormat="1" applyFont="1" applyFill="1" applyBorder="1"/>
    <xf numFmtId="0" fontId="3" fillId="0" borderId="0" xfId="0" applyFont="1" applyAlignment="1">
      <alignment vertical="center"/>
    </xf>
    <xf numFmtId="0" fontId="11" fillId="0" borderId="0" xfId="11" applyFont="1" applyAlignment="1">
      <alignment horizontal="centerContinuous" vertical="center"/>
    </xf>
    <xf numFmtId="0" fontId="6" fillId="0" borderId="0" xfId="11" applyFont="1"/>
    <xf numFmtId="0" fontId="4" fillId="0" borderId="0" xfId="11" applyFont="1" applyAlignment="1">
      <alignment horizontal="left" vertical="top"/>
    </xf>
    <xf numFmtId="0" fontId="6" fillId="0" borderId="0" xfId="11" applyFont="1" applyAlignment="1">
      <alignment horizontal="center"/>
    </xf>
    <xf numFmtId="0" fontId="6" fillId="0" borderId="4" xfId="11" applyFont="1" applyBorder="1"/>
    <xf numFmtId="0" fontId="4" fillId="0" borderId="29" xfId="11" applyFont="1" applyBorder="1" applyAlignment="1">
      <alignment horizontal="left" vertical="top"/>
    </xf>
    <xf numFmtId="0" fontId="6" fillId="0" borderId="77" xfId="11" applyFont="1" applyBorder="1" applyAlignment="1">
      <alignment horizontal="center"/>
    </xf>
    <xf numFmtId="0" fontId="11" fillId="0" borderId="7" xfId="11" applyFont="1" applyBorder="1" applyAlignment="1">
      <alignment horizontal="centerContinuous" vertical="center"/>
    </xf>
    <xf numFmtId="0" fontId="11" fillId="0" borderId="90" xfId="11" applyFont="1" applyBorder="1" applyAlignment="1">
      <alignment horizontal="centerContinuous" vertical="center"/>
    </xf>
    <xf numFmtId="0" fontId="11" fillId="0" borderId="9" xfId="11" applyFont="1" applyBorder="1" applyAlignment="1">
      <alignment horizontal="centerContinuous" vertical="center"/>
    </xf>
    <xf numFmtId="0" fontId="10" fillId="0" borderId="51" xfId="11" applyFont="1" applyBorder="1" applyAlignment="1">
      <alignment horizontal="center" vertical="center"/>
    </xf>
    <xf numFmtId="0" fontId="11" fillId="0" borderId="79" xfId="11" applyFont="1" applyBorder="1" applyAlignment="1">
      <alignment horizontal="center" vertical="center"/>
    </xf>
    <xf numFmtId="0" fontId="34" fillId="0" borderId="12" xfId="11" applyFont="1" applyBorder="1" applyAlignment="1">
      <alignment horizontal="centerContinuous" vertical="center" wrapText="1"/>
    </xf>
    <xf numFmtId="0" fontId="6" fillId="0" borderId="13" xfId="11" applyFont="1" applyBorder="1" applyAlignment="1">
      <alignment horizontal="centerContinuous" vertical="center" wrapText="1"/>
    </xf>
    <xf numFmtId="0" fontId="39" fillId="0" borderId="12" xfId="0" applyFont="1" applyBorder="1" applyAlignment="1">
      <alignment horizontal="center" vertical="center" wrapText="1"/>
    </xf>
    <xf numFmtId="0" fontId="0" fillId="0" borderId="13" xfId="0" applyBorder="1" applyAlignment="1">
      <alignment vertical="center" wrapText="1"/>
    </xf>
    <xf numFmtId="0" fontId="34" fillId="0" borderId="12" xfId="11" applyFont="1" applyBorder="1" applyAlignment="1">
      <alignment horizontal="center" vertical="center" wrapText="1"/>
    </xf>
    <xf numFmtId="0" fontId="34" fillId="0" borderId="92" xfId="11" applyFont="1" applyBorder="1" applyAlignment="1">
      <alignment horizontal="centerContinuous" vertical="center" wrapText="1"/>
    </xf>
    <xf numFmtId="0" fontId="6" fillId="0" borderId="64" xfId="11" applyFont="1" applyBorder="1" applyAlignment="1">
      <alignment horizontal="centerContinuous" vertical="center" wrapText="1"/>
    </xf>
    <xf numFmtId="0" fontId="40" fillId="0" borderId="12" xfId="11" applyFont="1" applyBorder="1" applyAlignment="1">
      <alignment horizontal="center" vertical="center" wrapText="1"/>
    </xf>
    <xf numFmtId="0" fontId="41" fillId="0" borderId="13" xfId="0" applyFont="1" applyBorder="1" applyAlignment="1">
      <alignment horizontal="center" vertical="center" wrapText="1"/>
    </xf>
    <xf numFmtId="0" fontId="34" fillId="0" borderId="91" xfId="11" applyFont="1" applyBorder="1" applyAlignment="1">
      <alignment horizontal="center" vertical="center" wrapText="1"/>
    </xf>
    <xf numFmtId="0" fontId="34" fillId="0" borderId="121" xfId="11" applyFont="1" applyBorder="1" applyAlignment="1">
      <alignment horizontal="center" vertical="center" wrapText="1"/>
    </xf>
    <xf numFmtId="0" fontId="34" fillId="0" borderId="91" xfId="11" applyFont="1" applyBorder="1" applyAlignment="1" applyProtection="1">
      <alignment horizontal="center" vertical="center" wrapText="1"/>
      <protection locked="0"/>
    </xf>
    <xf numFmtId="0" fontId="0" fillId="0" borderId="121" xfId="0" applyBorder="1"/>
    <xf numFmtId="0" fontId="34" fillId="0" borderId="91" xfId="11" applyFont="1" applyBorder="1" applyAlignment="1">
      <alignment horizontal="centerContinuous" vertical="center" wrapText="1"/>
    </xf>
    <xf numFmtId="0" fontId="6" fillId="0" borderId="121" xfId="11" applyFont="1" applyBorder="1" applyAlignment="1">
      <alignment horizontal="centerContinuous" vertical="center" wrapText="1"/>
    </xf>
    <xf numFmtId="0" fontId="35" fillId="0" borderId="94" xfId="11" applyFont="1" applyBorder="1" applyAlignment="1">
      <alignment horizontal="centerContinuous" vertical="center"/>
    </xf>
    <xf numFmtId="0" fontId="35" fillId="0" borderId="96" xfId="11" applyFont="1" applyBorder="1" applyAlignment="1">
      <alignment horizontal="centerContinuous" vertical="center"/>
    </xf>
    <xf numFmtId="0" fontId="35" fillId="0" borderId="137" xfId="11" applyFont="1" applyBorder="1" applyAlignment="1">
      <alignment horizontal="centerContinuous" vertical="center"/>
    </xf>
    <xf numFmtId="0" fontId="35" fillId="0" borderId="138" xfId="11" applyFont="1" applyBorder="1" applyAlignment="1">
      <alignment horizontal="centerContinuous" vertical="center"/>
    </xf>
    <xf numFmtId="0" fontId="35" fillId="0" borderId="96" xfId="11" applyFont="1" applyBorder="1" applyAlignment="1">
      <alignment horizontal="center" vertical="center"/>
    </xf>
    <xf numFmtId="0" fontId="12" fillId="0" borderId="109" xfId="11" applyFont="1" applyBorder="1" applyAlignment="1">
      <alignment horizontal="centerContinuous"/>
    </xf>
    <xf numFmtId="0" fontId="12" fillId="0" borderId="106" xfId="11" applyFont="1" applyBorder="1" applyAlignment="1">
      <alignment horizontal="center"/>
    </xf>
    <xf numFmtId="0" fontId="12" fillId="0" borderId="104" xfId="11" applyFont="1" applyBorder="1" applyAlignment="1">
      <alignment horizontal="center"/>
    </xf>
    <xf numFmtId="0" fontId="12" fillId="0" borderId="20" xfId="11" applyFont="1" applyBorder="1" applyAlignment="1">
      <alignment horizontal="center"/>
    </xf>
    <xf numFmtId="0" fontId="12" fillId="0" borderId="102" xfId="11" applyFont="1" applyBorder="1" applyAlignment="1">
      <alignment horizontal="center"/>
    </xf>
    <xf numFmtId="0" fontId="12" fillId="0" borderId="103" xfId="11" applyFont="1" applyBorder="1" applyAlignment="1">
      <alignment horizontal="center"/>
    </xf>
    <xf numFmtId="0" fontId="12" fillId="0" borderId="0" xfId="11" applyFont="1"/>
    <xf numFmtId="164" fontId="6" fillId="0" borderId="88" xfId="11" applyNumberFormat="1" applyFont="1" applyBorder="1" applyProtection="1">
      <protection locked="0"/>
    </xf>
    <xf numFmtId="164" fontId="6" fillId="0" borderId="67" xfId="11" applyNumberFormat="1" applyFont="1" applyBorder="1" applyProtection="1">
      <protection locked="0"/>
    </xf>
    <xf numFmtId="164" fontId="6" fillId="0" borderId="121" xfId="11" applyNumberFormat="1" applyFont="1" applyBorder="1" applyProtection="1">
      <protection locked="0"/>
    </xf>
    <xf numFmtId="164" fontId="6" fillId="0" borderId="123" xfId="11" applyNumberFormat="1" applyFont="1" applyBorder="1" applyProtection="1">
      <protection locked="0"/>
    </xf>
    <xf numFmtId="164" fontId="6" fillId="2" borderId="92" xfId="11" applyNumberFormat="1" applyFont="1" applyFill="1" applyBorder="1"/>
    <xf numFmtId="164" fontId="6" fillId="2" borderId="64" xfId="11" applyNumberFormat="1" applyFont="1" applyFill="1" applyBorder="1"/>
    <xf numFmtId="0" fontId="14" fillId="0" borderId="0" xfId="11" applyFont="1"/>
    <xf numFmtId="3" fontId="6" fillId="0" borderId="88" xfId="11" applyNumberFormat="1" applyFont="1" applyBorder="1" applyProtection="1">
      <protection locked="0"/>
    </xf>
    <xf numFmtId="3" fontId="6" fillId="0" borderId="67" xfId="11" applyNumberFormat="1" applyFont="1" applyBorder="1" applyProtection="1">
      <protection locked="0"/>
    </xf>
    <xf numFmtId="3" fontId="6" fillId="0" borderId="121" xfId="11" applyNumberFormat="1" applyFont="1" applyBorder="1" applyProtection="1">
      <protection locked="0"/>
    </xf>
    <xf numFmtId="164" fontId="6" fillId="2" borderId="88" xfId="11" applyNumberFormat="1" applyFont="1" applyFill="1" applyBorder="1"/>
    <xf numFmtId="164" fontId="6" fillId="2" borderId="67" xfId="11" applyNumberFormat="1" applyFont="1" applyFill="1" applyBorder="1"/>
    <xf numFmtId="0" fontId="6" fillId="0" borderId="27" xfId="11" applyFont="1" applyBorder="1" applyAlignment="1">
      <alignment horizontal="center"/>
    </xf>
    <xf numFmtId="164" fontId="6" fillId="2" borderId="26" xfId="11" applyNumberFormat="1" applyFont="1" applyFill="1" applyBorder="1"/>
    <xf numFmtId="164" fontId="6" fillId="2" borderId="27" xfId="11" applyNumberFormat="1" applyFont="1" applyFill="1" applyBorder="1"/>
    <xf numFmtId="164" fontId="6" fillId="2" borderId="135" xfId="11" applyNumberFormat="1" applyFont="1" applyFill="1" applyBorder="1"/>
    <xf numFmtId="164" fontId="6" fillId="2" borderId="75" xfId="11" applyNumberFormat="1" applyFont="1" applyFill="1" applyBorder="1"/>
    <xf numFmtId="164" fontId="6" fillId="2" borderId="28" xfId="11" applyNumberFormat="1" applyFont="1" applyFill="1" applyBorder="1"/>
    <xf numFmtId="0" fontId="11" fillId="0" borderId="0" xfId="11" applyFont="1"/>
    <xf numFmtId="0" fontId="6" fillId="0" borderId="0" xfId="11" applyFont="1" applyAlignment="1">
      <alignment horizontal="right"/>
    </xf>
    <xf numFmtId="164" fontId="6" fillId="0" borderId="0" xfId="11" applyNumberFormat="1" applyFont="1"/>
    <xf numFmtId="0" fontId="6" fillId="9" borderId="139" xfId="0" applyFont="1" applyFill="1" applyBorder="1"/>
    <xf numFmtId="0" fontId="11" fillId="0" borderId="79" xfId="0" applyFont="1" applyBorder="1" applyAlignment="1">
      <alignment horizontal="center" vertical="center"/>
    </xf>
    <xf numFmtId="0" fontId="6" fillId="0" borderId="80" xfId="0" applyFont="1" applyBorder="1" applyAlignment="1">
      <alignment horizontal="centerContinuous" vertical="center" wrapText="1"/>
    </xf>
    <xf numFmtId="0" fontId="6" fillId="0" borderId="11" xfId="0" applyFont="1" applyBorder="1" applyAlignment="1">
      <alignment horizontal="center" vertical="center" wrapText="1"/>
    </xf>
    <xf numFmtId="0" fontId="6" fillId="4" borderId="81" xfId="0" applyFont="1" applyFill="1" applyBorder="1" applyAlignment="1">
      <alignment horizontal="centerContinuous" vertical="center" wrapText="1"/>
    </xf>
    <xf numFmtId="0" fontId="6" fillId="4" borderId="81" xfId="0" applyFont="1" applyFill="1" applyBorder="1" applyAlignment="1">
      <alignment horizontal="center" vertical="center" wrapText="1"/>
    </xf>
    <xf numFmtId="0" fontId="6" fillId="0" borderId="130" xfId="0" applyFont="1" applyBorder="1" applyAlignment="1">
      <alignment horizontal="centerContinuous" vertical="center" wrapText="1"/>
    </xf>
    <xf numFmtId="0" fontId="38" fillId="4" borderId="0" xfId="0" applyFont="1" applyFill="1" applyAlignment="1">
      <alignment horizontal="center" wrapText="1"/>
    </xf>
    <xf numFmtId="0" fontId="11" fillId="9" borderId="65" xfId="0" applyFont="1" applyFill="1" applyBorder="1" applyAlignment="1">
      <alignment horizontal="center" vertical="top" wrapText="1"/>
    </xf>
    <xf numFmtId="0" fontId="12" fillId="0" borderId="84" xfId="0" applyFont="1" applyBorder="1" applyAlignment="1">
      <alignment horizontal="center"/>
    </xf>
    <xf numFmtId="0" fontId="42" fillId="0" borderId="19" xfId="0" applyFont="1" applyBorder="1" applyAlignment="1">
      <alignment horizontal="center"/>
    </xf>
    <xf numFmtId="0" fontId="42" fillId="4" borderId="19" xfId="0" applyFont="1" applyFill="1" applyBorder="1" applyAlignment="1">
      <alignment horizontal="center"/>
    </xf>
    <xf numFmtId="0" fontId="42" fillId="0" borderId="117" xfId="0" applyFont="1" applyBorder="1" applyAlignment="1">
      <alignment horizontal="center"/>
    </xf>
    <xf numFmtId="0" fontId="43" fillId="0" borderId="78" xfId="0" applyFont="1" applyBorder="1" applyAlignment="1">
      <alignment horizontal="center"/>
    </xf>
    <xf numFmtId="0" fontId="43" fillId="0" borderId="0" xfId="0" applyFont="1" applyAlignment="1">
      <alignment horizontal="center"/>
    </xf>
    <xf numFmtId="0" fontId="11" fillId="9" borderId="140" xfId="0" applyFont="1" applyFill="1" applyBorder="1" applyAlignment="1">
      <alignment horizontal="center" vertical="top" wrapText="1"/>
    </xf>
    <xf numFmtId="4" fontId="6" fillId="0" borderId="15" xfId="0" applyNumberFormat="1" applyFont="1" applyBorder="1" applyProtection="1">
      <protection locked="0"/>
    </xf>
    <xf numFmtId="164" fontId="6" fillId="0" borderId="118" xfId="0" applyNumberFormat="1" applyFont="1" applyBorder="1" applyProtection="1">
      <protection locked="0"/>
    </xf>
    <xf numFmtId="3" fontId="6" fillId="0" borderId="118" xfId="0" applyNumberFormat="1" applyFont="1" applyBorder="1" applyProtection="1">
      <protection locked="0"/>
    </xf>
    <xf numFmtId="0" fontId="6" fillId="0" borderId="132" xfId="0" applyFont="1" applyBorder="1"/>
    <xf numFmtId="0" fontId="6" fillId="0" borderId="31" xfId="0" applyFont="1" applyBorder="1"/>
    <xf numFmtId="0" fontId="6" fillId="0" borderId="60" xfId="0" applyFont="1" applyBorder="1"/>
    <xf numFmtId="0" fontId="6" fillId="0" borderId="72" xfId="0" applyFont="1" applyBorder="1" applyAlignment="1">
      <alignment horizontal="center"/>
    </xf>
    <xf numFmtId="168" fontId="6" fillId="2" borderId="124" xfId="0" applyNumberFormat="1" applyFont="1" applyFill="1" applyBorder="1"/>
    <xf numFmtId="164" fontId="6" fillId="2" borderId="124" xfId="0" applyNumberFormat="1" applyFont="1" applyFill="1" applyBorder="1"/>
    <xf numFmtId="164" fontId="6" fillId="2" borderId="141" xfId="0" applyNumberFormat="1" applyFont="1" applyFill="1" applyBorder="1"/>
    <xf numFmtId="169" fontId="6" fillId="2" borderId="124" xfId="0" applyNumberFormat="1" applyFont="1" applyFill="1" applyBorder="1"/>
    <xf numFmtId="0" fontId="44" fillId="0" borderId="0" xfId="0" applyFont="1" applyAlignment="1">
      <alignment vertical="center"/>
    </xf>
    <xf numFmtId="0" fontId="9" fillId="0" borderId="0" xfId="0" applyFont="1"/>
    <xf numFmtId="0" fontId="11" fillId="0" borderId="7" xfId="0" applyFont="1" applyBorder="1" applyAlignment="1">
      <alignment horizontal="centerContinuous" vertical="center"/>
    </xf>
    <xf numFmtId="0" fontId="9" fillId="0" borderId="7" xfId="0" applyFont="1" applyBorder="1" applyAlignment="1">
      <alignment horizontal="centerContinuous" vertical="center"/>
    </xf>
    <xf numFmtId="0" fontId="6" fillId="0" borderId="7" xfId="0" applyFont="1" applyBorder="1" applyAlignment="1">
      <alignment horizontal="centerContinuous" vertical="center"/>
    </xf>
    <xf numFmtId="0" fontId="6" fillId="0" borderId="90" xfId="0" applyFont="1" applyBorder="1" applyAlignment="1">
      <alignment horizontal="centerContinuous" vertical="center"/>
    </xf>
    <xf numFmtId="0" fontId="10" fillId="0" borderId="51" xfId="0" applyFont="1" applyBorder="1" applyAlignment="1">
      <alignment horizontal="centerContinuous"/>
    </xf>
    <xf numFmtId="0" fontId="11" fillId="0" borderId="103" xfId="0" applyFont="1" applyBorder="1" applyAlignment="1">
      <alignment horizontal="center"/>
    </xf>
    <xf numFmtId="0" fontId="35" fillId="0" borderId="85" xfId="0" applyFont="1" applyBorder="1" applyAlignment="1">
      <alignment horizontal="center" vertical="center" wrapText="1"/>
    </xf>
    <xf numFmtId="0" fontId="35" fillId="0" borderId="142" xfId="0" applyFont="1" applyBorder="1" applyAlignment="1">
      <alignment horizontal="center" vertical="center" wrapText="1"/>
    </xf>
    <xf numFmtId="0" fontId="12" fillId="0" borderId="142" xfId="0" applyFont="1" applyBorder="1" applyAlignment="1">
      <alignment horizontal="center" vertical="center" wrapText="1"/>
    </xf>
    <xf numFmtId="0" fontId="11" fillId="0" borderId="86" xfId="0" applyFont="1" applyBorder="1" applyAlignment="1">
      <alignment horizontal="centerContinuous" vertical="center" wrapText="1"/>
    </xf>
    <xf numFmtId="0" fontId="45" fillId="10" borderId="0" xfId="0" applyFont="1" applyFill="1" applyAlignment="1">
      <alignment horizontal="center" vertical="center" wrapText="1"/>
    </xf>
    <xf numFmtId="0" fontId="11" fillId="0" borderId="84" xfId="0" applyFont="1" applyBorder="1" applyAlignment="1">
      <alignment horizontal="center" vertical="center"/>
    </xf>
    <xf numFmtId="0" fontId="46" fillId="0" borderId="19" xfId="0" applyFont="1" applyBorder="1" applyAlignment="1">
      <alignment horizontal="center" vertical="center" wrapText="1"/>
    </xf>
    <xf numFmtId="0" fontId="46" fillId="0" borderId="18" xfId="0" applyFont="1" applyBorder="1" applyAlignment="1">
      <alignment horizontal="center" vertical="center" wrapText="1"/>
    </xf>
    <xf numFmtId="0" fontId="6" fillId="0" borderId="9" xfId="0" applyFont="1" applyBorder="1" applyAlignment="1">
      <alignment horizontal="centerContinuous" vertical="center"/>
    </xf>
    <xf numFmtId="164" fontId="6" fillId="0" borderId="107" xfId="0" applyNumberFormat="1" applyFont="1" applyBorder="1" applyProtection="1">
      <protection locked="0"/>
    </xf>
    <xf numFmtId="164" fontId="6" fillId="0" borderId="143" xfId="0" applyNumberFormat="1" applyFont="1" applyBorder="1" applyProtection="1">
      <protection locked="0"/>
    </xf>
    <xf numFmtId="164" fontId="6" fillId="2" borderId="14" xfId="0" applyNumberFormat="1" applyFont="1" applyFill="1" applyBorder="1"/>
    <xf numFmtId="3" fontId="6" fillId="0" borderId="143" xfId="0" applyNumberFormat="1" applyFont="1" applyBorder="1" applyProtection="1">
      <protection locked="0"/>
    </xf>
    <xf numFmtId="0" fontId="38" fillId="10" borderId="0" xfId="0" applyFont="1" applyFill="1" applyAlignment="1">
      <alignment horizontal="center"/>
    </xf>
    <xf numFmtId="164" fontId="6" fillId="2" borderId="26" xfId="0" applyNumberFormat="1" applyFont="1" applyFill="1" applyBorder="1"/>
    <xf numFmtId="0" fontId="15"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144" xfId="0" applyFont="1" applyBorder="1" applyAlignment="1">
      <alignment horizontal="center" vertical="center"/>
    </xf>
    <xf numFmtId="0" fontId="11" fillId="0" borderId="6" xfId="0" applyFont="1" applyBorder="1" applyAlignment="1">
      <alignment horizontal="center" vertical="center"/>
    </xf>
    <xf numFmtId="0" fontId="11" fillId="0" borderId="57" xfId="0" applyFont="1" applyBorder="1" applyAlignment="1">
      <alignment horizontal="centerContinuous" vertical="center" wrapText="1"/>
    </xf>
    <xf numFmtId="0" fontId="6" fillId="0" borderId="63" xfId="0" applyFont="1" applyBorder="1" applyAlignment="1">
      <alignment horizontal="justify"/>
    </xf>
    <xf numFmtId="0" fontId="19" fillId="0" borderId="93" xfId="0" applyFont="1" applyBorder="1" applyAlignment="1">
      <alignment horizontal="center"/>
    </xf>
    <xf numFmtId="3" fontId="19" fillId="0" borderId="78" xfId="0" applyNumberFormat="1" applyFont="1" applyBorder="1" applyAlignment="1">
      <alignment horizontal="center"/>
    </xf>
    <xf numFmtId="3" fontId="19" fillId="0" borderId="14" xfId="0" applyNumberFormat="1" applyFont="1" applyBorder="1" applyProtection="1">
      <protection locked="0"/>
    </xf>
    <xf numFmtId="0" fontId="21" fillId="0" borderId="0" xfId="0" applyFont="1"/>
    <xf numFmtId="0" fontId="6" fillId="0" borderId="63" xfId="0" applyFont="1" applyBorder="1" applyAlignment="1">
      <alignment horizontal="left"/>
    </xf>
    <xf numFmtId="0" fontId="19" fillId="0" borderId="95" xfId="0" applyFont="1" applyBorder="1" applyAlignment="1">
      <alignment horizontal="center"/>
    </xf>
    <xf numFmtId="0" fontId="19" fillId="0" borderId="62" xfId="0" applyFont="1" applyBorder="1" applyAlignment="1">
      <alignment horizontal="center"/>
    </xf>
    <xf numFmtId="0" fontId="19" fillId="0" borderId="38" xfId="0" applyFont="1" applyBorder="1" applyAlignment="1">
      <alignment horizontal="center"/>
    </xf>
    <xf numFmtId="0" fontId="6" fillId="0" borderId="63" xfId="0" applyFont="1" applyBorder="1" applyAlignment="1">
      <alignment horizontal="justify" wrapText="1"/>
    </xf>
    <xf numFmtId="0" fontId="6" fillId="0" borderId="44" xfId="0" applyFont="1" applyBorder="1" applyAlignment="1">
      <alignment horizontal="justify" wrapText="1"/>
    </xf>
    <xf numFmtId="3" fontId="19" fillId="0" borderId="43" xfId="0" applyNumberFormat="1" applyFont="1" applyBorder="1" applyProtection="1">
      <protection locked="0"/>
    </xf>
    <xf numFmtId="0" fontId="6" fillId="0" borderId="44" xfId="0" applyFont="1" applyBorder="1" applyAlignment="1">
      <alignment wrapText="1"/>
    </xf>
    <xf numFmtId="0" fontId="19" fillId="0" borderId="60" xfId="0" applyFont="1" applyBorder="1" applyAlignment="1">
      <alignment horizontal="center"/>
    </xf>
    <xf numFmtId="0" fontId="6" fillId="0" borderId="63" xfId="0" applyFont="1" applyBorder="1" applyAlignment="1">
      <alignment wrapText="1"/>
    </xf>
    <xf numFmtId="0" fontId="6" fillId="0" borderId="44" xfId="0" applyFont="1" applyBorder="1" applyAlignment="1">
      <alignment horizontal="justify"/>
    </xf>
    <xf numFmtId="0" fontId="0" fillId="0" borderId="0" xfId="0" applyAlignment="1">
      <alignment horizontal="left"/>
    </xf>
    <xf numFmtId="0" fontId="47" fillId="0" borderId="0" xfId="0" applyFont="1" applyAlignment="1">
      <alignment wrapText="1"/>
    </xf>
    <xf numFmtId="0" fontId="0" fillId="0" borderId="0" xfId="0" applyAlignment="1" applyProtection="1">
      <alignment horizontal="left"/>
      <protection locked="0"/>
    </xf>
    <xf numFmtId="0" fontId="6" fillId="0" borderId="51" xfId="0" applyFont="1" applyBorder="1" applyAlignment="1">
      <alignment horizontal="justify"/>
    </xf>
    <xf numFmtId="0" fontId="6" fillId="0" borderId="21" xfId="0" applyFont="1" applyBorder="1" applyAlignment="1">
      <alignment horizontal="justify" wrapText="1"/>
    </xf>
    <xf numFmtId="0" fontId="19" fillId="0" borderId="59" xfId="0" applyFont="1" applyBorder="1" applyAlignment="1">
      <alignment horizontal="center"/>
    </xf>
    <xf numFmtId="3" fontId="19" fillId="0" borderId="89" xfId="0" applyNumberFormat="1" applyFont="1" applyBorder="1" applyProtection="1">
      <protection locked="0"/>
    </xf>
    <xf numFmtId="0" fontId="6" fillId="0" borderId="134" xfId="0" applyFont="1" applyBorder="1" applyAlignment="1">
      <alignment horizontal="justify" wrapText="1"/>
    </xf>
    <xf numFmtId="0" fontId="19" fillId="0" borderId="48" xfId="0" applyFont="1" applyBorder="1" applyAlignment="1">
      <alignment horizontal="center"/>
    </xf>
    <xf numFmtId="3" fontId="19" fillId="0" borderId="145" xfId="0" applyNumberFormat="1" applyFont="1" applyBorder="1" applyProtection="1">
      <protection locked="0"/>
    </xf>
    <xf numFmtId="0" fontId="49" fillId="0" borderId="2" xfId="0" applyFont="1" applyBorder="1" applyAlignment="1">
      <alignment horizontal="center"/>
    </xf>
    <xf numFmtId="0" fontId="50" fillId="0" borderId="34" xfId="0" applyFont="1" applyBorder="1" applyAlignment="1">
      <alignment horizontal="center"/>
    </xf>
    <xf numFmtId="0" fontId="50" fillId="0" borderId="32" xfId="0" applyFont="1" applyBorder="1" applyAlignment="1">
      <alignment horizontal="center"/>
    </xf>
    <xf numFmtId="0" fontId="50" fillId="0" borderId="33" xfId="0" applyFont="1" applyBorder="1" applyAlignment="1">
      <alignment horizontal="center"/>
    </xf>
    <xf numFmtId="0" fontId="0" fillId="0" borderId="146" xfId="0" applyBorder="1" applyAlignment="1" applyProtection="1">
      <alignment vertical="top" wrapText="1"/>
      <protection locked="0"/>
    </xf>
    <xf numFmtId="0" fontId="0" fillId="0" borderId="147" xfId="0" applyBorder="1" applyAlignment="1" applyProtection="1">
      <alignment vertical="top" wrapText="1"/>
      <protection locked="0"/>
    </xf>
    <xf numFmtId="0" fontId="0" fillId="0" borderId="145" xfId="0" applyBorder="1" applyAlignment="1" applyProtection="1">
      <alignment vertical="top" wrapText="1"/>
      <protection locked="0"/>
    </xf>
    <xf numFmtId="0" fontId="51" fillId="0" borderId="51" xfId="0" applyFont="1" applyBorder="1" applyAlignment="1">
      <alignment horizontal="left" vertical="center" wrapText="1"/>
    </xf>
    <xf numFmtId="0" fontId="51" fillId="0" borderId="0" xfId="0" applyFont="1" applyAlignment="1">
      <alignment horizontal="left" vertical="center" wrapText="1"/>
    </xf>
    <xf numFmtId="0" fontId="6" fillId="0" borderId="0" xfId="0" applyFont="1" applyAlignment="1">
      <alignment horizontal="left" wrapText="1"/>
    </xf>
    <xf numFmtId="0" fontId="52" fillId="0" borderId="0" xfId="12" applyFont="1" applyAlignment="1">
      <alignment horizontal="left" vertical="top"/>
    </xf>
    <xf numFmtId="167" fontId="6" fillId="0" borderId="0" xfId="12" applyNumberFormat="1" applyFont="1"/>
    <xf numFmtId="0" fontId="6" fillId="0" borderId="0" xfId="12" applyFont="1"/>
    <xf numFmtId="0" fontId="16" fillId="0" borderId="0" xfId="12" applyFont="1" applyAlignment="1">
      <alignment horizontal="center" vertical="center"/>
    </xf>
    <xf numFmtId="0" fontId="53" fillId="10" borderId="0" xfId="12" applyFont="1" applyFill="1" applyAlignment="1">
      <alignment horizontal="center" vertical="center"/>
    </xf>
    <xf numFmtId="0" fontId="6" fillId="0" borderId="0" xfId="12" applyFont="1" applyAlignment="1">
      <alignment vertical="center"/>
    </xf>
    <xf numFmtId="0" fontId="6" fillId="0" borderId="0" xfId="12" applyFont="1" applyAlignment="1">
      <alignment horizontal="center" vertical="center"/>
    </xf>
    <xf numFmtId="0" fontId="6" fillId="0" borderId="0" xfId="12" applyFont="1" applyAlignment="1">
      <alignment horizontal="center"/>
    </xf>
    <xf numFmtId="0" fontId="54" fillId="0" borderId="0" xfId="12" applyFont="1" applyAlignment="1">
      <alignment horizontal="centerContinuous" vertical="center"/>
    </xf>
    <xf numFmtId="0" fontId="0" fillId="0" borderId="0" xfId="0" applyAlignment="1">
      <alignment horizontal="centerContinuous" vertical="center"/>
    </xf>
    <xf numFmtId="0" fontId="9" fillId="0" borderId="132" xfId="12" applyFont="1" applyBorder="1" applyAlignment="1">
      <alignment horizontal="centerContinuous" vertical="center"/>
    </xf>
    <xf numFmtId="0" fontId="6" fillId="0" borderId="32" xfId="12" applyFont="1" applyBorder="1" applyAlignment="1">
      <alignment horizontal="centerContinuous"/>
    </xf>
    <xf numFmtId="0" fontId="6" fillId="0" borderId="33" xfId="12" applyFont="1" applyBorder="1" applyAlignment="1">
      <alignment horizontal="centerContinuous" vertical="center"/>
    </xf>
    <xf numFmtId="0" fontId="6" fillId="11" borderId="65" xfId="12" applyFont="1" applyFill="1" applyBorder="1"/>
    <xf numFmtId="0" fontId="6" fillId="0" borderId="32" xfId="12" applyFont="1" applyBorder="1" applyAlignment="1">
      <alignment horizontal="centerContinuous" vertical="center"/>
    </xf>
    <xf numFmtId="0" fontId="56" fillId="0" borderId="148" xfId="12" applyFont="1" applyBorder="1" applyAlignment="1">
      <alignment horizontal="center" vertical="center" wrapText="1"/>
    </xf>
    <xf numFmtId="0" fontId="57" fillId="0" borderId="0" xfId="12" applyFont="1" applyAlignment="1">
      <alignment vertical="center" wrapText="1"/>
    </xf>
    <xf numFmtId="0" fontId="16" fillId="0" borderId="0" xfId="12" applyFont="1" applyAlignment="1">
      <alignment horizontal="center" vertical="center" wrapText="1"/>
    </xf>
    <xf numFmtId="0" fontId="6" fillId="0" borderId="21" xfId="12" applyFont="1" applyBorder="1" applyAlignment="1">
      <alignment horizontal="centerContinuous"/>
    </xf>
    <xf numFmtId="0" fontId="13" fillId="0" borderId="62" xfId="12" applyFont="1" applyBorder="1" applyAlignment="1">
      <alignment horizontal="center"/>
    </xf>
    <xf numFmtId="0" fontId="6" fillId="0" borderId="62" xfId="12" applyFont="1" applyBorder="1" applyAlignment="1">
      <alignment horizontal="centerContinuous"/>
    </xf>
    <xf numFmtId="0" fontId="13" fillId="0" borderId="41" xfId="12" applyFont="1" applyBorder="1" applyAlignment="1">
      <alignment horizontal="center"/>
    </xf>
    <xf numFmtId="0" fontId="6" fillId="0" borderId="89" xfId="12" applyFont="1" applyBorder="1" applyAlignment="1">
      <alignment horizontal="centerContinuous"/>
    </xf>
    <xf numFmtId="0" fontId="16" fillId="0" borderId="65" xfId="12" applyFont="1" applyBorder="1" applyAlignment="1">
      <alignment horizontal="center" vertical="center" wrapText="1"/>
    </xf>
    <xf numFmtId="0" fontId="4" fillId="0" borderId="149" xfId="12" applyFont="1" applyBorder="1"/>
    <xf numFmtId="0" fontId="9" fillId="0" borderId="138" xfId="12" applyFont="1" applyBorder="1" applyAlignment="1">
      <alignment horizontal="left" wrapText="1"/>
    </xf>
    <xf numFmtId="0" fontId="9" fillId="0" borderId="111" xfId="12" applyFont="1" applyBorder="1" applyAlignment="1">
      <alignment horizontal="left" wrapText="1"/>
    </xf>
    <xf numFmtId="0" fontId="56" fillId="0" borderId="139" xfId="12" applyFont="1" applyBorder="1" applyAlignment="1">
      <alignment horizontal="center" vertical="center" wrapText="1"/>
    </xf>
    <xf numFmtId="0" fontId="6" fillId="0" borderId="51" xfId="12" applyFont="1" applyBorder="1"/>
    <xf numFmtId="0" fontId="15" fillId="0" borderId="0" xfId="13" applyFont="1" applyAlignment="1" applyProtection="1">
      <alignment horizontal="centerContinuous" vertical="center"/>
      <protection hidden="1"/>
    </xf>
    <xf numFmtId="0" fontId="59" fillId="0" borderId="0" xfId="12" applyFont="1" applyAlignment="1">
      <alignment horizontal="centerContinuous" vertical="center"/>
    </xf>
    <xf numFmtId="0" fontId="38" fillId="0" borderId="0" xfId="12" applyFont="1" applyAlignment="1">
      <alignment horizontal="centerContinuous" vertical="center"/>
    </xf>
    <xf numFmtId="0" fontId="38" fillId="0" borderId="0" xfId="12" applyFont="1" applyAlignment="1">
      <alignment vertical="center"/>
    </xf>
    <xf numFmtId="0" fontId="60" fillId="0" borderId="63" xfId="12" applyFont="1" applyBorder="1" applyAlignment="1">
      <alignment horizontal="left" vertical="top"/>
    </xf>
    <xf numFmtId="0" fontId="9" fillId="0" borderId="78" xfId="12" applyFont="1" applyBorder="1" applyAlignment="1">
      <alignment horizontal="left" wrapText="1"/>
    </xf>
    <xf numFmtId="0" fontId="9" fillId="0" borderId="14" xfId="12" applyFont="1" applyBorder="1" applyAlignment="1">
      <alignment horizontal="left" wrapText="1"/>
    </xf>
    <xf numFmtId="0" fontId="16" fillId="0" borderId="148" xfId="12" applyFont="1" applyBorder="1" applyAlignment="1">
      <alignment horizontal="center" vertical="center" wrapText="1"/>
    </xf>
    <xf numFmtId="0" fontId="15" fillId="0" borderId="0" xfId="13" applyFont="1" applyAlignment="1" applyProtection="1">
      <alignment horizontal="center" vertical="center"/>
      <protection hidden="1"/>
    </xf>
    <xf numFmtId="0" fontId="6" fillId="0" borderId="21" xfId="12" applyFont="1" applyBorder="1" applyAlignment="1">
      <alignment horizontal="left"/>
    </xf>
    <xf numFmtId="0" fontId="6" fillId="0" borderId="42" xfId="13" applyFont="1" applyBorder="1" applyAlignment="1">
      <alignment horizontal="center"/>
    </xf>
    <xf numFmtId="3" fontId="6" fillId="0" borderId="89" xfId="12" applyNumberFormat="1" applyFont="1" applyBorder="1" applyProtection="1">
      <protection locked="0"/>
    </xf>
    <xf numFmtId="0" fontId="6" fillId="0" borderId="62" xfId="13" applyFont="1" applyBorder="1" applyAlignment="1">
      <alignment horizontal="center"/>
    </xf>
    <xf numFmtId="3" fontId="6" fillId="0" borderId="0" xfId="12" applyNumberFormat="1" applyFont="1" applyAlignment="1">
      <alignment vertical="center"/>
    </xf>
    <xf numFmtId="3" fontId="6" fillId="0" borderId="0" xfId="12" applyNumberFormat="1" applyFont="1" applyAlignment="1">
      <alignment horizontal="center" vertical="center"/>
    </xf>
    <xf numFmtId="0" fontId="62" fillId="0" borderId="42" xfId="12" applyFont="1" applyBorder="1" applyAlignment="1">
      <alignment horizontal="left"/>
    </xf>
    <xf numFmtId="0" fontId="62" fillId="0" borderId="0" xfId="12" applyFont="1" applyAlignment="1">
      <alignment horizontal="center"/>
    </xf>
    <xf numFmtId="0" fontId="6" fillId="0" borderId="89" xfId="12" applyFont="1" applyBorder="1" applyProtection="1">
      <protection locked="0"/>
    </xf>
    <xf numFmtId="0" fontId="4" fillId="0" borderId="139" xfId="12" applyFont="1" applyBorder="1" applyAlignment="1">
      <alignment horizontal="center" vertical="center" wrapText="1"/>
    </xf>
    <xf numFmtId="3" fontId="6" fillId="0" borderId="150" xfId="12" applyNumberFormat="1" applyFont="1" applyBorder="1" applyProtection="1">
      <protection locked="0"/>
    </xf>
    <xf numFmtId="0" fontId="6" fillId="0" borderId="21" xfId="12" applyFont="1" applyBorder="1" applyAlignment="1">
      <alignment horizontal="left" vertical="center"/>
    </xf>
    <xf numFmtId="0" fontId="23" fillId="0" borderId="146" xfId="12" applyFont="1" applyBorder="1" applyAlignment="1">
      <alignment horizontal="right"/>
    </xf>
    <xf numFmtId="0" fontId="17" fillId="0" borderId="151" xfId="12" applyFont="1" applyBorder="1"/>
    <xf numFmtId="164" fontId="23" fillId="0" borderId="50" xfId="12" applyNumberFormat="1" applyFont="1" applyBorder="1" applyAlignment="1">
      <alignment vertical="center"/>
    </xf>
    <xf numFmtId="0" fontId="17" fillId="0" borderId="45" xfId="12" applyFont="1" applyBorder="1" applyAlignment="1">
      <alignment horizontal="right"/>
    </xf>
    <xf numFmtId="0" fontId="17" fillId="0" borderId="152" xfId="12" applyFont="1" applyBorder="1"/>
    <xf numFmtId="164" fontId="17" fillId="0" borderId="136" xfId="12" applyNumberFormat="1" applyFont="1" applyBorder="1" applyAlignment="1">
      <alignment vertical="center"/>
    </xf>
    <xf numFmtId="0" fontId="23" fillId="0" borderId="146" xfId="12" applyFont="1" applyBorder="1" applyAlignment="1">
      <alignment horizontal="left" vertical="center"/>
    </xf>
    <xf numFmtId="0" fontId="7" fillId="0" borderId="151" xfId="12" applyFont="1" applyBorder="1"/>
    <xf numFmtId="0" fontId="6" fillId="11" borderId="0" xfId="12" applyFont="1" applyFill="1"/>
    <xf numFmtId="0" fontId="6" fillId="11" borderId="0" xfId="12" applyFont="1" applyFill="1" applyAlignment="1">
      <alignment horizontal="center"/>
    </xf>
    <xf numFmtId="0" fontId="23" fillId="0" borderId="4" xfId="12" applyFont="1" applyBorder="1" applyAlignment="1">
      <alignment horizontal="center"/>
    </xf>
    <xf numFmtId="164" fontId="17" fillId="0" borderId="153" xfId="12" applyNumberFormat="1" applyFont="1" applyBorder="1" applyAlignment="1">
      <alignment vertical="center"/>
    </xf>
    <xf numFmtId="0" fontId="9" fillId="0" borderId="1" xfId="12" applyFont="1" applyBorder="1" applyAlignment="1">
      <alignment horizontal="center" vertical="center"/>
    </xf>
    <xf numFmtId="0" fontId="19" fillId="0" borderId="154" xfId="12" applyFont="1" applyBorder="1" applyAlignment="1">
      <alignment horizontal="center" vertical="center"/>
    </xf>
    <xf numFmtId="164" fontId="9" fillId="0" borderId="153" xfId="12" applyNumberFormat="1" applyFont="1" applyBorder="1" applyAlignment="1">
      <alignment vertical="center"/>
    </xf>
    <xf numFmtId="0" fontId="9" fillId="0" borderId="154" xfId="12" applyFont="1" applyBorder="1" applyAlignment="1">
      <alignment horizontal="center" vertical="center"/>
    </xf>
    <xf numFmtId="0" fontId="0" fillId="0" borderId="140" xfId="0" applyBorder="1" applyAlignment="1">
      <alignment wrapText="1"/>
    </xf>
    <xf numFmtId="0" fontId="4" fillId="0" borderId="0" xfId="12" applyFont="1" applyAlignment="1">
      <alignment horizontal="center" vertical="center"/>
    </xf>
    <xf numFmtId="0" fontId="65" fillId="0" borderId="0" xfId="12" applyFont="1" applyAlignment="1">
      <alignment horizontal="center"/>
    </xf>
    <xf numFmtId="0" fontId="65" fillId="0" borderId="0" xfId="12" applyFont="1"/>
    <xf numFmtId="0" fontId="66" fillId="0" borderId="0" xfId="12" applyFont="1" applyAlignment="1">
      <alignment vertical="center" wrapText="1"/>
    </xf>
    <xf numFmtId="0" fontId="21" fillId="11" borderId="65" xfId="12" applyFont="1" applyFill="1" applyBorder="1" applyAlignment="1">
      <alignment horizontal="center" vertical="center" wrapText="1"/>
    </xf>
    <xf numFmtId="0" fontId="4" fillId="0" borderId="65" xfId="12" applyFont="1" applyBorder="1" applyAlignment="1">
      <alignment horizontal="center" vertical="center" wrapText="1"/>
    </xf>
    <xf numFmtId="0" fontId="16" fillId="0" borderId="0" xfId="12" applyFont="1" applyAlignment="1">
      <alignment horizontal="centerContinuous" vertical="center"/>
    </xf>
    <xf numFmtId="0" fontId="6" fillId="0" borderId="0" xfId="12" applyFont="1" applyAlignment="1">
      <alignment horizontal="centerContinuous" vertical="center"/>
    </xf>
    <xf numFmtId="0" fontId="60" fillId="0" borderId="63" xfId="12" applyFont="1" applyBorder="1" applyAlignment="1">
      <alignment horizontal="left" vertical="top" wrapText="1"/>
    </xf>
    <xf numFmtId="0" fontId="4" fillId="0" borderId="140" xfId="12" applyFont="1" applyBorder="1" applyAlignment="1">
      <alignment horizontal="center" vertical="center" wrapText="1"/>
    </xf>
    <xf numFmtId="0" fontId="56" fillId="0" borderId="139" xfId="12" applyFont="1" applyBorder="1" applyAlignment="1">
      <alignment horizontal="center" vertical="center" wrapText="1"/>
    </xf>
    <xf numFmtId="0" fontId="0" fillId="0" borderId="140" xfId="0" applyBorder="1" applyAlignment="1">
      <alignment wrapText="1"/>
    </xf>
    <xf numFmtId="0" fontId="6" fillId="11" borderId="51" xfId="12" applyFont="1" applyFill="1" applyBorder="1"/>
    <xf numFmtId="3" fontId="6" fillId="11" borderId="86" xfId="12" applyNumberFormat="1" applyFont="1" applyFill="1" applyBorder="1"/>
    <xf numFmtId="0" fontId="11" fillId="11" borderId="51" xfId="12" applyFont="1" applyFill="1" applyBorder="1" applyAlignment="1">
      <alignment horizontal="center"/>
    </xf>
    <xf numFmtId="0" fontId="16" fillId="10" borderId="0" xfId="12" applyFont="1" applyFill="1" applyAlignment="1">
      <alignment horizontal="center" vertical="center"/>
    </xf>
    <xf numFmtId="0" fontId="6" fillId="10" borderId="0" xfId="12" applyFont="1" applyFill="1" applyAlignment="1">
      <alignment horizontal="center" vertical="center"/>
    </xf>
    <xf numFmtId="3" fontId="6" fillId="10" borderId="0" xfId="12" applyNumberFormat="1" applyFont="1" applyFill="1" applyAlignment="1">
      <alignment vertical="center"/>
    </xf>
    <xf numFmtId="0" fontId="67" fillId="0" borderId="65" xfId="0" applyFont="1" applyBorder="1" applyAlignment="1">
      <alignment horizontal="center"/>
    </xf>
    <xf numFmtId="0" fontId="60" fillId="0" borderId="63" xfId="12" applyFont="1" applyBorder="1" applyAlignment="1">
      <alignment horizontal="left"/>
    </xf>
    <xf numFmtId="0" fontId="60" fillId="0" borderId="78" xfId="12" applyFont="1" applyBorder="1" applyAlignment="1">
      <alignment horizontal="left"/>
    </xf>
    <xf numFmtId="0" fontId="60" fillId="0" borderId="14" xfId="12" applyFont="1" applyBorder="1" applyAlignment="1">
      <alignment horizontal="left"/>
    </xf>
    <xf numFmtId="0" fontId="0" fillId="0" borderId="140" xfId="0" applyBorder="1"/>
    <xf numFmtId="0" fontId="6" fillId="0" borderId="41" xfId="12" applyFont="1" applyBorder="1" applyAlignment="1">
      <alignment horizontal="center"/>
    </xf>
    <xf numFmtId="0" fontId="62" fillId="0" borderId="42" xfId="12" applyFont="1" applyBorder="1"/>
    <xf numFmtId="0" fontId="62" fillId="0" borderId="62" xfId="13" applyFont="1" applyBorder="1" applyAlignment="1">
      <alignment horizontal="center"/>
    </xf>
    <xf numFmtId="0" fontId="6" fillId="11" borderId="86" xfId="12" applyFont="1" applyFill="1" applyBorder="1"/>
    <xf numFmtId="0" fontId="4" fillId="0" borderId="46" xfId="12" applyFont="1" applyBorder="1" applyAlignment="1">
      <alignment horizontal="center" vertical="center" wrapText="1"/>
    </xf>
    <xf numFmtId="0" fontId="62" fillId="0" borderId="61" xfId="12" applyFont="1" applyBorder="1"/>
    <xf numFmtId="0" fontId="62" fillId="0" borderId="60" xfId="12" applyFont="1" applyBorder="1" applyAlignment="1">
      <alignment horizontal="center"/>
    </xf>
    <xf numFmtId="0" fontId="6" fillId="0" borderId="23" xfId="12" applyFont="1" applyBorder="1" applyProtection="1">
      <protection locked="0"/>
    </xf>
    <xf numFmtId="0" fontId="4" fillId="0" borderId="0" xfId="12" applyFont="1" applyAlignment="1">
      <alignment horizontal="center" vertical="center" wrapText="1"/>
    </xf>
    <xf numFmtId="0" fontId="68" fillId="0" borderId="0" xfId="12" quotePrefix="1" applyFont="1" applyAlignment="1">
      <alignment vertical="center" wrapText="1"/>
    </xf>
    <xf numFmtId="3" fontId="19" fillId="0" borderId="89" xfId="12" applyNumberFormat="1" applyFont="1" applyBorder="1"/>
    <xf numFmtId="0" fontId="9" fillId="0" borderId="0" xfId="12" applyFont="1" applyAlignment="1">
      <alignment vertical="center" wrapText="1"/>
    </xf>
    <xf numFmtId="0" fontId="19" fillId="11" borderId="65" xfId="12" applyFont="1" applyFill="1" applyBorder="1"/>
    <xf numFmtId="0" fontId="9" fillId="0" borderId="45" xfId="12" applyFont="1" applyBorder="1" applyAlignment="1">
      <alignment horizontal="center" vertical="center"/>
    </xf>
    <xf numFmtId="0" fontId="19" fillId="0" borderId="152" xfId="12" applyFont="1" applyBorder="1" applyAlignment="1">
      <alignment horizontal="center" vertical="center"/>
    </xf>
    <xf numFmtId="164" fontId="9" fillId="0" borderId="136" xfId="12" applyNumberFormat="1" applyFont="1" applyBorder="1" applyAlignment="1">
      <alignment vertical="center"/>
    </xf>
    <xf numFmtId="0" fontId="19" fillId="0" borderId="0" xfId="12" applyFont="1"/>
    <xf numFmtId="0" fontId="6" fillId="0" borderId="113" xfId="12" applyFont="1" applyBorder="1"/>
  </cellXfs>
  <cellStyles count="38">
    <cellStyle name="Euro" xfId="14"/>
    <cellStyle name="Logico" xfId="15"/>
    <cellStyle name="Migliaia" xfId="1" builtinId="3"/>
    <cellStyle name="Migliaia (0)_3tabella15" xfId="16"/>
    <cellStyle name="Migliaia 2" xfId="17"/>
    <cellStyle name="Migliaia 2 2" xfId="18"/>
    <cellStyle name="Migliaia_Sanità 2005 nuove tabelle e qualifiche" xfId="5"/>
    <cellStyle name="Normale" xfId="0" builtinId="0"/>
    <cellStyle name="Normale 2" xfId="12"/>
    <cellStyle name="Normale 2 2" xfId="19"/>
    <cellStyle name="Normale 2 2 2" xfId="20"/>
    <cellStyle name="Normale 2 3" xfId="21"/>
    <cellStyle name="Normale 2 4" xfId="22"/>
    <cellStyle name="Normale 3" xfId="13"/>
    <cellStyle name="Normale 3 2" xfId="23"/>
    <cellStyle name="Normale 3 3" xfId="24"/>
    <cellStyle name="Normale 3 4" xfId="25"/>
    <cellStyle name="Normale 4" xfId="26"/>
    <cellStyle name="Normale 4 2" xfId="27"/>
    <cellStyle name="Normale 4 3" xfId="28"/>
    <cellStyle name="Normale 5" xfId="29"/>
    <cellStyle name="Normale 5 2" xfId="30"/>
    <cellStyle name="Normale 5 3" xfId="31"/>
    <cellStyle name="Normale 6" xfId="32"/>
    <cellStyle name="Normale 7" xfId="33"/>
    <cellStyle name="Normale 8" xfId="34"/>
    <cellStyle name="Normale_6-kit2001sanita(integrazione) (1)" xfId="2"/>
    <cellStyle name="Normale_Foglio1" xfId="3"/>
    <cellStyle name="Normale_Sanità 2005 nuove tabelle e qualifiche" xfId="4"/>
    <cellStyle name="Normale_tabella 4" xfId="6"/>
    <cellStyle name="Normale_tabella 5" xfId="7"/>
    <cellStyle name="Normale_tabella 6" xfId="8"/>
    <cellStyle name="Normale_tabella 7" xfId="9"/>
    <cellStyle name="Normale_tabella 8" xfId="10"/>
    <cellStyle name="Normale_tabella 9" xfId="11"/>
    <cellStyle name="Percentuale 2" xfId="35"/>
    <cellStyle name="Percentuale 2 2" xfId="36"/>
    <cellStyle name="Valuta (0)_3tabella15" xfId="37"/>
  </cellStyles>
  <dxfs count="17">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FF000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26" fmlaLink="$AK$3" fmlaRange="$AK$1:$AK$2" noThreeD="1" sel="2" val="0"/>
</file>

<file path=xl/ctrlProps/ctrlProp2.xml><?xml version="1.0" encoding="utf-8"?>
<formControlPr xmlns="http://schemas.microsoft.com/office/spreadsheetml/2009/9/main" objectType="Drop" dropStyle="combo" dx="26" fmlaLink="$G$22" fmlaRange="$G$20:$G$21" noThreeD="1" val="0"/>
</file>

<file path=xl/drawings/drawing1.xml><?xml version="1.0" encoding="utf-8"?>
<xdr:wsDr xmlns:xdr="http://schemas.openxmlformats.org/drawingml/2006/spreadsheetDrawing" xmlns:a="http://schemas.openxmlformats.org/drawingml/2006/main">
  <xdr:twoCellAnchor>
    <xdr:from>
      <xdr:col>0</xdr:col>
      <xdr:colOff>3174</xdr:colOff>
      <xdr:row>1</xdr:row>
      <xdr:rowOff>38100</xdr:rowOff>
    </xdr:from>
    <xdr:to>
      <xdr:col>31</xdr:col>
      <xdr:colOff>169639</xdr:colOff>
      <xdr:row>1</xdr:row>
      <xdr:rowOff>273035</xdr:rowOff>
    </xdr:to>
    <xdr:sp macro="" textlink="">
      <xdr:nvSpPr>
        <xdr:cNvPr id="2" name="Testo 9">
          <a:extLst>
            <a:ext uri="{FF2B5EF4-FFF2-40B4-BE49-F238E27FC236}">
              <a16:creationId xmlns:a16="http://schemas.microsoft.com/office/drawing/2014/main" xmlns="" id="{00000000-0008-0000-0500-000009080000}"/>
            </a:ext>
          </a:extLst>
        </xdr:cNvPr>
        <xdr:cNvSpPr txBox="1">
          <a:spLocks noChangeArrowheads="1"/>
        </xdr:cNvSpPr>
      </xdr:nvSpPr>
      <xdr:spPr bwMode="auto">
        <a:xfrm>
          <a:off x="3174" y="352425"/>
          <a:ext cx="6929215" cy="23493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 </a:t>
          </a:r>
          <a:r>
            <a:rPr lang="it-IT" sz="1200" b="0" i="0" strike="noStrike">
              <a:solidFill>
                <a:srgbClr val="000000"/>
              </a:solidFill>
              <a:latin typeface="Arial"/>
              <a:cs typeface="Arial"/>
            </a:rPr>
            <a:t>- </a:t>
          </a:r>
          <a:r>
            <a:rPr lang="it-IT" sz="1000" b="0" i="0" strike="noStrike">
              <a:solidFill>
                <a:srgbClr val="000000"/>
              </a:solidFill>
              <a:latin typeface="Arial"/>
              <a:cs typeface="Arial"/>
            </a:rPr>
            <a:t>Personale dipendente a tempo indeterminato e personale dirigente in servizio al 31 dicembre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1905</xdr:rowOff>
    </xdr:from>
    <xdr:to>
      <xdr:col>12</xdr:col>
      <xdr:colOff>35590</xdr:colOff>
      <xdr:row>1</xdr:row>
      <xdr:rowOff>231305</xdr:rowOff>
    </xdr:to>
    <xdr:sp macro="" textlink="">
      <xdr:nvSpPr>
        <xdr:cNvPr id="2" name="Testo 13">
          <a:extLst>
            <a:ext uri="{FF2B5EF4-FFF2-40B4-BE49-F238E27FC236}">
              <a16:creationId xmlns:a16="http://schemas.microsoft.com/office/drawing/2014/main" xmlns="" id="{00000000-0008-0000-0E00-000001580000}"/>
            </a:ext>
          </a:extLst>
        </xdr:cNvPr>
        <xdr:cNvSpPr txBox="1">
          <a:spLocks noChangeArrowheads="1"/>
        </xdr:cNvSpPr>
      </xdr:nvSpPr>
      <xdr:spPr bwMode="auto">
        <a:xfrm>
          <a:off x="0" y="554355"/>
          <a:ext cx="7588915" cy="2294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8</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distribuito per classi di età al 31 dicembre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44450</xdr:rowOff>
    </xdr:from>
    <xdr:to>
      <xdr:col>7</xdr:col>
      <xdr:colOff>686494</xdr:colOff>
      <xdr:row>2</xdr:row>
      <xdr:rowOff>300652</xdr:rowOff>
    </xdr:to>
    <xdr:sp macro="" textlink="">
      <xdr:nvSpPr>
        <xdr:cNvPr id="2" name="Testo 2">
          <a:extLst>
            <a:ext uri="{FF2B5EF4-FFF2-40B4-BE49-F238E27FC236}">
              <a16:creationId xmlns:a16="http://schemas.microsoft.com/office/drawing/2014/main" xmlns="" id="{00000000-0008-0000-0F00-000001540000}"/>
            </a:ext>
          </a:extLst>
        </xdr:cNvPr>
        <xdr:cNvSpPr txBox="1">
          <a:spLocks noChangeArrowheads="1"/>
        </xdr:cNvSpPr>
      </xdr:nvSpPr>
      <xdr:spPr bwMode="auto">
        <a:xfrm>
          <a:off x="0" y="663575"/>
          <a:ext cx="7658794" cy="256202"/>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9 - </a:t>
          </a:r>
          <a:r>
            <a:rPr lang="it-IT" sz="900" b="0" i="0" strike="noStrike">
              <a:solidFill>
                <a:srgbClr val="000000"/>
              </a:solidFill>
              <a:latin typeface="Arial"/>
              <a:cs typeface="Arial"/>
            </a:rPr>
            <a:t>Personale dipendente a tempo indeterminato e personale dirigente distribuito per titolo di studio posseduto al 31 dicembre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xdr:row>
      <xdr:rowOff>23495</xdr:rowOff>
    </xdr:from>
    <xdr:to>
      <xdr:col>14</xdr:col>
      <xdr:colOff>0</xdr:colOff>
      <xdr:row>1</xdr:row>
      <xdr:rowOff>303000</xdr:rowOff>
    </xdr:to>
    <xdr:sp macro="" textlink="">
      <xdr:nvSpPr>
        <xdr:cNvPr id="2" name="Testo 9">
          <a:extLst>
            <a:ext uri="{FF2B5EF4-FFF2-40B4-BE49-F238E27FC236}">
              <a16:creationId xmlns:a16="http://schemas.microsoft.com/office/drawing/2014/main" xmlns="" id="{00000000-0008-0000-1000-0000028C0000}"/>
            </a:ext>
          </a:extLst>
        </xdr:cNvPr>
        <xdr:cNvSpPr txBox="1">
          <a:spLocks noChangeArrowheads="1"/>
        </xdr:cNvSpPr>
      </xdr:nvSpPr>
      <xdr:spPr bwMode="auto">
        <a:xfrm>
          <a:off x="2914650" y="575945"/>
          <a:ext cx="5257800" cy="27950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27432" anchor="ctr" upright="1"/>
        <a:lstStyle/>
        <a:p>
          <a:pPr algn="l" rtl="0">
            <a:defRPr sz="1000"/>
          </a:pPr>
          <a:r>
            <a:rPr lang="it-IT" sz="1200" b="1" i="0" strike="noStrike">
              <a:solidFill>
                <a:srgbClr val="000000"/>
              </a:solidFill>
              <a:latin typeface="Arial"/>
              <a:cs typeface="Arial"/>
            </a:rPr>
            <a:t>Tabella 10</a:t>
          </a:r>
          <a:r>
            <a:rPr lang="it-IT" sz="900" b="1" i="0" strike="noStrike">
              <a:solidFill>
                <a:srgbClr val="000000"/>
              </a:solidFill>
              <a:latin typeface="Arial"/>
              <a:cs typeface="Arial"/>
            </a:rPr>
            <a:t> </a:t>
          </a:r>
          <a:r>
            <a:rPr lang="it-IT" sz="900" b="0" i="0" strike="noStrike">
              <a:solidFill>
                <a:srgbClr val="000000"/>
              </a:solidFill>
              <a:latin typeface="Arial"/>
              <a:cs typeface="Arial"/>
            </a:rPr>
            <a:t>Personale  in servizio al 31 dicembre  distribuito per Regioni e all'estero.</a:t>
          </a:r>
        </a:p>
      </xdr:txBody>
    </xdr:sp>
    <xdr:clientData/>
  </xdr:twoCellAnchor>
  <xdr:twoCellAnchor>
    <xdr:from>
      <xdr:col>26</xdr:col>
      <xdr:colOff>0</xdr:colOff>
      <xdr:row>1</xdr:row>
      <xdr:rowOff>23495</xdr:rowOff>
    </xdr:from>
    <xdr:to>
      <xdr:col>37</xdr:col>
      <xdr:colOff>2597</xdr:colOff>
      <xdr:row>1</xdr:row>
      <xdr:rowOff>303000</xdr:rowOff>
    </xdr:to>
    <xdr:sp macro="" textlink="">
      <xdr:nvSpPr>
        <xdr:cNvPr id="3" name="Testo 9">
          <a:extLst>
            <a:ext uri="{FF2B5EF4-FFF2-40B4-BE49-F238E27FC236}">
              <a16:creationId xmlns:a16="http://schemas.microsoft.com/office/drawing/2014/main" xmlns="" id="{00000000-0008-0000-1000-0000078C0000}"/>
            </a:ext>
          </a:extLst>
        </xdr:cNvPr>
        <xdr:cNvSpPr txBox="1">
          <a:spLocks noChangeArrowheads="1"/>
        </xdr:cNvSpPr>
      </xdr:nvSpPr>
      <xdr:spPr bwMode="auto">
        <a:xfrm>
          <a:off x="13430250" y="575945"/>
          <a:ext cx="5346122" cy="27950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27432" anchor="ctr" upright="1"/>
        <a:lstStyle/>
        <a:p>
          <a:pPr algn="l" rtl="0">
            <a:defRPr sz="1000"/>
          </a:pPr>
          <a:r>
            <a:rPr lang="it-IT" sz="1200" b="1" i="0" strike="noStrike">
              <a:solidFill>
                <a:srgbClr val="000000"/>
              </a:solidFill>
              <a:latin typeface="Arial"/>
              <a:cs typeface="Arial"/>
            </a:rPr>
            <a:t>Tabella 10</a:t>
          </a:r>
          <a:r>
            <a:rPr lang="it-IT" sz="900" b="1" i="0" strike="noStrike">
              <a:solidFill>
                <a:srgbClr val="000000"/>
              </a:solidFill>
              <a:latin typeface="Arial"/>
              <a:cs typeface="Arial"/>
            </a:rPr>
            <a:t> </a:t>
          </a:r>
          <a:r>
            <a:rPr lang="it-IT" sz="900" b="0" i="0" strike="noStrike">
              <a:solidFill>
                <a:srgbClr val="000000"/>
              </a:solidFill>
              <a:latin typeface="Arial"/>
              <a:cs typeface="Arial"/>
            </a:rPr>
            <a:t>Personale  in servizio al 31 dicembre  distribuito per Regioni e all'estero.</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1905</xdr:rowOff>
    </xdr:from>
    <xdr:to>
      <xdr:col>29</xdr:col>
      <xdr:colOff>597674</xdr:colOff>
      <xdr:row>1</xdr:row>
      <xdr:rowOff>285525</xdr:rowOff>
    </xdr:to>
    <xdr:sp macro="" textlink="">
      <xdr:nvSpPr>
        <xdr:cNvPr id="2" name="Testo 3">
          <a:extLst>
            <a:ext uri="{FF2B5EF4-FFF2-40B4-BE49-F238E27FC236}">
              <a16:creationId xmlns:a16="http://schemas.microsoft.com/office/drawing/2014/main" xmlns="" id="{00000000-0008-0000-1100-000001EC0000}"/>
            </a:ext>
          </a:extLst>
        </xdr:cNvPr>
        <xdr:cNvSpPr txBox="1">
          <a:spLocks noChangeArrowheads="1"/>
        </xdr:cNvSpPr>
      </xdr:nvSpPr>
      <xdr:spPr bwMode="auto">
        <a:xfrm>
          <a:off x="0" y="554355"/>
          <a:ext cx="5522099" cy="28362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11</a:t>
          </a:r>
          <a:r>
            <a:rPr lang="it-IT" sz="900" b="1" i="0" strike="noStrike">
              <a:solidFill>
                <a:srgbClr val="000000"/>
              </a:solidFill>
              <a:latin typeface="Arial"/>
              <a:cs typeface="Arial"/>
            </a:rPr>
            <a:t> </a:t>
          </a:r>
          <a:r>
            <a:rPr lang="it-IT" sz="900" b="0" i="0" strike="noStrike">
              <a:solidFill>
                <a:srgbClr val="000000"/>
              </a:solidFill>
              <a:latin typeface="Arial"/>
              <a:cs typeface="Arial"/>
            </a:rPr>
            <a:t>- Numero giorni di assenza del personale in servizio nel corso dell'anno</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59055</xdr:rowOff>
    </xdr:from>
    <xdr:to>
      <xdr:col>32</xdr:col>
      <xdr:colOff>0</xdr:colOff>
      <xdr:row>1</xdr:row>
      <xdr:rowOff>267814</xdr:rowOff>
    </xdr:to>
    <xdr:sp macro="" textlink="">
      <xdr:nvSpPr>
        <xdr:cNvPr id="2" name="Testo 3">
          <a:extLst>
            <a:ext uri="{FF2B5EF4-FFF2-40B4-BE49-F238E27FC236}">
              <a16:creationId xmlns:a16="http://schemas.microsoft.com/office/drawing/2014/main" xmlns="" id="{00000000-0008-0000-1200-000001800000}"/>
            </a:ext>
          </a:extLst>
        </xdr:cNvPr>
        <xdr:cNvSpPr txBox="1">
          <a:spLocks noChangeArrowheads="1"/>
        </xdr:cNvSpPr>
      </xdr:nvSpPr>
      <xdr:spPr bwMode="auto">
        <a:xfrm>
          <a:off x="0" y="478155"/>
          <a:ext cx="8734425" cy="208759"/>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12 </a:t>
          </a:r>
          <a:r>
            <a:rPr lang="it-IT" sz="1200" b="0" i="0" strike="noStrike">
              <a:solidFill>
                <a:srgbClr val="000000"/>
              </a:solidFill>
              <a:latin typeface="Arial"/>
              <a:cs typeface="Arial"/>
            </a:rPr>
            <a:t>-</a:t>
          </a:r>
          <a:r>
            <a:rPr lang="it-IT" sz="1200" b="1" i="0" strike="noStrike">
              <a:solidFill>
                <a:srgbClr val="000000"/>
              </a:solidFill>
              <a:latin typeface="Arial"/>
              <a:cs typeface="Arial"/>
            </a:rPr>
            <a:t> </a:t>
          </a:r>
          <a:r>
            <a:rPr lang="it-IT" sz="800" b="0" i="0" strike="noStrike">
              <a:solidFill>
                <a:srgbClr val="000000"/>
              </a:solidFill>
              <a:latin typeface="Arial"/>
              <a:cs typeface="Arial"/>
            </a:rPr>
            <a:t> </a:t>
          </a:r>
          <a:r>
            <a:rPr lang="it-IT" sz="1000" b="0" i="0" strike="noStrike">
              <a:solidFill>
                <a:srgbClr val="000000"/>
              </a:solidFill>
              <a:latin typeface="Arial"/>
              <a:cs typeface="Arial"/>
            </a:rPr>
            <a:t>oneri annui  per voci retributive a carattere "stipendiale" corrisposte al personale  in servizio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58420</xdr:rowOff>
    </xdr:from>
    <xdr:to>
      <xdr:col>31</xdr:col>
      <xdr:colOff>426074</xdr:colOff>
      <xdr:row>1</xdr:row>
      <xdr:rowOff>266811</xdr:rowOff>
    </xdr:to>
    <xdr:sp macro="" textlink="">
      <xdr:nvSpPr>
        <xdr:cNvPr id="2" name="Testo 3">
          <a:extLst>
            <a:ext uri="{FF2B5EF4-FFF2-40B4-BE49-F238E27FC236}">
              <a16:creationId xmlns:a16="http://schemas.microsoft.com/office/drawing/2014/main" xmlns="" id="{00000000-0008-0000-1300-0000017C0000}"/>
            </a:ext>
          </a:extLst>
        </xdr:cNvPr>
        <xdr:cNvSpPr txBox="1">
          <a:spLocks noChangeArrowheads="1"/>
        </xdr:cNvSpPr>
      </xdr:nvSpPr>
      <xdr:spPr bwMode="auto">
        <a:xfrm>
          <a:off x="0" y="515620"/>
          <a:ext cx="6693524" cy="208391"/>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13 </a:t>
          </a:r>
          <a:r>
            <a:rPr lang="it-IT" sz="1200" b="0" i="0" strike="noStrike">
              <a:solidFill>
                <a:srgbClr val="000000"/>
              </a:solidFill>
              <a:latin typeface="Arial"/>
              <a:cs typeface="Arial"/>
            </a:rPr>
            <a:t>- </a:t>
          </a:r>
          <a:r>
            <a:rPr lang="it-IT" sz="1000" b="0" i="0" strike="noStrike">
              <a:solidFill>
                <a:srgbClr val="000000"/>
              </a:solidFill>
              <a:latin typeface="Arial"/>
              <a:cs typeface="Arial"/>
            </a:rPr>
            <a:t>oneri annui per indennità e compensi accessori corrisposti  al personale  in servizio </a:t>
          </a:r>
          <a:r>
            <a:rPr lang="it-IT" sz="1000" b="0" i="0" strike="sngStrike" baseline="0">
              <a:solidFill>
                <a:srgbClr val="FF0000"/>
              </a:solidFill>
              <a:latin typeface="Arial"/>
              <a:cs typeface="Arial"/>
            </a:rPr>
            <a: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23495</xdr:rowOff>
    </xdr:from>
    <xdr:to>
      <xdr:col>0</xdr:col>
      <xdr:colOff>4305829</xdr:colOff>
      <xdr:row>1</xdr:row>
      <xdr:rowOff>252095</xdr:rowOff>
    </xdr:to>
    <xdr:sp macro="" textlink="">
      <xdr:nvSpPr>
        <xdr:cNvPr id="2" name="Testo 4">
          <a:extLst>
            <a:ext uri="{FF2B5EF4-FFF2-40B4-BE49-F238E27FC236}">
              <a16:creationId xmlns:a16="http://schemas.microsoft.com/office/drawing/2014/main" xmlns="" id="{00000000-0008-0000-1400-000002A40000}"/>
            </a:ext>
          </a:extLst>
        </xdr:cNvPr>
        <xdr:cNvSpPr txBox="1">
          <a:spLocks noChangeArrowheads="1"/>
        </xdr:cNvSpPr>
      </xdr:nvSpPr>
      <xdr:spPr bwMode="auto">
        <a:xfrm>
          <a:off x="0" y="575945"/>
          <a:ext cx="4305829" cy="2286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14</a:t>
          </a:r>
          <a:r>
            <a:rPr lang="it-IT" sz="800" b="0" i="0" strike="noStrike">
              <a:solidFill>
                <a:srgbClr val="000000"/>
              </a:solidFill>
              <a:latin typeface="Arial"/>
              <a:cs typeface="Arial"/>
            </a:rPr>
            <a:t> -  </a:t>
          </a:r>
          <a:r>
            <a:rPr lang="it-IT" sz="1000" b="0" i="0" strike="noStrike">
              <a:solidFill>
                <a:srgbClr val="000000"/>
              </a:solidFill>
              <a:latin typeface="Arial"/>
              <a:cs typeface="Arial"/>
            </a:rPr>
            <a:t>Altri oneri che concorrono a formare il costo del lavoro  (*)</a:t>
          </a:r>
        </a:p>
      </xdr:txBody>
    </xdr:sp>
    <xdr:clientData/>
  </xdr:twoCellAnchor>
  <mc:AlternateContent xmlns:mc="http://schemas.openxmlformats.org/markup-compatibility/2006">
    <mc:Choice xmlns:a14="http://schemas.microsoft.com/office/drawing/2010/main" Requires="a14">
      <xdr:twoCellAnchor editAs="oneCell">
        <xdr:from>
          <xdr:col>1</xdr:col>
          <xdr:colOff>676275</xdr:colOff>
          <xdr:row>16</xdr:row>
          <xdr:rowOff>142875</xdr:rowOff>
        </xdr:from>
        <xdr:to>
          <xdr:col>3</xdr:col>
          <xdr:colOff>19050</xdr:colOff>
          <xdr:row>17</xdr:row>
          <xdr:rowOff>0</xdr:rowOff>
        </xdr:to>
        <xdr:sp macro="" textlink="">
          <xdr:nvSpPr>
            <xdr:cNvPr id="16385" name="Drop Down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0</xdr:col>
      <xdr:colOff>1</xdr:colOff>
      <xdr:row>2</xdr:row>
      <xdr:rowOff>0</xdr:rowOff>
    </xdr:from>
    <xdr:to>
      <xdr:col>5</xdr:col>
      <xdr:colOff>1</xdr:colOff>
      <xdr:row>3</xdr:row>
      <xdr:rowOff>0</xdr:rowOff>
    </xdr:to>
    <xdr:sp macro="" textlink="">
      <xdr:nvSpPr>
        <xdr:cNvPr id="2" name="Testo 3">
          <a:extLst>
            <a:ext uri="{FF2B5EF4-FFF2-40B4-BE49-F238E27FC236}">
              <a16:creationId xmlns:a16="http://schemas.microsoft.com/office/drawing/2014/main" xmlns="" id="{00000000-0008-0000-1500-000002000000}"/>
            </a:ext>
          </a:extLst>
        </xdr:cNvPr>
        <xdr:cNvSpPr txBox="1">
          <a:spLocks noChangeArrowheads="1"/>
        </xdr:cNvSpPr>
      </xdr:nvSpPr>
      <xdr:spPr bwMode="auto">
        <a:xfrm>
          <a:off x="1" y="485775"/>
          <a:ext cx="9486900" cy="5619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ysClr val="windowText" lastClr="000000"/>
              </a:solidFill>
              <a:latin typeface="Arial"/>
              <a:cs typeface="Arial"/>
            </a:rPr>
            <a:t>Tabella </a:t>
          </a:r>
          <a:r>
            <a:rPr lang="it-IT" sz="1600" b="1" i="0" strike="noStrike">
              <a:solidFill>
                <a:sysClr val="windowText" lastClr="000000"/>
              </a:solidFill>
              <a:latin typeface="Arial" pitchFamily="34" charset="0"/>
              <a:cs typeface="Arial" pitchFamily="34" charset="0"/>
            </a:rPr>
            <a:t>15 </a:t>
          </a:r>
          <a:r>
            <a:rPr lang="it-IT" sz="1600" b="1" i="0">
              <a:solidFill>
                <a:sysClr val="windowText" lastClr="000000"/>
              </a:solidFill>
              <a:latin typeface="Arial" pitchFamily="34" charset="0"/>
              <a:ea typeface="+mn-ea"/>
              <a:cs typeface="Arial" pitchFamily="34" charset="0"/>
            </a:rPr>
            <a:t>- </a:t>
          </a:r>
          <a:r>
            <a:rPr lang="it-IT" sz="1600" b="0" i="0">
              <a:solidFill>
                <a:sysClr val="windowText" lastClr="000000"/>
              </a:solidFill>
              <a:latin typeface="Arial" pitchFamily="34" charset="0"/>
              <a:ea typeface="+mn-ea"/>
              <a:cs typeface="Arial" pitchFamily="34" charset="0"/>
            </a:rPr>
            <a:t>Fondi</a:t>
          </a:r>
          <a:r>
            <a:rPr lang="it-IT" sz="1600" b="0" i="0" baseline="0">
              <a:solidFill>
                <a:sysClr val="windowText" lastClr="000000"/>
              </a:solidFill>
              <a:latin typeface="Arial" pitchFamily="34" charset="0"/>
              <a:ea typeface="+mn-ea"/>
              <a:cs typeface="Arial" pitchFamily="34" charset="0"/>
            </a:rPr>
            <a:t> per il trattamento accessorio</a:t>
          </a:r>
        </a:p>
        <a:p>
          <a:pPr algn="ctr" rtl="0">
            <a:defRPr sz="1000"/>
          </a:pPr>
          <a:r>
            <a:rPr lang="it-IT" sz="1600" b="1" i="0" strike="noStrike">
              <a:solidFill>
                <a:sysClr val="windowText" lastClr="000000"/>
              </a:solidFill>
              <a:latin typeface="Arial"/>
              <a:cs typeface="Arial"/>
            </a:rPr>
            <a:t>Macrocategoria: SEGRETARIO COMUNALE E PROVINCIALE</a:t>
          </a:r>
        </a:p>
      </xdr:txBody>
    </xdr:sp>
    <xdr:clientData/>
  </xdr:twoCellAnchor>
  <xdr:twoCellAnchor>
    <xdr:from>
      <xdr:col>0</xdr:col>
      <xdr:colOff>1</xdr:colOff>
      <xdr:row>2</xdr:row>
      <xdr:rowOff>0</xdr:rowOff>
    </xdr:from>
    <xdr:to>
      <xdr:col>5</xdr:col>
      <xdr:colOff>1</xdr:colOff>
      <xdr:row>3</xdr:row>
      <xdr:rowOff>0</xdr:rowOff>
    </xdr:to>
    <xdr:sp macro="" textlink="">
      <xdr:nvSpPr>
        <xdr:cNvPr id="3" name="Testo 3">
          <a:extLst>
            <a:ext uri="{FF2B5EF4-FFF2-40B4-BE49-F238E27FC236}">
              <a16:creationId xmlns:a16="http://schemas.microsoft.com/office/drawing/2014/main" xmlns="" id="{00000000-0008-0000-1500-000003000000}"/>
            </a:ext>
          </a:extLst>
        </xdr:cNvPr>
        <xdr:cNvSpPr txBox="1">
          <a:spLocks noChangeArrowheads="1"/>
        </xdr:cNvSpPr>
      </xdr:nvSpPr>
      <xdr:spPr bwMode="auto">
        <a:xfrm>
          <a:off x="1" y="485775"/>
          <a:ext cx="9486900" cy="5619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ysClr val="windowText" lastClr="000000"/>
              </a:solidFill>
              <a:latin typeface="Arial"/>
              <a:cs typeface="Arial"/>
            </a:rPr>
            <a:t>Tabella </a:t>
          </a:r>
          <a:r>
            <a:rPr lang="it-IT" sz="1600" b="1" i="0" strike="noStrike">
              <a:solidFill>
                <a:sysClr val="windowText" lastClr="000000"/>
              </a:solidFill>
              <a:latin typeface="Arial" pitchFamily="34" charset="0"/>
              <a:cs typeface="Arial" pitchFamily="34" charset="0"/>
            </a:rPr>
            <a:t>15 </a:t>
          </a:r>
          <a:r>
            <a:rPr lang="it-IT" sz="1600" b="1" i="0">
              <a:solidFill>
                <a:sysClr val="windowText" lastClr="000000"/>
              </a:solidFill>
              <a:latin typeface="Arial" pitchFamily="34" charset="0"/>
              <a:ea typeface="+mn-ea"/>
              <a:cs typeface="Arial" pitchFamily="34" charset="0"/>
            </a:rPr>
            <a:t>- </a:t>
          </a:r>
          <a:r>
            <a:rPr lang="it-IT" sz="1600" b="0" i="0">
              <a:solidFill>
                <a:sysClr val="windowText" lastClr="000000"/>
              </a:solidFill>
              <a:latin typeface="Arial" pitchFamily="34" charset="0"/>
              <a:ea typeface="+mn-ea"/>
              <a:cs typeface="Arial" pitchFamily="34" charset="0"/>
            </a:rPr>
            <a:t>Fondi</a:t>
          </a:r>
          <a:r>
            <a:rPr lang="it-IT" sz="1600" b="0" i="0" baseline="0">
              <a:solidFill>
                <a:sysClr val="windowText" lastClr="000000"/>
              </a:solidFill>
              <a:latin typeface="Arial" pitchFamily="34" charset="0"/>
              <a:ea typeface="+mn-ea"/>
              <a:cs typeface="Arial" pitchFamily="34" charset="0"/>
            </a:rPr>
            <a:t> per il trattamento accessorio</a:t>
          </a:r>
        </a:p>
        <a:p>
          <a:pPr algn="ctr" rtl="0">
            <a:defRPr sz="1000"/>
          </a:pPr>
          <a:r>
            <a:rPr lang="it-IT" sz="1600" b="1" i="0" strike="noStrike">
              <a:solidFill>
                <a:sysClr val="windowText" lastClr="000000"/>
              </a:solidFill>
              <a:latin typeface="Arial"/>
              <a:cs typeface="Arial"/>
            </a:rPr>
            <a:t>Macrocategoria: SEGRETARIO COMUNALE E PROVINCIALE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xdr:colOff>
      <xdr:row>2</xdr:row>
      <xdr:rowOff>0</xdr:rowOff>
    </xdr:from>
    <xdr:to>
      <xdr:col>5</xdr:col>
      <xdr:colOff>1</xdr:colOff>
      <xdr:row>3</xdr:row>
      <xdr:rowOff>0</xdr:rowOff>
    </xdr:to>
    <xdr:sp macro="" textlink="">
      <xdr:nvSpPr>
        <xdr:cNvPr id="2" name="Testo 3">
          <a:extLst>
            <a:ext uri="{FF2B5EF4-FFF2-40B4-BE49-F238E27FC236}">
              <a16:creationId xmlns:a16="http://schemas.microsoft.com/office/drawing/2014/main" xmlns="" id="{00000000-0008-0000-1600-000002000000}"/>
            </a:ext>
          </a:extLst>
        </xdr:cNvPr>
        <xdr:cNvSpPr txBox="1">
          <a:spLocks noChangeArrowheads="1"/>
        </xdr:cNvSpPr>
      </xdr:nvSpPr>
      <xdr:spPr bwMode="auto">
        <a:xfrm>
          <a:off x="1" y="485775"/>
          <a:ext cx="9486900" cy="5619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rgbClr val="000000"/>
              </a:solidFill>
              <a:latin typeface="Arial"/>
              <a:cs typeface="Arial"/>
            </a:rPr>
            <a:t>Tabella </a:t>
          </a:r>
          <a:r>
            <a:rPr lang="it-IT" sz="1600" b="1" i="0" strike="noStrike">
              <a:solidFill>
                <a:srgbClr val="000000"/>
              </a:solidFill>
              <a:latin typeface="Arial" pitchFamily="34" charset="0"/>
              <a:cs typeface="Arial" pitchFamily="34" charset="0"/>
            </a:rPr>
            <a:t>15 </a:t>
          </a:r>
          <a:r>
            <a:rPr lang="it-IT" sz="1600" b="1" i="0">
              <a:latin typeface="Arial" pitchFamily="34" charset="0"/>
              <a:ea typeface="+mn-ea"/>
              <a:cs typeface="Arial" pitchFamily="34" charset="0"/>
            </a:rPr>
            <a:t>- </a:t>
          </a:r>
          <a:r>
            <a:rPr lang="it-IT" sz="1600" b="0" i="0">
              <a:latin typeface="Arial" pitchFamily="34" charset="0"/>
              <a:ea typeface="+mn-ea"/>
              <a:cs typeface="Arial" pitchFamily="34" charset="0"/>
            </a:rPr>
            <a:t>Fondi</a:t>
          </a:r>
          <a:r>
            <a:rPr lang="it-IT" sz="1600" b="0" i="0" baseline="0">
              <a:latin typeface="Arial" pitchFamily="34" charset="0"/>
              <a:ea typeface="+mn-ea"/>
              <a:cs typeface="Arial" pitchFamily="34" charset="0"/>
            </a:rPr>
            <a:t> per il trattamento accessorio	</a:t>
          </a:r>
          <a:r>
            <a:rPr lang="it-IT" sz="1600" b="1" i="0" strike="noStrike">
              <a:solidFill>
                <a:srgbClr val="000000"/>
              </a:solidFill>
              <a:latin typeface="Arial"/>
              <a:cs typeface="Arial"/>
            </a:rPr>
            <a:t>Macrocategoria: DIRIGENTI</a:t>
          </a:r>
        </a:p>
      </xdr:txBody>
    </xdr:sp>
    <xdr:clientData/>
  </xdr:twoCellAnchor>
  <xdr:twoCellAnchor>
    <xdr:from>
      <xdr:col>0</xdr:col>
      <xdr:colOff>1</xdr:colOff>
      <xdr:row>2</xdr:row>
      <xdr:rowOff>0</xdr:rowOff>
    </xdr:from>
    <xdr:to>
      <xdr:col>5</xdr:col>
      <xdr:colOff>1</xdr:colOff>
      <xdr:row>3</xdr:row>
      <xdr:rowOff>0</xdr:rowOff>
    </xdr:to>
    <xdr:sp macro="" textlink="">
      <xdr:nvSpPr>
        <xdr:cNvPr id="3" name="Testo 3">
          <a:extLst>
            <a:ext uri="{FF2B5EF4-FFF2-40B4-BE49-F238E27FC236}">
              <a16:creationId xmlns:a16="http://schemas.microsoft.com/office/drawing/2014/main" xmlns="" id="{00000000-0008-0000-1600-000003000000}"/>
            </a:ext>
          </a:extLst>
        </xdr:cNvPr>
        <xdr:cNvSpPr txBox="1">
          <a:spLocks noChangeArrowheads="1"/>
        </xdr:cNvSpPr>
      </xdr:nvSpPr>
      <xdr:spPr bwMode="auto">
        <a:xfrm>
          <a:off x="1" y="485775"/>
          <a:ext cx="9486900" cy="5619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rgbClr val="000000"/>
              </a:solidFill>
              <a:latin typeface="Arial"/>
              <a:cs typeface="Arial"/>
            </a:rPr>
            <a:t>Tabella </a:t>
          </a:r>
          <a:r>
            <a:rPr lang="it-IT" sz="1600" b="1" i="0" strike="noStrike">
              <a:solidFill>
                <a:srgbClr val="000000"/>
              </a:solidFill>
              <a:latin typeface="Arial" pitchFamily="34" charset="0"/>
              <a:cs typeface="Arial" pitchFamily="34" charset="0"/>
            </a:rPr>
            <a:t>15 </a:t>
          </a:r>
          <a:r>
            <a:rPr lang="it-IT" sz="1600" b="1" i="0">
              <a:latin typeface="Arial" pitchFamily="34" charset="0"/>
              <a:ea typeface="+mn-ea"/>
              <a:cs typeface="Arial" pitchFamily="34" charset="0"/>
            </a:rPr>
            <a:t>- </a:t>
          </a:r>
          <a:r>
            <a:rPr lang="it-IT" sz="1600" b="0" i="0">
              <a:latin typeface="Arial" pitchFamily="34" charset="0"/>
              <a:ea typeface="+mn-ea"/>
              <a:cs typeface="Arial" pitchFamily="34" charset="0"/>
            </a:rPr>
            <a:t>Fondi</a:t>
          </a:r>
          <a:r>
            <a:rPr lang="it-IT" sz="1600" b="0" i="0" baseline="0">
              <a:latin typeface="Arial" pitchFamily="34" charset="0"/>
              <a:ea typeface="+mn-ea"/>
              <a:cs typeface="Arial" pitchFamily="34" charset="0"/>
            </a:rPr>
            <a:t> per il trattamento accessorio	</a:t>
          </a:r>
          <a:r>
            <a:rPr lang="it-IT" sz="1600" b="1" i="0" strike="noStrike">
              <a:solidFill>
                <a:srgbClr val="000000"/>
              </a:solidFill>
              <a:latin typeface="Arial"/>
              <a:cs typeface="Arial"/>
            </a:rPr>
            <a:t>Macrocategoria: DIRIGENTI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xdr:colOff>
      <xdr:row>1</xdr:row>
      <xdr:rowOff>38100</xdr:rowOff>
    </xdr:from>
    <xdr:to>
      <xdr:col>44</xdr:col>
      <xdr:colOff>0</xdr:colOff>
      <xdr:row>1</xdr:row>
      <xdr:rowOff>295275</xdr:rowOff>
    </xdr:to>
    <xdr:sp macro="" textlink="">
      <xdr:nvSpPr>
        <xdr:cNvPr id="2" name="Testo 13">
          <a:extLst>
            <a:ext uri="{FF2B5EF4-FFF2-40B4-BE49-F238E27FC236}">
              <a16:creationId xmlns:a16="http://schemas.microsoft.com/office/drawing/2014/main" xmlns="" id="{00000000-0008-0000-0600-000002000000}"/>
            </a:ext>
          </a:extLst>
        </xdr:cNvPr>
        <xdr:cNvSpPr txBox="1">
          <a:spLocks noChangeArrowheads="1"/>
        </xdr:cNvSpPr>
      </xdr:nvSpPr>
      <xdr:spPr bwMode="auto">
        <a:xfrm>
          <a:off x="9524" y="590550"/>
          <a:ext cx="11534776"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1E</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1000">
              <a:effectLst/>
              <a:latin typeface="+mn-lt"/>
              <a:ea typeface="+mn-ea"/>
              <a:cs typeface="+mn-cs"/>
            </a:rPr>
            <a:t>Distribuzione del personale al 31 dicembre secondo il numero dei differenziali stipendiali / differenziali economici di professionalità / posizioni stipendiali / fasce retributive</a:t>
          </a:r>
          <a:endParaRPr lang="it-IT" sz="10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23495</xdr:rowOff>
    </xdr:from>
    <xdr:to>
      <xdr:col>34</xdr:col>
      <xdr:colOff>2545</xdr:colOff>
      <xdr:row>1</xdr:row>
      <xdr:rowOff>303000</xdr:rowOff>
    </xdr:to>
    <xdr:sp macro="" textlink="">
      <xdr:nvSpPr>
        <xdr:cNvPr id="2" name="Testo 9">
          <a:extLst>
            <a:ext uri="{FF2B5EF4-FFF2-40B4-BE49-F238E27FC236}">
              <a16:creationId xmlns:a16="http://schemas.microsoft.com/office/drawing/2014/main" xmlns="" id="{00000000-0008-0000-0700-000002700000}"/>
            </a:ext>
          </a:extLst>
        </xdr:cNvPr>
        <xdr:cNvSpPr txBox="1">
          <a:spLocks noChangeArrowheads="1"/>
        </xdr:cNvSpPr>
      </xdr:nvSpPr>
      <xdr:spPr bwMode="auto">
        <a:xfrm>
          <a:off x="0" y="575945"/>
          <a:ext cx="7851145" cy="27950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2 </a:t>
          </a:r>
          <a:r>
            <a:rPr lang="it-IT" sz="800" b="0" i="0" strike="noStrike">
              <a:solidFill>
                <a:srgbClr val="000000"/>
              </a:solidFill>
              <a:latin typeface="Arial"/>
              <a:cs typeface="Arial"/>
            </a:rPr>
            <a:t> -  </a:t>
          </a:r>
          <a:r>
            <a:rPr lang="it-IT" sz="1000" b="0" i="0" strike="noStrike">
              <a:solidFill>
                <a:srgbClr val="000000"/>
              </a:solidFill>
              <a:latin typeface="Arial"/>
              <a:cs typeface="Arial"/>
            </a:rPr>
            <a:t>Personale con contratto di lavoro flessibile </a:t>
          </a:r>
        </a:p>
      </xdr:txBody>
    </xdr:sp>
    <xdr:clientData/>
  </xdr:twoCellAnchor>
  <xdr:twoCellAnchor>
    <xdr:from>
      <xdr:col>0</xdr:col>
      <xdr:colOff>0</xdr:colOff>
      <xdr:row>16</xdr:row>
      <xdr:rowOff>37465</xdr:rowOff>
    </xdr:from>
    <xdr:to>
      <xdr:col>35</xdr:col>
      <xdr:colOff>573972</xdr:colOff>
      <xdr:row>16</xdr:row>
      <xdr:rowOff>293227</xdr:rowOff>
    </xdr:to>
    <xdr:sp macro="" textlink="">
      <xdr:nvSpPr>
        <xdr:cNvPr id="3" name="Testo 9">
          <a:extLst>
            <a:ext uri="{FF2B5EF4-FFF2-40B4-BE49-F238E27FC236}">
              <a16:creationId xmlns:a16="http://schemas.microsoft.com/office/drawing/2014/main" xmlns="" id="{00000000-0008-0000-0700-000002000000}"/>
            </a:ext>
          </a:extLst>
        </xdr:cNvPr>
        <xdr:cNvSpPr txBox="1">
          <a:spLocks noChangeArrowheads="1"/>
        </xdr:cNvSpPr>
      </xdr:nvSpPr>
      <xdr:spPr bwMode="auto">
        <a:xfrm>
          <a:off x="0" y="4685665"/>
          <a:ext cx="9060747" cy="255762"/>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2 </a:t>
          </a:r>
          <a:r>
            <a:rPr lang="it-IT" sz="800" b="0" i="0" strike="noStrike">
              <a:solidFill>
                <a:srgbClr val="000000"/>
              </a:solidFill>
              <a:latin typeface="Arial"/>
              <a:cs typeface="Arial"/>
            </a:rPr>
            <a:t> -  </a:t>
          </a:r>
          <a:r>
            <a:rPr lang="it-IT" sz="1000" b="0" i="0" strike="noStrike">
              <a:solidFill>
                <a:srgbClr val="000000"/>
              </a:solidFill>
              <a:latin typeface="Arial"/>
              <a:cs typeface="Arial"/>
            </a:rPr>
            <a:t>Personale con modalità di lavoro flessibile </a:t>
          </a:r>
        </a:p>
      </xdr:txBody>
    </xdr:sp>
    <xdr:clientData/>
  </xdr:twoCellAnchor>
  <mc:AlternateContent xmlns:mc="http://schemas.openxmlformats.org/markup-compatibility/2006">
    <mc:Choice xmlns:a14="http://schemas.microsoft.com/office/drawing/2010/main" Requires="a14">
      <xdr:twoCellAnchor editAs="oneCell">
        <xdr:from>
          <xdr:col>29</xdr:col>
          <xdr:colOff>190500</xdr:colOff>
          <xdr:row>12</xdr:row>
          <xdr:rowOff>142875</xdr:rowOff>
        </xdr:from>
        <xdr:to>
          <xdr:col>30</xdr:col>
          <xdr:colOff>257175</xdr:colOff>
          <xdr:row>14</xdr:row>
          <xdr:rowOff>0</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2540</xdr:colOff>
      <xdr:row>2</xdr:row>
      <xdr:rowOff>182245</xdr:rowOff>
    </xdr:from>
    <xdr:to>
      <xdr:col>11</xdr:col>
      <xdr:colOff>0</xdr:colOff>
      <xdr:row>3</xdr:row>
      <xdr:rowOff>114839</xdr:rowOff>
    </xdr:to>
    <xdr:sp macro="" textlink="">
      <xdr:nvSpPr>
        <xdr:cNvPr id="2" name="Testo 9">
          <a:extLst>
            <a:ext uri="{FF2B5EF4-FFF2-40B4-BE49-F238E27FC236}">
              <a16:creationId xmlns:a16="http://schemas.microsoft.com/office/drawing/2014/main" xmlns="" id="{00000000-0008-0000-0800-000001240100}"/>
            </a:ext>
          </a:extLst>
        </xdr:cNvPr>
        <xdr:cNvSpPr txBox="1">
          <a:spLocks noChangeArrowheads="1"/>
        </xdr:cNvSpPr>
      </xdr:nvSpPr>
      <xdr:spPr bwMode="auto">
        <a:xfrm>
          <a:off x="354965" y="610870"/>
          <a:ext cx="10227310" cy="227869"/>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2A</a:t>
          </a:r>
          <a:r>
            <a:rPr lang="it-IT" sz="800" b="0" i="0" strike="noStrike">
              <a:solidFill>
                <a:srgbClr val="000000"/>
              </a:solidFill>
              <a:latin typeface="Arial"/>
              <a:cs typeface="Arial"/>
            </a:rPr>
            <a:t> - </a:t>
          </a:r>
          <a:r>
            <a:rPr lang="it-IT" sz="1000" b="0" i="0" strike="noStrike">
              <a:solidFill>
                <a:srgbClr val="000000"/>
              </a:solidFill>
              <a:latin typeface="Arial"/>
              <a:cs typeface="Arial"/>
            </a:rPr>
            <a:t>Distribuzione del personale a tempo determinato per anzianità di rapporto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xdr:colOff>
      <xdr:row>1</xdr:row>
      <xdr:rowOff>23495</xdr:rowOff>
    </xdr:from>
    <xdr:to>
      <xdr:col>6</xdr:col>
      <xdr:colOff>8270</xdr:colOff>
      <xdr:row>1</xdr:row>
      <xdr:rowOff>303000</xdr:rowOff>
    </xdr:to>
    <xdr:sp macro="" textlink="">
      <xdr:nvSpPr>
        <xdr:cNvPr id="2" name="Testo 13">
          <a:extLst>
            <a:ext uri="{FF2B5EF4-FFF2-40B4-BE49-F238E27FC236}">
              <a16:creationId xmlns:a16="http://schemas.microsoft.com/office/drawing/2014/main" xmlns="" id="{00000000-0008-0000-0900-000001940000}"/>
            </a:ext>
          </a:extLst>
        </xdr:cNvPr>
        <xdr:cNvSpPr txBox="1">
          <a:spLocks noChangeArrowheads="1"/>
        </xdr:cNvSpPr>
      </xdr:nvSpPr>
      <xdr:spPr bwMode="auto">
        <a:xfrm>
          <a:off x="1905" y="575945"/>
          <a:ext cx="5730890" cy="27950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3</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1000" b="0" i="0" strike="noStrike">
              <a:solidFill>
                <a:srgbClr val="000000"/>
              </a:solidFill>
              <a:latin typeface="Arial"/>
              <a:cs typeface="Arial"/>
            </a:rPr>
            <a:t>Personale in posizione di comando/distacco e fuori ruolo al 31 dicembre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2541</xdr:colOff>
      <xdr:row>1</xdr:row>
      <xdr:rowOff>23496</xdr:rowOff>
    </xdr:from>
    <xdr:to>
      <xdr:col>19</xdr:col>
      <xdr:colOff>676276</xdr:colOff>
      <xdr:row>1</xdr:row>
      <xdr:rowOff>466726</xdr:rowOff>
    </xdr:to>
    <xdr:sp macro="" textlink="">
      <xdr:nvSpPr>
        <xdr:cNvPr id="2" name="Testo 9">
          <a:extLst>
            <a:ext uri="{FF2B5EF4-FFF2-40B4-BE49-F238E27FC236}">
              <a16:creationId xmlns:a16="http://schemas.microsoft.com/office/drawing/2014/main" xmlns="" id="{00000000-0008-0000-0A00-000001680000}"/>
            </a:ext>
          </a:extLst>
        </xdr:cNvPr>
        <xdr:cNvSpPr txBox="1">
          <a:spLocks noChangeArrowheads="1"/>
        </xdr:cNvSpPr>
      </xdr:nvSpPr>
      <xdr:spPr bwMode="auto">
        <a:xfrm>
          <a:off x="2541" y="575946"/>
          <a:ext cx="8455660" cy="44323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4 </a:t>
          </a:r>
          <a:r>
            <a:rPr lang="it-IT" sz="1000" b="1" i="0" strike="noStrike">
              <a:solidFill>
                <a:srgbClr val="000000"/>
              </a:solidFill>
              <a:latin typeface="Arial"/>
              <a:cs typeface="Arial"/>
            </a:rPr>
            <a:t>- </a:t>
          </a:r>
          <a:r>
            <a:rPr lang="it-IT" sz="1000" b="0" i="0" strike="noStrike">
              <a:solidFill>
                <a:srgbClr val="000000"/>
              </a:solidFill>
              <a:latin typeface="Arial"/>
              <a:cs typeface="Arial"/>
            </a:rPr>
            <a:t>Passaggi di qualifica / posizione economica / differenziale stipendiale / differenziale economico di professionalità / profilo del personale a tempo indeterminato e dirigente nel corso dell'anno</a:t>
          </a:r>
        </a:p>
        <a:p>
          <a:pPr algn="l" rtl="0">
            <a:defRPr sz="1000"/>
          </a:pPr>
          <a:endParaRPr lang="it-IT" sz="1000" b="0" i="0" strike="noStrike">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1905</xdr:rowOff>
    </xdr:from>
    <xdr:to>
      <xdr:col>7</xdr:col>
      <xdr:colOff>560333</xdr:colOff>
      <xdr:row>1</xdr:row>
      <xdr:rowOff>285525</xdr:rowOff>
    </xdr:to>
    <xdr:sp macro="" textlink="">
      <xdr:nvSpPr>
        <xdr:cNvPr id="2" name="Testo 13">
          <a:extLst>
            <a:ext uri="{FF2B5EF4-FFF2-40B4-BE49-F238E27FC236}">
              <a16:creationId xmlns:a16="http://schemas.microsoft.com/office/drawing/2014/main" xmlns="" id="{00000000-0008-0000-0B00-000001640000}"/>
            </a:ext>
          </a:extLst>
        </xdr:cNvPr>
        <xdr:cNvSpPr txBox="1">
          <a:spLocks noChangeArrowheads="1"/>
        </xdr:cNvSpPr>
      </xdr:nvSpPr>
      <xdr:spPr bwMode="auto">
        <a:xfrm>
          <a:off x="0" y="554355"/>
          <a:ext cx="6827783" cy="28362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5</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cessato dal servizio nel corso dell'anno</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1905</xdr:rowOff>
    </xdr:from>
    <xdr:to>
      <xdr:col>6</xdr:col>
      <xdr:colOff>0</xdr:colOff>
      <xdr:row>1</xdr:row>
      <xdr:rowOff>285525</xdr:rowOff>
    </xdr:to>
    <xdr:sp macro="" textlink="">
      <xdr:nvSpPr>
        <xdr:cNvPr id="2" name="Testo 13">
          <a:extLst>
            <a:ext uri="{FF2B5EF4-FFF2-40B4-BE49-F238E27FC236}">
              <a16:creationId xmlns:a16="http://schemas.microsoft.com/office/drawing/2014/main" xmlns="" id="{00000000-0008-0000-0C00-000001600000}"/>
            </a:ext>
          </a:extLst>
        </xdr:cNvPr>
        <xdr:cNvSpPr txBox="1">
          <a:spLocks noChangeArrowheads="1"/>
        </xdr:cNvSpPr>
      </xdr:nvSpPr>
      <xdr:spPr bwMode="auto">
        <a:xfrm>
          <a:off x="0" y="554355"/>
          <a:ext cx="5505450" cy="28362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6 </a:t>
          </a:r>
          <a:r>
            <a:rPr lang="it-IT" sz="800" b="0" i="0" strike="noStrike">
              <a:solidFill>
                <a:srgbClr val="000000"/>
              </a:solidFill>
              <a:latin typeface="Arial"/>
              <a:cs typeface="Arial"/>
            </a:rPr>
            <a:t>-</a:t>
          </a:r>
          <a:r>
            <a:rPr lang="it-IT" sz="900" b="0" i="0" strike="noStrike">
              <a:solidFill>
                <a:srgbClr val="000000"/>
              </a:solidFill>
              <a:latin typeface="Arial"/>
              <a:cs typeface="Arial"/>
            </a:rPr>
            <a:t> Personale a tempo indeterminato e personale dirigente assunto in servizio nel corso dell'anno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41275</xdr:rowOff>
    </xdr:from>
    <xdr:to>
      <xdr:col>11</xdr:col>
      <xdr:colOff>155966</xdr:colOff>
      <xdr:row>1</xdr:row>
      <xdr:rowOff>288283</xdr:rowOff>
    </xdr:to>
    <xdr:sp macro="" textlink="">
      <xdr:nvSpPr>
        <xdr:cNvPr id="2" name="Testo 13">
          <a:extLst>
            <a:ext uri="{FF2B5EF4-FFF2-40B4-BE49-F238E27FC236}">
              <a16:creationId xmlns:a16="http://schemas.microsoft.com/office/drawing/2014/main" xmlns="" id="{00000000-0008-0000-0D00-0000015C0000}"/>
            </a:ext>
          </a:extLst>
        </xdr:cNvPr>
        <xdr:cNvSpPr txBox="1">
          <a:spLocks noChangeArrowheads="1"/>
        </xdr:cNvSpPr>
      </xdr:nvSpPr>
      <xdr:spPr bwMode="auto">
        <a:xfrm>
          <a:off x="0" y="593725"/>
          <a:ext cx="7518791" cy="247008"/>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7</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distribuito per classi di anzianità di servizio al 31 dicembre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ALN_REGIONI%20E%20AUT_LOC_%20(CCNL%20NAZ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_1"/>
      <sheetName val="SI_1A(COMUNI-PROVINCE-CITTA_ME)"/>
      <sheetName val="SI_1A(UNIONE_COMUNI)"/>
      <sheetName val="SI_1A(COMUNITA_MONTANE)"/>
      <sheetName val="SI_1A_CONV"/>
      <sheetName val="t1"/>
      <sheetName val="1E"/>
      <sheetName val="t2"/>
      <sheetName val="t2A"/>
      <sheetName val="t3"/>
      <sheetName val="t4"/>
      <sheetName val="t5"/>
      <sheetName val="t6"/>
      <sheetName val="t7"/>
      <sheetName val="t8"/>
      <sheetName val="t9"/>
      <sheetName val="t10"/>
      <sheetName val="t11"/>
      <sheetName val="t12"/>
      <sheetName val="t13"/>
      <sheetName val="t14"/>
      <sheetName val="t15(1)"/>
      <sheetName val="t15(2)"/>
      <sheetName val="t15(3)"/>
      <sheetName val="SICI(1)"/>
      <sheetName val="SICI(2)"/>
      <sheetName val="SICI(3)"/>
      <sheetName val="Tabella Riconciliazione"/>
      <sheetName val="Valori Medi"/>
      <sheetName val="Squadratura 1"/>
      <sheetName val="Squadratura 2"/>
      <sheetName val="Squadratura 3"/>
      <sheetName val="Squadratura 4"/>
      <sheetName val="Squadratura 6"/>
      <sheetName val="Squadratura 7"/>
      <sheetName val="Incongruenze 1 e 11"/>
      <sheetName val="Incongruenza 2"/>
      <sheetName val="Incongruenza 3"/>
      <sheetName val="Incongruenza 4 e controlli t14"/>
      <sheetName val="Incongruenza 5"/>
      <sheetName val="Incongruenza 6"/>
      <sheetName val="Incongruenza 7"/>
      <sheetName val="Incongruenza 8"/>
      <sheetName val="Incongruenza 10"/>
      <sheetName val="Incongruenze 12 e 13"/>
      <sheetName val="Incongruenza 15"/>
      <sheetName val="Incongruenza 14"/>
    </sheetNames>
    <sheetDataSet>
      <sheetData sheetId="0">
        <row r="2">
          <cell r="A2" t="str">
            <v>RALN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3">
          <cell r="F13">
            <v>45278</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trlProp" Target="../ctrlProps/ctrlProp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
  <sheetViews>
    <sheetView showGridLines="0" tabSelected="1" zoomScaleNormal="100" workbookViewId="0">
      <pane xSplit="2" ySplit="5" topLeftCell="C6" activePane="bottomRight" state="frozen"/>
      <selection activeCell="AF16" sqref="AF16"/>
      <selection pane="topRight" activeCell="AF16" sqref="AF16"/>
      <selection pane="bottomLeft" activeCell="AF16" sqref="AF16"/>
      <selection pane="bottomRight" activeCell="AF16" sqref="AF16"/>
    </sheetView>
  </sheetViews>
  <sheetFormatPr defaultColWidth="9.33203125" defaultRowHeight="11.25" x14ac:dyDescent="0.2"/>
  <cols>
    <col min="1" max="1" width="45.33203125" style="4" customWidth="1"/>
    <col min="2" max="2" width="9.6640625" style="6" customWidth="1"/>
    <col min="3" max="12" width="12.6640625" style="4" hidden="1" customWidth="1"/>
    <col min="13" max="13" width="9.33203125" style="4" hidden="1" customWidth="1"/>
    <col min="14" max="14" width="10.5" style="4" hidden="1" customWidth="1"/>
    <col min="15" max="26" width="9.33203125" style="4" hidden="1" customWidth="1"/>
    <col min="27" max="36" width="12.6640625" style="4" customWidth="1"/>
    <col min="37" max="37" width="9.33203125" style="4" hidden="1" customWidth="1"/>
    <col min="38" max="16384" width="9.33203125" style="4"/>
  </cols>
  <sheetData>
    <row r="1" spans="1:37" ht="24.75" customHeight="1" thickBot="1" x14ac:dyDescent="0.25">
      <c r="A1" s="1" t="str">
        <f>"REGIONI ED AUTONOMIE LOCALI"&amp;" - anno "&amp;$L$1</f>
        <v>REGIONI ED AUTONOMIE LOCALI - anno 2023</v>
      </c>
      <c r="B1" s="1"/>
      <c r="C1" s="1"/>
      <c r="D1" s="1"/>
      <c r="E1" s="1"/>
      <c r="F1" s="1"/>
      <c r="G1" s="1"/>
      <c r="H1" s="1"/>
      <c r="I1" s="1"/>
      <c r="J1" s="1"/>
      <c r="K1" s="2"/>
      <c r="L1" s="3">
        <v>2023</v>
      </c>
      <c r="AI1" s="2"/>
      <c r="AJ1" s="3"/>
    </row>
    <row r="2" spans="1:37" ht="30" customHeight="1" thickBot="1" x14ac:dyDescent="0.25">
      <c r="A2" s="5"/>
      <c r="G2" s="7" t="e">
        <f>IF(AND(K23+L23&gt;0,SUM(#REF!)=0),"ATTENZIONE!  INSERIRE LA DOTAZIONE ORGANICA",IF(AND(K23+L23&gt;0,SUM(#REF!)&gt;0),"CANCELLARE I DATI RELATIVI ALLA DOTAZIONE ORGANICA DEI SEGRETARI COMUNALI (ad eccezione dell'Istituzione '9909')",IF(AND((K23+L23)&gt;SUM(#REF!)),"ATTENZIONE!  IL TOTALE DELLA DOTAZIONE ORGANICA E' MINORE DEI PRESENTI AL 31/12","")))</f>
        <v>#REF!</v>
      </c>
      <c r="H2" s="8"/>
      <c r="I2" s="8"/>
      <c r="J2" s="8"/>
      <c r="K2" s="8"/>
      <c r="L2" s="9"/>
      <c r="AE2" s="10"/>
      <c r="AF2" s="10"/>
      <c r="AG2" s="10"/>
      <c r="AH2" s="10"/>
      <c r="AI2" s="10"/>
      <c r="AJ2" s="10"/>
    </row>
    <row r="3" spans="1:37" ht="15" customHeight="1" thickBot="1" x14ac:dyDescent="0.25">
      <c r="A3" s="11"/>
      <c r="B3" s="12"/>
      <c r="C3" s="13" t="s">
        <v>0</v>
      </c>
      <c r="D3" s="13"/>
      <c r="E3" s="13"/>
      <c r="F3" s="13"/>
      <c r="G3" s="14"/>
      <c r="H3" s="14"/>
      <c r="I3" s="14"/>
      <c r="J3" s="14"/>
      <c r="K3" s="14"/>
      <c r="L3" s="15"/>
      <c r="AA3" s="16" t="s">
        <v>0</v>
      </c>
      <c r="AB3" s="17"/>
      <c r="AC3" s="17"/>
      <c r="AD3" s="17"/>
      <c r="AE3" s="17"/>
      <c r="AF3" s="17"/>
      <c r="AG3" s="17"/>
      <c r="AH3" s="17"/>
      <c r="AI3" s="17"/>
      <c r="AJ3" s="18"/>
    </row>
    <row r="4" spans="1:37" ht="23.25" thickTop="1" x14ac:dyDescent="0.2">
      <c r="A4" s="19" t="s">
        <v>1</v>
      </c>
      <c r="B4" s="20" t="s">
        <v>2</v>
      </c>
      <c r="C4" s="21" t="str">
        <f>"Totale dipendenti al 31/12/"&amp;L1-1&amp;" (*)"</f>
        <v>Totale dipendenti al 31/12/2022 (*)</v>
      </c>
      <c r="D4" s="22"/>
      <c r="E4" s="23" t="s">
        <v>3</v>
      </c>
      <c r="F4" s="22"/>
      <c r="G4" s="21" t="s">
        <v>4</v>
      </c>
      <c r="H4" s="22"/>
      <c r="I4" s="21" t="s">
        <v>5</v>
      </c>
      <c r="J4" s="22"/>
      <c r="K4" s="21" t="str">
        <f>"Totale dipendenti al 31/12/"&amp;L1&amp;" (**)"</f>
        <v>Totale dipendenti al 31/12/2023 (**)</v>
      </c>
      <c r="L4" s="24"/>
      <c r="AA4" s="25" t="str">
        <f>"Totale dipendenti al 31/12/"&amp;L1-1&amp;" (*)"</f>
        <v>Totale dipendenti al 31/12/2022 (*)</v>
      </c>
      <c r="AB4" s="26"/>
      <c r="AC4" s="27" t="s">
        <v>3</v>
      </c>
      <c r="AD4" s="26"/>
      <c r="AE4" s="25" t="s">
        <v>4</v>
      </c>
      <c r="AF4" s="26"/>
      <c r="AG4" s="25" t="s">
        <v>5</v>
      </c>
      <c r="AH4" s="26"/>
      <c r="AI4" s="25" t="str">
        <f>"Totale dipendenti al 31/12/"&amp;L1&amp;" (**)"</f>
        <v>Totale dipendenti al 31/12/2023 (**)</v>
      </c>
      <c r="AJ4" s="24"/>
    </row>
    <row r="5" spans="1:37" ht="12" thickBot="1" x14ac:dyDescent="0.25">
      <c r="A5" s="28"/>
      <c r="B5" s="29"/>
      <c r="C5" s="30" t="s">
        <v>6</v>
      </c>
      <c r="D5" s="31" t="s">
        <v>7</v>
      </c>
      <c r="E5" s="30" t="s">
        <v>6</v>
      </c>
      <c r="F5" s="31" t="s">
        <v>7</v>
      </c>
      <c r="G5" s="30" t="s">
        <v>6</v>
      </c>
      <c r="H5" s="31" t="s">
        <v>7</v>
      </c>
      <c r="I5" s="30" t="s">
        <v>6</v>
      </c>
      <c r="J5" s="31" t="s">
        <v>7</v>
      </c>
      <c r="K5" s="30" t="s">
        <v>6</v>
      </c>
      <c r="L5" s="32" t="s">
        <v>7</v>
      </c>
      <c r="AA5" s="30" t="s">
        <v>6</v>
      </c>
      <c r="AB5" s="31" t="s">
        <v>7</v>
      </c>
      <c r="AC5" s="30" t="s">
        <v>6</v>
      </c>
      <c r="AD5" s="31" t="s">
        <v>7</v>
      </c>
      <c r="AE5" s="30" t="s">
        <v>6</v>
      </c>
      <c r="AF5" s="31" t="s">
        <v>7</v>
      </c>
      <c r="AG5" s="30" t="s">
        <v>6</v>
      </c>
      <c r="AH5" s="31" t="s">
        <v>7</v>
      </c>
      <c r="AI5" s="30" t="s">
        <v>6</v>
      </c>
      <c r="AJ5" s="32" t="s">
        <v>7</v>
      </c>
    </row>
    <row r="6" spans="1:37" ht="12.75" customHeight="1" thickTop="1" x14ac:dyDescent="0.2">
      <c r="A6" s="33" t="s">
        <v>8</v>
      </c>
      <c r="B6" s="34" t="s">
        <v>9</v>
      </c>
      <c r="C6" s="35">
        <f>ROUND(AA6,0)</f>
        <v>0</v>
      </c>
      <c r="D6" s="36">
        <f t="shared" ref="D6:J22" si="0">ROUND(AB6,0)</f>
        <v>0</v>
      </c>
      <c r="E6" s="37">
        <f t="shared" si="0"/>
        <v>0</v>
      </c>
      <c r="F6" s="38">
        <f t="shared" si="0"/>
        <v>0</v>
      </c>
      <c r="G6" s="37">
        <f t="shared" si="0"/>
        <v>0</v>
      </c>
      <c r="H6" s="38">
        <f t="shared" si="0"/>
        <v>0</v>
      </c>
      <c r="I6" s="37">
        <f t="shared" si="0"/>
        <v>0</v>
      </c>
      <c r="J6" s="38">
        <f t="shared" si="0"/>
        <v>0</v>
      </c>
      <c r="K6" s="39">
        <f>E6+G6+I6</f>
        <v>0</v>
      </c>
      <c r="L6" s="40">
        <f>F6+H6+J6</f>
        <v>0</v>
      </c>
      <c r="M6" s="41">
        <f t="shared" ref="M6:M22" si="1">IF((K6+L6)&gt;0,1,0)</f>
        <v>0</v>
      </c>
      <c r="AA6" s="42"/>
      <c r="AB6" s="43"/>
      <c r="AC6" s="44"/>
      <c r="AD6" s="45"/>
      <c r="AE6" s="44"/>
      <c r="AF6" s="45"/>
      <c r="AG6" s="44"/>
      <c r="AH6" s="45"/>
      <c r="AI6" s="39">
        <f t="shared" ref="AI6:AJ20" si="2">AC6+AE6+AG6</f>
        <v>0</v>
      </c>
      <c r="AJ6" s="40">
        <f t="shared" si="2"/>
        <v>0</v>
      </c>
      <c r="AK6" s="41">
        <f t="shared" ref="AK6:AK22" si="3">IF((AI6+AJ6)&gt;0,1,0)</f>
        <v>0</v>
      </c>
    </row>
    <row r="7" spans="1:37" ht="12.75" customHeight="1" x14ac:dyDescent="0.2">
      <c r="A7" s="33" t="s">
        <v>10</v>
      </c>
      <c r="B7" s="34" t="s">
        <v>11</v>
      </c>
      <c r="C7" s="35">
        <f t="shared" ref="C7:J22" si="4">ROUND(AA7,0)</f>
        <v>0</v>
      </c>
      <c r="D7" s="36">
        <f t="shared" si="0"/>
        <v>0</v>
      </c>
      <c r="E7" s="37">
        <f t="shared" si="0"/>
        <v>0</v>
      </c>
      <c r="F7" s="38">
        <f t="shared" si="0"/>
        <v>0</v>
      </c>
      <c r="G7" s="37">
        <f t="shared" si="0"/>
        <v>0</v>
      </c>
      <c r="H7" s="38">
        <f t="shared" si="0"/>
        <v>0</v>
      </c>
      <c r="I7" s="37">
        <f t="shared" si="0"/>
        <v>0</v>
      </c>
      <c r="J7" s="38">
        <f t="shared" si="0"/>
        <v>0</v>
      </c>
      <c r="K7" s="39">
        <f t="shared" ref="K7:L20" si="5">E7+G7+I7</f>
        <v>0</v>
      </c>
      <c r="L7" s="40">
        <f t="shared" si="5"/>
        <v>0</v>
      </c>
      <c r="M7" s="41">
        <f t="shared" si="1"/>
        <v>0</v>
      </c>
      <c r="AA7" s="42"/>
      <c r="AB7" s="43"/>
      <c r="AC7" s="44"/>
      <c r="AD7" s="45"/>
      <c r="AE7" s="44"/>
      <c r="AF7" s="45"/>
      <c r="AG7" s="44"/>
      <c r="AH7" s="45"/>
      <c r="AI7" s="39">
        <f t="shared" si="2"/>
        <v>0</v>
      </c>
      <c r="AJ7" s="40">
        <f t="shared" si="2"/>
        <v>0</v>
      </c>
      <c r="AK7" s="41">
        <f t="shared" si="3"/>
        <v>0</v>
      </c>
    </row>
    <row r="8" spans="1:37" ht="12.75" customHeight="1" x14ac:dyDescent="0.2">
      <c r="A8" s="33" t="s">
        <v>12</v>
      </c>
      <c r="B8" s="34" t="s">
        <v>13</v>
      </c>
      <c r="C8" s="35">
        <f t="shared" si="4"/>
        <v>0</v>
      </c>
      <c r="D8" s="36">
        <f t="shared" si="0"/>
        <v>0</v>
      </c>
      <c r="E8" s="37">
        <f t="shared" si="0"/>
        <v>0</v>
      </c>
      <c r="F8" s="38">
        <f t="shared" si="0"/>
        <v>0</v>
      </c>
      <c r="G8" s="37">
        <f t="shared" si="0"/>
        <v>0</v>
      </c>
      <c r="H8" s="38">
        <f t="shared" si="0"/>
        <v>0</v>
      </c>
      <c r="I8" s="37">
        <f t="shared" si="0"/>
        <v>0</v>
      </c>
      <c r="J8" s="38">
        <f t="shared" si="0"/>
        <v>0</v>
      </c>
      <c r="K8" s="39">
        <f t="shared" si="5"/>
        <v>0</v>
      </c>
      <c r="L8" s="40">
        <f t="shared" si="5"/>
        <v>0</v>
      </c>
      <c r="M8" s="41">
        <f t="shared" si="1"/>
        <v>0</v>
      </c>
      <c r="AA8" s="42"/>
      <c r="AB8" s="43"/>
      <c r="AC8" s="44"/>
      <c r="AD8" s="45"/>
      <c r="AE8" s="44"/>
      <c r="AF8" s="45"/>
      <c r="AG8" s="44"/>
      <c r="AH8" s="45"/>
      <c r="AI8" s="39">
        <f t="shared" si="2"/>
        <v>0</v>
      </c>
      <c r="AJ8" s="40">
        <f t="shared" si="2"/>
        <v>0</v>
      </c>
      <c r="AK8" s="41">
        <f t="shared" si="3"/>
        <v>0</v>
      </c>
    </row>
    <row r="9" spans="1:37" ht="12.75" customHeight="1" x14ac:dyDescent="0.2">
      <c r="A9" s="33" t="s">
        <v>14</v>
      </c>
      <c r="B9" s="34" t="s">
        <v>15</v>
      </c>
      <c r="C9" s="35">
        <f t="shared" si="4"/>
        <v>0</v>
      </c>
      <c r="D9" s="36">
        <f t="shared" si="4"/>
        <v>0</v>
      </c>
      <c r="E9" s="37">
        <f t="shared" si="4"/>
        <v>0</v>
      </c>
      <c r="F9" s="38">
        <f t="shared" si="4"/>
        <v>0</v>
      </c>
      <c r="G9" s="37">
        <f t="shared" si="4"/>
        <v>0</v>
      </c>
      <c r="H9" s="38">
        <f t="shared" si="4"/>
        <v>0</v>
      </c>
      <c r="I9" s="37">
        <f t="shared" si="4"/>
        <v>0</v>
      </c>
      <c r="J9" s="38">
        <f t="shared" si="4"/>
        <v>0</v>
      </c>
      <c r="K9" s="39">
        <f t="shared" si="5"/>
        <v>0</v>
      </c>
      <c r="L9" s="40">
        <f t="shared" si="5"/>
        <v>0</v>
      </c>
      <c r="M9" s="41">
        <f>IF((K9+L9)&gt;0,1,0)</f>
        <v>0</v>
      </c>
      <c r="AA9" s="42"/>
      <c r="AB9" s="43"/>
      <c r="AC9" s="44"/>
      <c r="AD9" s="45"/>
      <c r="AE9" s="44"/>
      <c r="AF9" s="45"/>
      <c r="AG9" s="44"/>
      <c r="AH9" s="45"/>
      <c r="AI9" s="39">
        <f t="shared" si="2"/>
        <v>0</v>
      </c>
      <c r="AJ9" s="40">
        <f t="shared" si="2"/>
        <v>0</v>
      </c>
      <c r="AK9" s="41">
        <f>IF((AI9+AJ9)&gt;0,1,0)</f>
        <v>0</v>
      </c>
    </row>
    <row r="10" spans="1:37" ht="12.75" customHeight="1" x14ac:dyDescent="0.2">
      <c r="A10" s="33" t="s">
        <v>16</v>
      </c>
      <c r="B10" s="34" t="s">
        <v>17</v>
      </c>
      <c r="C10" s="35">
        <f t="shared" si="4"/>
        <v>0</v>
      </c>
      <c r="D10" s="36">
        <f t="shared" si="4"/>
        <v>0</v>
      </c>
      <c r="E10" s="37">
        <f t="shared" si="4"/>
        <v>0</v>
      </c>
      <c r="F10" s="38">
        <f t="shared" si="4"/>
        <v>0</v>
      </c>
      <c r="G10" s="37">
        <f t="shared" si="4"/>
        <v>0</v>
      </c>
      <c r="H10" s="38">
        <f t="shared" si="4"/>
        <v>0</v>
      </c>
      <c r="I10" s="37">
        <f t="shared" si="4"/>
        <v>0</v>
      </c>
      <c r="J10" s="38">
        <f t="shared" si="4"/>
        <v>0</v>
      </c>
      <c r="K10" s="39">
        <f t="shared" si="5"/>
        <v>0</v>
      </c>
      <c r="L10" s="40">
        <f t="shared" si="5"/>
        <v>0</v>
      </c>
      <c r="M10" s="41">
        <f>IF((K10+L10)&gt;0,1,0)</f>
        <v>0</v>
      </c>
      <c r="AA10" s="42"/>
      <c r="AB10" s="43"/>
      <c r="AC10" s="44"/>
      <c r="AD10" s="45"/>
      <c r="AE10" s="44"/>
      <c r="AF10" s="45"/>
      <c r="AG10" s="44"/>
      <c r="AH10" s="45"/>
      <c r="AI10" s="39">
        <f t="shared" si="2"/>
        <v>0</v>
      </c>
      <c r="AJ10" s="40">
        <f t="shared" si="2"/>
        <v>0</v>
      </c>
      <c r="AK10" s="41">
        <f>IF((AI10+AJ10)&gt;0,1,0)</f>
        <v>0</v>
      </c>
    </row>
    <row r="11" spans="1:37" ht="12.75" customHeight="1" x14ac:dyDescent="0.2">
      <c r="A11" s="33" t="s">
        <v>18</v>
      </c>
      <c r="B11" s="34" t="s">
        <v>19</v>
      </c>
      <c r="C11" s="35">
        <f t="shared" si="4"/>
        <v>0</v>
      </c>
      <c r="D11" s="36">
        <f t="shared" si="4"/>
        <v>0</v>
      </c>
      <c r="E11" s="37">
        <f t="shared" si="4"/>
        <v>0</v>
      </c>
      <c r="F11" s="38">
        <f t="shared" si="4"/>
        <v>0</v>
      </c>
      <c r="G11" s="37">
        <f t="shared" si="4"/>
        <v>0</v>
      </c>
      <c r="H11" s="38">
        <f t="shared" si="4"/>
        <v>0</v>
      </c>
      <c r="I11" s="37">
        <f t="shared" si="4"/>
        <v>0</v>
      </c>
      <c r="J11" s="38">
        <f t="shared" si="4"/>
        <v>0</v>
      </c>
      <c r="K11" s="39">
        <f t="shared" si="5"/>
        <v>0</v>
      </c>
      <c r="L11" s="40">
        <f t="shared" si="5"/>
        <v>0</v>
      </c>
      <c r="M11" s="41">
        <f>IF((K11+L11)&gt;0,1,0)</f>
        <v>0</v>
      </c>
      <c r="AA11" s="42"/>
      <c r="AB11" s="43"/>
      <c r="AC11" s="44"/>
      <c r="AD11" s="45"/>
      <c r="AE11" s="44"/>
      <c r="AF11" s="45"/>
      <c r="AG11" s="44"/>
      <c r="AH11" s="45"/>
      <c r="AI11" s="39">
        <f t="shared" si="2"/>
        <v>0</v>
      </c>
      <c r="AJ11" s="40">
        <f t="shared" si="2"/>
        <v>0</v>
      </c>
      <c r="AK11" s="41">
        <f>IF((AI11+AJ11)&gt;0,1,0)</f>
        <v>0</v>
      </c>
    </row>
    <row r="12" spans="1:37" ht="12.75" customHeight="1" x14ac:dyDescent="0.2">
      <c r="A12" s="33" t="s">
        <v>20</v>
      </c>
      <c r="B12" s="34" t="s">
        <v>21</v>
      </c>
      <c r="C12" s="35">
        <f t="shared" si="4"/>
        <v>1</v>
      </c>
      <c r="D12" s="36">
        <f t="shared" si="0"/>
        <v>0</v>
      </c>
      <c r="E12" s="37">
        <f t="shared" si="0"/>
        <v>1</v>
      </c>
      <c r="F12" s="38">
        <f t="shared" si="0"/>
        <v>0</v>
      </c>
      <c r="G12" s="37">
        <f t="shared" si="0"/>
        <v>0</v>
      </c>
      <c r="H12" s="38">
        <f t="shared" si="0"/>
        <v>0</v>
      </c>
      <c r="I12" s="37">
        <f t="shared" si="0"/>
        <v>0</v>
      </c>
      <c r="J12" s="38">
        <f t="shared" si="0"/>
        <v>0</v>
      </c>
      <c r="K12" s="39">
        <f t="shared" si="5"/>
        <v>1</v>
      </c>
      <c r="L12" s="40">
        <f t="shared" si="5"/>
        <v>0</v>
      </c>
      <c r="M12" s="41">
        <f t="shared" si="1"/>
        <v>1</v>
      </c>
      <c r="AA12" s="42">
        <v>1</v>
      </c>
      <c r="AB12" s="43"/>
      <c r="AC12" s="44">
        <v>1</v>
      </c>
      <c r="AD12" s="45"/>
      <c r="AE12" s="44"/>
      <c r="AF12" s="45"/>
      <c r="AG12" s="44"/>
      <c r="AH12" s="45"/>
      <c r="AI12" s="39">
        <f t="shared" si="2"/>
        <v>1</v>
      </c>
      <c r="AJ12" s="40">
        <f t="shared" si="2"/>
        <v>0</v>
      </c>
      <c r="AK12" s="41">
        <f t="shared" si="3"/>
        <v>1</v>
      </c>
    </row>
    <row r="13" spans="1:37" ht="12.75" customHeight="1" x14ac:dyDescent="0.2">
      <c r="A13" s="33" t="s">
        <v>22</v>
      </c>
      <c r="B13" s="34" t="s">
        <v>23</v>
      </c>
      <c r="C13" s="35">
        <f t="shared" si="4"/>
        <v>1</v>
      </c>
      <c r="D13" s="36">
        <f t="shared" si="0"/>
        <v>0</v>
      </c>
      <c r="E13" s="37">
        <f t="shared" si="0"/>
        <v>2</v>
      </c>
      <c r="F13" s="38">
        <f t="shared" si="0"/>
        <v>0</v>
      </c>
      <c r="G13" s="37">
        <f t="shared" si="0"/>
        <v>0</v>
      </c>
      <c r="H13" s="38">
        <f t="shared" si="0"/>
        <v>0</v>
      </c>
      <c r="I13" s="37">
        <f t="shared" si="0"/>
        <v>0</v>
      </c>
      <c r="J13" s="38">
        <f t="shared" si="0"/>
        <v>0</v>
      </c>
      <c r="K13" s="39">
        <f t="shared" si="5"/>
        <v>2</v>
      </c>
      <c r="L13" s="40">
        <f t="shared" si="5"/>
        <v>0</v>
      </c>
      <c r="M13" s="41">
        <f t="shared" si="1"/>
        <v>1</v>
      </c>
      <c r="AA13" s="42">
        <v>1</v>
      </c>
      <c r="AB13" s="43"/>
      <c r="AC13" s="44">
        <v>2</v>
      </c>
      <c r="AD13" s="45"/>
      <c r="AE13" s="44"/>
      <c r="AF13" s="45"/>
      <c r="AG13" s="44"/>
      <c r="AH13" s="45"/>
      <c r="AI13" s="39">
        <f t="shared" si="2"/>
        <v>2</v>
      </c>
      <c r="AJ13" s="40">
        <f t="shared" si="2"/>
        <v>0</v>
      </c>
      <c r="AK13" s="41">
        <f t="shared" si="3"/>
        <v>1</v>
      </c>
    </row>
    <row r="14" spans="1:37" ht="12.75" customHeight="1" x14ac:dyDescent="0.2">
      <c r="A14" s="33" t="s">
        <v>24</v>
      </c>
      <c r="B14" s="34" t="s">
        <v>25</v>
      </c>
      <c r="C14" s="35">
        <f t="shared" si="4"/>
        <v>0</v>
      </c>
      <c r="D14" s="36">
        <f t="shared" si="0"/>
        <v>0</v>
      </c>
      <c r="E14" s="37">
        <f t="shared" si="0"/>
        <v>0</v>
      </c>
      <c r="F14" s="38">
        <f t="shared" si="0"/>
        <v>0</v>
      </c>
      <c r="G14" s="37">
        <f t="shared" si="0"/>
        <v>0</v>
      </c>
      <c r="H14" s="38">
        <f t="shared" si="0"/>
        <v>0</v>
      </c>
      <c r="I14" s="37">
        <f t="shared" si="0"/>
        <v>0</v>
      </c>
      <c r="J14" s="38">
        <f t="shared" si="0"/>
        <v>0</v>
      </c>
      <c r="K14" s="39">
        <f>E14+G14+I14</f>
        <v>0</v>
      </c>
      <c r="L14" s="40">
        <f>F14+H14+J14</f>
        <v>0</v>
      </c>
      <c r="M14" s="41">
        <f t="shared" si="1"/>
        <v>0</v>
      </c>
      <c r="AA14" s="42"/>
      <c r="AB14" s="43"/>
      <c r="AC14" s="44"/>
      <c r="AD14" s="45"/>
      <c r="AE14" s="44"/>
      <c r="AF14" s="45"/>
      <c r="AG14" s="44"/>
      <c r="AH14" s="45"/>
      <c r="AI14" s="39">
        <f t="shared" si="2"/>
        <v>0</v>
      </c>
      <c r="AJ14" s="40">
        <f t="shared" si="2"/>
        <v>0</v>
      </c>
      <c r="AK14" s="41">
        <f t="shared" si="3"/>
        <v>0</v>
      </c>
    </row>
    <row r="15" spans="1:37" ht="12.75" customHeight="1" x14ac:dyDescent="0.2">
      <c r="A15" s="33" t="s">
        <v>26</v>
      </c>
      <c r="B15" s="34" t="s">
        <v>27</v>
      </c>
      <c r="C15" s="35">
        <f t="shared" si="4"/>
        <v>0</v>
      </c>
      <c r="D15" s="36">
        <f t="shared" si="0"/>
        <v>0</v>
      </c>
      <c r="E15" s="37">
        <f t="shared" si="0"/>
        <v>0</v>
      </c>
      <c r="F15" s="38">
        <f t="shared" si="0"/>
        <v>0</v>
      </c>
      <c r="G15" s="37">
        <f t="shared" si="0"/>
        <v>0</v>
      </c>
      <c r="H15" s="38">
        <f t="shared" si="0"/>
        <v>0</v>
      </c>
      <c r="I15" s="37">
        <f t="shared" si="0"/>
        <v>0</v>
      </c>
      <c r="J15" s="38">
        <f t="shared" si="0"/>
        <v>0</v>
      </c>
      <c r="K15" s="39">
        <f t="shared" si="5"/>
        <v>0</v>
      </c>
      <c r="L15" s="40">
        <f t="shared" si="5"/>
        <v>0</v>
      </c>
      <c r="M15" s="41">
        <f t="shared" si="1"/>
        <v>0</v>
      </c>
      <c r="AA15" s="42"/>
      <c r="AB15" s="43"/>
      <c r="AC15" s="44"/>
      <c r="AD15" s="45"/>
      <c r="AE15" s="44"/>
      <c r="AF15" s="45"/>
      <c r="AG15" s="44"/>
      <c r="AH15" s="45"/>
      <c r="AI15" s="39">
        <f t="shared" si="2"/>
        <v>0</v>
      </c>
      <c r="AJ15" s="40">
        <f t="shared" si="2"/>
        <v>0</v>
      </c>
      <c r="AK15" s="41">
        <f t="shared" si="3"/>
        <v>0</v>
      </c>
    </row>
    <row r="16" spans="1:37" ht="12.75" customHeight="1" x14ac:dyDescent="0.2">
      <c r="A16" s="33" t="s">
        <v>28</v>
      </c>
      <c r="B16" s="34" t="s">
        <v>29</v>
      </c>
      <c r="C16" s="35">
        <f t="shared" si="4"/>
        <v>0</v>
      </c>
      <c r="D16" s="36">
        <f t="shared" si="4"/>
        <v>0</v>
      </c>
      <c r="E16" s="37">
        <f t="shared" si="4"/>
        <v>0</v>
      </c>
      <c r="F16" s="38">
        <f t="shared" si="4"/>
        <v>0</v>
      </c>
      <c r="G16" s="37">
        <f t="shared" si="4"/>
        <v>0</v>
      </c>
      <c r="H16" s="38">
        <f t="shared" si="4"/>
        <v>0</v>
      </c>
      <c r="I16" s="37">
        <f t="shared" si="4"/>
        <v>0</v>
      </c>
      <c r="J16" s="38">
        <f t="shared" si="4"/>
        <v>0</v>
      </c>
      <c r="K16" s="39">
        <f>E16+G16+I16</f>
        <v>0</v>
      </c>
      <c r="L16" s="40">
        <f>F16+H16+J16</f>
        <v>0</v>
      </c>
      <c r="M16" s="41">
        <f>IF((K16+L16)&gt;0,1,0)</f>
        <v>0</v>
      </c>
      <c r="AA16" s="42"/>
      <c r="AB16" s="43"/>
      <c r="AC16" s="44"/>
      <c r="AD16" s="45"/>
      <c r="AE16" s="44"/>
      <c r="AF16" s="45"/>
      <c r="AG16" s="44"/>
      <c r="AH16" s="45"/>
      <c r="AI16" s="39">
        <f>AC16+AE16+AG16</f>
        <v>0</v>
      </c>
      <c r="AJ16" s="40">
        <f>AD16+AF16+AH16</f>
        <v>0</v>
      </c>
      <c r="AK16" s="41">
        <f>IF((AI16+AJ16)&gt;0,1,0)</f>
        <v>0</v>
      </c>
    </row>
    <row r="17" spans="1:37" ht="12.75" customHeight="1" x14ac:dyDescent="0.2">
      <c r="A17" s="33" t="s">
        <v>30</v>
      </c>
      <c r="B17" s="34" t="s">
        <v>31</v>
      </c>
      <c r="C17" s="35">
        <f t="shared" si="4"/>
        <v>7</v>
      </c>
      <c r="D17" s="36">
        <f t="shared" si="0"/>
        <v>21</v>
      </c>
      <c r="E17" s="37">
        <f t="shared" si="0"/>
        <v>7</v>
      </c>
      <c r="F17" s="38">
        <f t="shared" si="0"/>
        <v>17</v>
      </c>
      <c r="G17" s="37">
        <f t="shared" si="0"/>
        <v>0</v>
      </c>
      <c r="H17" s="38">
        <f t="shared" si="0"/>
        <v>0</v>
      </c>
      <c r="I17" s="37">
        <f t="shared" si="0"/>
        <v>0</v>
      </c>
      <c r="J17" s="38">
        <f t="shared" si="0"/>
        <v>3</v>
      </c>
      <c r="K17" s="39">
        <f t="shared" si="5"/>
        <v>7</v>
      </c>
      <c r="L17" s="40">
        <f t="shared" si="5"/>
        <v>20</v>
      </c>
      <c r="M17" s="41">
        <f t="shared" si="1"/>
        <v>1</v>
      </c>
      <c r="AA17" s="42">
        <v>7</v>
      </c>
      <c r="AB17" s="43">
        <v>21</v>
      </c>
      <c r="AC17" s="44">
        <v>7</v>
      </c>
      <c r="AD17" s="45">
        <v>17</v>
      </c>
      <c r="AE17" s="44"/>
      <c r="AF17" s="45"/>
      <c r="AG17" s="44"/>
      <c r="AH17" s="45">
        <v>3</v>
      </c>
      <c r="AI17" s="39">
        <f t="shared" si="2"/>
        <v>7</v>
      </c>
      <c r="AJ17" s="40">
        <f t="shared" si="2"/>
        <v>20</v>
      </c>
      <c r="AK17" s="41">
        <f t="shared" si="3"/>
        <v>1</v>
      </c>
    </row>
    <row r="18" spans="1:37" ht="12.75" customHeight="1" x14ac:dyDescent="0.2">
      <c r="A18" s="33" t="s">
        <v>32</v>
      </c>
      <c r="B18" s="34" t="s">
        <v>33</v>
      </c>
      <c r="C18" s="35">
        <f t="shared" si="4"/>
        <v>10</v>
      </c>
      <c r="D18" s="36">
        <f t="shared" si="0"/>
        <v>50</v>
      </c>
      <c r="E18" s="37">
        <f t="shared" si="0"/>
        <v>11</v>
      </c>
      <c r="F18" s="38">
        <f t="shared" si="0"/>
        <v>24</v>
      </c>
      <c r="G18" s="37">
        <f t="shared" si="0"/>
        <v>0</v>
      </c>
      <c r="H18" s="38">
        <f t="shared" si="0"/>
        <v>3</v>
      </c>
      <c r="I18" s="37">
        <f t="shared" si="0"/>
        <v>0</v>
      </c>
      <c r="J18" s="38">
        <f t="shared" si="0"/>
        <v>17</v>
      </c>
      <c r="K18" s="39">
        <f t="shared" si="5"/>
        <v>11</v>
      </c>
      <c r="L18" s="40">
        <f t="shared" si="5"/>
        <v>44</v>
      </c>
      <c r="M18" s="41">
        <f t="shared" si="1"/>
        <v>1</v>
      </c>
      <c r="AA18" s="42">
        <v>10</v>
      </c>
      <c r="AB18" s="43">
        <v>50</v>
      </c>
      <c r="AC18" s="44">
        <v>11</v>
      </c>
      <c r="AD18" s="45">
        <v>24</v>
      </c>
      <c r="AE18" s="44"/>
      <c r="AF18" s="45">
        <v>3</v>
      </c>
      <c r="AG18" s="44"/>
      <c r="AH18" s="45">
        <v>17</v>
      </c>
      <c r="AI18" s="39">
        <f t="shared" si="2"/>
        <v>11</v>
      </c>
      <c r="AJ18" s="40">
        <f t="shared" si="2"/>
        <v>44</v>
      </c>
      <c r="AK18" s="41">
        <f t="shared" si="3"/>
        <v>1</v>
      </c>
    </row>
    <row r="19" spans="1:37" ht="12.75" customHeight="1" x14ac:dyDescent="0.2">
      <c r="A19" s="33" t="s">
        <v>34</v>
      </c>
      <c r="B19" s="34" t="s">
        <v>35</v>
      </c>
      <c r="C19" s="35">
        <f t="shared" si="4"/>
        <v>2</v>
      </c>
      <c r="D19" s="36">
        <f t="shared" si="0"/>
        <v>3</v>
      </c>
      <c r="E19" s="37">
        <f t="shared" si="0"/>
        <v>2</v>
      </c>
      <c r="F19" s="38">
        <f t="shared" si="0"/>
        <v>3</v>
      </c>
      <c r="G19" s="37">
        <f t="shared" si="0"/>
        <v>0</v>
      </c>
      <c r="H19" s="38">
        <f t="shared" si="0"/>
        <v>0</v>
      </c>
      <c r="I19" s="37">
        <f t="shared" si="0"/>
        <v>0</v>
      </c>
      <c r="J19" s="38">
        <f t="shared" si="0"/>
        <v>0</v>
      </c>
      <c r="K19" s="39">
        <f t="shared" si="5"/>
        <v>2</v>
      </c>
      <c r="L19" s="40">
        <f t="shared" si="5"/>
        <v>3</v>
      </c>
      <c r="M19" s="41">
        <f t="shared" si="1"/>
        <v>1</v>
      </c>
      <c r="AA19" s="42">
        <v>2</v>
      </c>
      <c r="AB19" s="43">
        <v>3</v>
      </c>
      <c r="AC19" s="44">
        <v>2</v>
      </c>
      <c r="AD19" s="45">
        <v>3</v>
      </c>
      <c r="AE19" s="44"/>
      <c r="AF19" s="45"/>
      <c r="AG19" s="44"/>
      <c r="AH19" s="45"/>
      <c r="AI19" s="39">
        <f t="shared" si="2"/>
        <v>2</v>
      </c>
      <c r="AJ19" s="40">
        <f t="shared" si="2"/>
        <v>3</v>
      </c>
      <c r="AK19" s="41">
        <f t="shared" si="3"/>
        <v>1</v>
      </c>
    </row>
    <row r="20" spans="1:37" ht="12.75" customHeight="1" x14ac:dyDescent="0.2">
      <c r="A20" s="33" t="s">
        <v>36</v>
      </c>
      <c r="B20" s="34" t="s">
        <v>37</v>
      </c>
      <c r="C20" s="35">
        <f t="shared" si="4"/>
        <v>1</v>
      </c>
      <c r="D20" s="36">
        <f t="shared" si="0"/>
        <v>0</v>
      </c>
      <c r="E20" s="37">
        <f t="shared" si="0"/>
        <v>1</v>
      </c>
      <c r="F20" s="38">
        <f t="shared" si="0"/>
        <v>0</v>
      </c>
      <c r="G20" s="37">
        <f t="shared" si="0"/>
        <v>0</v>
      </c>
      <c r="H20" s="38">
        <f t="shared" si="0"/>
        <v>0</v>
      </c>
      <c r="I20" s="37">
        <f t="shared" si="0"/>
        <v>0</v>
      </c>
      <c r="J20" s="38">
        <f t="shared" si="0"/>
        <v>0</v>
      </c>
      <c r="K20" s="39">
        <f t="shared" si="5"/>
        <v>1</v>
      </c>
      <c r="L20" s="40">
        <f t="shared" si="5"/>
        <v>0</v>
      </c>
      <c r="M20" s="41">
        <f t="shared" si="1"/>
        <v>1</v>
      </c>
      <c r="AA20" s="42">
        <v>1</v>
      </c>
      <c r="AB20" s="43"/>
      <c r="AC20" s="44">
        <v>1</v>
      </c>
      <c r="AD20" s="45"/>
      <c r="AE20" s="44"/>
      <c r="AF20" s="45"/>
      <c r="AG20" s="44"/>
      <c r="AH20" s="45"/>
      <c r="AI20" s="39">
        <f t="shared" si="2"/>
        <v>1</v>
      </c>
      <c r="AJ20" s="40">
        <f t="shared" si="2"/>
        <v>0</v>
      </c>
      <c r="AK20" s="41">
        <f t="shared" si="3"/>
        <v>1</v>
      </c>
    </row>
    <row r="21" spans="1:37" ht="12.75" customHeight="1" x14ac:dyDescent="0.2">
      <c r="A21" s="33" t="s">
        <v>38</v>
      </c>
      <c r="B21" s="34" t="s">
        <v>39</v>
      </c>
      <c r="C21" s="35">
        <f t="shared" si="4"/>
        <v>0</v>
      </c>
      <c r="D21" s="36">
        <f t="shared" si="0"/>
        <v>0</v>
      </c>
      <c r="E21" s="37">
        <f t="shared" si="0"/>
        <v>0</v>
      </c>
      <c r="F21" s="38">
        <f t="shared" si="0"/>
        <v>0</v>
      </c>
      <c r="G21" s="37">
        <f t="shared" si="0"/>
        <v>0</v>
      </c>
      <c r="H21" s="38">
        <f t="shared" si="0"/>
        <v>0</v>
      </c>
      <c r="I21" s="37">
        <f t="shared" si="0"/>
        <v>0</v>
      </c>
      <c r="J21" s="38">
        <f t="shared" si="0"/>
        <v>0</v>
      </c>
      <c r="K21" s="39">
        <f>E21+G21+I21</f>
        <v>0</v>
      </c>
      <c r="L21" s="40">
        <f>F21+H21+J21</f>
        <v>0</v>
      </c>
      <c r="M21" s="41">
        <f t="shared" si="1"/>
        <v>0</v>
      </c>
      <c r="AA21" s="42"/>
      <c r="AB21" s="43"/>
      <c r="AC21" s="44"/>
      <c r="AD21" s="45"/>
      <c r="AE21" s="44"/>
      <c r="AF21" s="45"/>
      <c r="AG21" s="44"/>
      <c r="AH21" s="45"/>
      <c r="AI21" s="39">
        <f>AC21+AE21+AG21</f>
        <v>0</v>
      </c>
      <c r="AJ21" s="40">
        <f>AD21+AF21+AH21</f>
        <v>0</v>
      </c>
      <c r="AK21" s="41">
        <f t="shared" si="3"/>
        <v>0</v>
      </c>
    </row>
    <row r="22" spans="1:37" ht="12.75" customHeight="1" thickBot="1" x14ac:dyDescent="0.25">
      <c r="A22" s="33" t="s">
        <v>40</v>
      </c>
      <c r="B22" s="34" t="s">
        <v>41</v>
      </c>
      <c r="C22" s="35">
        <f t="shared" si="4"/>
        <v>0</v>
      </c>
      <c r="D22" s="36">
        <f t="shared" si="0"/>
        <v>0</v>
      </c>
      <c r="E22" s="37">
        <f t="shared" si="0"/>
        <v>0</v>
      </c>
      <c r="F22" s="38">
        <f t="shared" si="0"/>
        <v>0</v>
      </c>
      <c r="G22" s="37">
        <f t="shared" si="0"/>
        <v>0</v>
      </c>
      <c r="H22" s="38">
        <f t="shared" si="0"/>
        <v>0</v>
      </c>
      <c r="I22" s="37">
        <f t="shared" si="0"/>
        <v>0</v>
      </c>
      <c r="J22" s="38">
        <f t="shared" si="0"/>
        <v>0</v>
      </c>
      <c r="K22" s="39">
        <f>E22+G22+I22</f>
        <v>0</v>
      </c>
      <c r="L22" s="40">
        <f>F22+H22+J22</f>
        <v>0</v>
      </c>
      <c r="M22" s="41">
        <f t="shared" si="1"/>
        <v>0</v>
      </c>
      <c r="AA22" s="42"/>
      <c r="AB22" s="43"/>
      <c r="AC22" s="44"/>
      <c r="AD22" s="45"/>
      <c r="AE22" s="44"/>
      <c r="AF22" s="45"/>
      <c r="AG22" s="44"/>
      <c r="AH22" s="45"/>
      <c r="AI22" s="39">
        <f>AC22+AE22+AG22</f>
        <v>0</v>
      </c>
      <c r="AJ22" s="40">
        <f>AD22+AF22+AH22</f>
        <v>0</v>
      </c>
      <c r="AK22" s="41">
        <f t="shared" si="3"/>
        <v>0</v>
      </c>
    </row>
    <row r="23" spans="1:37" ht="15.75" customHeight="1" thickTop="1" thickBot="1" x14ac:dyDescent="0.25">
      <c r="A23" s="46" t="s">
        <v>42</v>
      </c>
      <c r="B23" s="47"/>
      <c r="C23" s="48">
        <f t="shared" ref="C23:L23" si="6">SUM(C6:C22)</f>
        <v>22</v>
      </c>
      <c r="D23" s="49">
        <f t="shared" si="6"/>
        <v>74</v>
      </c>
      <c r="E23" s="48">
        <f t="shared" si="6"/>
        <v>24</v>
      </c>
      <c r="F23" s="49">
        <f t="shared" si="6"/>
        <v>44</v>
      </c>
      <c r="G23" s="48">
        <f t="shared" si="6"/>
        <v>0</v>
      </c>
      <c r="H23" s="49">
        <f t="shared" si="6"/>
        <v>3</v>
      </c>
      <c r="I23" s="48">
        <f t="shared" si="6"/>
        <v>0</v>
      </c>
      <c r="J23" s="49">
        <f t="shared" si="6"/>
        <v>20</v>
      </c>
      <c r="K23" s="48">
        <f t="shared" si="6"/>
        <v>24</v>
      </c>
      <c r="L23" s="50">
        <f t="shared" si="6"/>
        <v>67</v>
      </c>
      <c r="AA23" s="48">
        <f t="shared" ref="AA23:AJ23" si="7">SUM(AA6:AA22)</f>
        <v>22</v>
      </c>
      <c r="AB23" s="49">
        <f t="shared" si="7"/>
        <v>74</v>
      </c>
      <c r="AC23" s="48">
        <f t="shared" si="7"/>
        <v>24</v>
      </c>
      <c r="AD23" s="49">
        <f t="shared" si="7"/>
        <v>44</v>
      </c>
      <c r="AE23" s="48">
        <f t="shared" si="7"/>
        <v>0</v>
      </c>
      <c r="AF23" s="49">
        <f t="shared" si="7"/>
        <v>3</v>
      </c>
      <c r="AG23" s="48">
        <f t="shared" si="7"/>
        <v>0</v>
      </c>
      <c r="AH23" s="49">
        <f t="shared" si="7"/>
        <v>20</v>
      </c>
      <c r="AI23" s="48">
        <f t="shared" si="7"/>
        <v>24</v>
      </c>
      <c r="AJ23" s="50">
        <f t="shared" si="7"/>
        <v>67</v>
      </c>
    </row>
    <row r="24" spans="1:37" ht="18.75" customHeight="1" x14ac:dyDescent="0.2">
      <c r="A24" s="4" t="s">
        <v>43</v>
      </c>
    </row>
    <row r="25" spans="1:37" x14ac:dyDescent="0.2">
      <c r="A25" s="4" t="s">
        <v>44</v>
      </c>
    </row>
    <row r="26" spans="1:37" x14ac:dyDescent="0.2">
      <c r="A26" s="51" t="str">
        <f>"(*) inserire i dati comunicati nella tab.1 (colonna presenti al 31/12/"&amp;L1-1&amp;") della rilevazione dell'anno precedente"</f>
        <v>(*) inserire i dati comunicati nella tab.1 (colonna presenti al 31/12/2022) della rilevazione dell'anno precedente</v>
      </c>
    </row>
    <row r="27" spans="1:37" x14ac:dyDescent="0.2">
      <c r="A27" s="4" t="s">
        <v>45</v>
      </c>
    </row>
    <row r="28" spans="1:37" ht="12.75" x14ac:dyDescent="0.2">
      <c r="D28" s="52"/>
      <c r="AB28" s="52"/>
    </row>
  </sheetData>
  <sheetProtection algorithmName="SHA-512" hashValue="OhcewDWUjxzoPBgxUxr9olQ3m6Y2S7OSGZ+tsblxAX6F6ZoXvcSl+tTUV1zBkcj2iaA13AEhFrPTlJm+O4x5zg==" saltValue="/1P19dseAC+3pLChKwtEpg==" spinCount="100000" sheet="1" formatColumns="0" selectLockedCells="1"/>
  <mergeCells count="5">
    <mergeCell ref="G2:L2"/>
    <mergeCell ref="C3:L3"/>
    <mergeCell ref="AA3:AJ3"/>
    <mergeCell ref="A4:A5"/>
    <mergeCell ref="B4:B5"/>
  </mergeCells>
  <conditionalFormatting sqref="A6:L22">
    <cfRule type="expression" dxfId="16" priority="1" stopIfTrue="1">
      <formula>$M6&gt;0</formula>
    </cfRule>
  </conditionalFormatting>
  <conditionalFormatting sqref="AA6:AJ22">
    <cfRule type="expression" dxfId="15" priority="2" stopIfTrue="1">
      <formula>$M6&gt;0</formula>
    </cfRule>
  </conditionalFormatting>
  <dataValidations count="1">
    <dataValidation type="whole" allowBlank="1" showInputMessage="1" showErrorMessage="1" errorTitle="ERRORE NEL DATO IMMESSO" error="INSERIRE SOLO NUMERI INTERI" sqref="E6:J22 AC6:AH22">
      <formula1>0</formula1>
      <formula2>999999999999</formula2>
    </dataValidation>
  </dataValidations>
  <printOptions horizontalCentered="1" verticalCentered="1"/>
  <pageMargins left="0" right="0" top="0.17" bottom="0.16" header="0.18" footer="0.2"/>
  <pageSetup paperSize="9" scale="7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6"/>
  <sheetViews>
    <sheetView showGridLines="0" zoomScaleNormal="100" workbookViewId="0">
      <pane xSplit="2" ySplit="5" topLeftCell="C6" activePane="bottomRight" state="frozen"/>
      <selection activeCell="AF16" sqref="AF16"/>
      <selection pane="topRight" activeCell="AF16" sqref="AF16"/>
      <selection pane="bottomLeft" activeCell="AF16" sqref="AF16"/>
      <selection pane="bottomRight" activeCell="AF16" sqref="AF16"/>
    </sheetView>
  </sheetViews>
  <sheetFormatPr defaultColWidth="10.6640625" defaultRowHeight="11.25" x14ac:dyDescent="0.2"/>
  <cols>
    <col min="1" max="1" width="46.6640625" style="473" customWidth="1"/>
    <col min="2" max="2" width="8.1640625" style="475" bestFit="1" customWidth="1"/>
    <col min="3" max="4" width="6.6640625" style="473" customWidth="1"/>
    <col min="5" max="24" width="8" style="473" customWidth="1"/>
    <col min="25" max="26" width="6.5" style="473" customWidth="1"/>
    <col min="27" max="28" width="8.1640625" style="473" customWidth="1"/>
    <col min="29" max="29" width="10.6640625" style="473" hidden="1" customWidth="1"/>
    <col min="30" max="16384" width="10.6640625" style="473"/>
  </cols>
  <sheetData>
    <row r="1" spans="1:29" s="4" customFormat="1" ht="43.5" customHeight="1" x14ac:dyDescent="0.2">
      <c r="A1" s="260" t="str">
        <f>'t1'!A1</f>
        <v>REGIONI ED AUTONOMIE LOCALI - anno 2023</v>
      </c>
      <c r="B1" s="260"/>
      <c r="C1" s="260"/>
      <c r="D1" s="260"/>
      <c r="E1" s="260"/>
      <c r="F1" s="260"/>
      <c r="G1" s="260"/>
      <c r="H1" s="260"/>
      <c r="I1" s="260"/>
      <c r="J1" s="260"/>
      <c r="K1" s="260"/>
      <c r="L1" s="260"/>
      <c r="M1" s="260"/>
      <c r="N1" s="260"/>
      <c r="O1" s="260"/>
      <c r="P1" s="260"/>
      <c r="Q1" s="260"/>
      <c r="R1" s="260"/>
      <c r="S1" s="260"/>
      <c r="T1" s="260"/>
      <c r="U1" s="260"/>
      <c r="V1" s="260"/>
      <c r="W1" s="260"/>
      <c r="X1" s="260"/>
      <c r="Y1" s="260"/>
      <c r="AB1" s="2"/>
    </row>
    <row r="2" spans="1:29" ht="30" customHeight="1" thickBot="1" x14ac:dyDescent="0.25">
      <c r="A2" s="474"/>
      <c r="S2" s="261"/>
      <c r="T2" s="261"/>
      <c r="U2" s="261"/>
      <c r="V2" s="261"/>
      <c r="W2" s="261"/>
      <c r="X2" s="261"/>
      <c r="Y2" s="261"/>
      <c r="Z2" s="261"/>
      <c r="AA2" s="261"/>
      <c r="AB2" s="261"/>
    </row>
    <row r="3" spans="1:29" ht="16.5" customHeight="1" thickBot="1" x14ac:dyDescent="0.25">
      <c r="A3" s="476"/>
      <c r="B3" s="477"/>
      <c r="C3" s="478" t="s">
        <v>163</v>
      </c>
      <c r="D3" s="479"/>
      <c r="E3" s="479"/>
      <c r="F3" s="479"/>
      <c r="G3" s="479"/>
      <c r="H3" s="479"/>
      <c r="I3" s="479"/>
      <c r="J3" s="479"/>
      <c r="K3" s="479"/>
      <c r="L3" s="479"/>
      <c r="M3" s="479"/>
      <c r="N3" s="479"/>
      <c r="O3" s="479"/>
      <c r="P3" s="479"/>
      <c r="Q3" s="479"/>
      <c r="R3" s="479"/>
      <c r="S3" s="479"/>
      <c r="T3" s="479"/>
      <c r="U3" s="479"/>
      <c r="V3" s="479"/>
      <c r="W3" s="479"/>
      <c r="X3" s="480"/>
      <c r="Y3" s="479"/>
      <c r="Z3" s="480"/>
      <c r="AA3" s="479"/>
      <c r="AB3" s="480"/>
    </row>
    <row r="4" spans="1:29" ht="16.5" customHeight="1" thickTop="1" x14ac:dyDescent="0.2">
      <c r="A4" s="481" t="s">
        <v>164</v>
      </c>
      <c r="B4" s="482" t="s">
        <v>2</v>
      </c>
      <c r="C4" s="483" t="s">
        <v>165</v>
      </c>
      <c r="D4" s="484"/>
      <c r="E4" s="485" t="s">
        <v>166</v>
      </c>
      <c r="F4" s="486"/>
      <c r="G4" s="483" t="s">
        <v>167</v>
      </c>
      <c r="H4" s="484"/>
      <c r="I4" s="483" t="s">
        <v>168</v>
      </c>
      <c r="J4" s="484"/>
      <c r="K4" s="483" t="s">
        <v>169</v>
      </c>
      <c r="L4" s="484"/>
      <c r="M4" s="483" t="s">
        <v>170</v>
      </c>
      <c r="N4" s="484"/>
      <c r="O4" s="483" t="s">
        <v>171</v>
      </c>
      <c r="P4" s="484"/>
      <c r="Q4" s="483" t="s">
        <v>172</v>
      </c>
      <c r="R4" s="484"/>
      <c r="S4" s="483" t="s">
        <v>173</v>
      </c>
      <c r="T4" s="484"/>
      <c r="U4" s="483" t="s">
        <v>174</v>
      </c>
      <c r="V4" s="484"/>
      <c r="W4" s="483" t="s">
        <v>175</v>
      </c>
      <c r="X4" s="484"/>
      <c r="Y4" s="483" t="s">
        <v>176</v>
      </c>
      <c r="Z4" s="487"/>
      <c r="AA4" s="483" t="s">
        <v>42</v>
      </c>
      <c r="AB4" s="487"/>
    </row>
    <row r="5" spans="1:29" ht="12" thickBot="1" x14ac:dyDescent="0.25">
      <c r="A5" s="283" t="s">
        <v>105</v>
      </c>
      <c r="B5" s="488"/>
      <c r="C5" s="489" t="s">
        <v>93</v>
      </c>
      <c r="D5" s="490" t="s">
        <v>94</v>
      </c>
      <c r="E5" s="489" t="s">
        <v>93</v>
      </c>
      <c r="F5" s="490" t="s">
        <v>94</v>
      </c>
      <c r="G5" s="489" t="s">
        <v>93</v>
      </c>
      <c r="H5" s="490" t="s">
        <v>94</v>
      </c>
      <c r="I5" s="489" t="s">
        <v>93</v>
      </c>
      <c r="J5" s="490" t="s">
        <v>94</v>
      </c>
      <c r="K5" s="489" t="s">
        <v>93</v>
      </c>
      <c r="L5" s="490" t="s">
        <v>94</v>
      </c>
      <c r="M5" s="489" t="s">
        <v>93</v>
      </c>
      <c r="N5" s="490" t="s">
        <v>94</v>
      </c>
      <c r="O5" s="489" t="s">
        <v>93</v>
      </c>
      <c r="P5" s="490" t="s">
        <v>94</v>
      </c>
      <c r="Q5" s="489" t="s">
        <v>93</v>
      </c>
      <c r="R5" s="490" t="s">
        <v>94</v>
      </c>
      <c r="S5" s="489" t="s">
        <v>93</v>
      </c>
      <c r="T5" s="490" t="s">
        <v>94</v>
      </c>
      <c r="U5" s="489" t="s">
        <v>93</v>
      </c>
      <c r="V5" s="490" t="s">
        <v>94</v>
      </c>
      <c r="W5" s="489" t="s">
        <v>93</v>
      </c>
      <c r="X5" s="491" t="s">
        <v>94</v>
      </c>
      <c r="Y5" s="489" t="s">
        <v>93</v>
      </c>
      <c r="Z5" s="491" t="s">
        <v>94</v>
      </c>
      <c r="AA5" s="489" t="s">
        <v>93</v>
      </c>
      <c r="AB5" s="491" t="s">
        <v>94</v>
      </c>
    </row>
    <row r="6" spans="1:29" ht="13.5" customHeight="1" thickTop="1" x14ac:dyDescent="0.2">
      <c r="A6" s="33" t="str">
        <f>'t1'!A6</f>
        <v>SEGRETARIO A</v>
      </c>
      <c r="B6" s="392" t="str">
        <f>'t1'!B6</f>
        <v>0D0102</v>
      </c>
      <c r="C6" s="492"/>
      <c r="D6" s="493"/>
      <c r="E6" s="494"/>
      <c r="F6" s="493"/>
      <c r="G6" s="492"/>
      <c r="H6" s="493"/>
      <c r="I6" s="492"/>
      <c r="J6" s="493"/>
      <c r="K6" s="492"/>
      <c r="L6" s="493"/>
      <c r="M6" s="492"/>
      <c r="N6" s="493"/>
      <c r="O6" s="494"/>
      <c r="P6" s="495"/>
      <c r="Q6" s="492"/>
      <c r="R6" s="493"/>
      <c r="S6" s="492"/>
      <c r="T6" s="493"/>
      <c r="U6" s="492"/>
      <c r="V6" s="493"/>
      <c r="W6" s="496"/>
      <c r="X6" s="493"/>
      <c r="Y6" s="496"/>
      <c r="Z6" s="493"/>
      <c r="AA6" s="497">
        <f>SUM(C6,E6,G6,I6,K6,M6,O6,Q6,S6,U6,W6,Y6)</f>
        <v>0</v>
      </c>
      <c r="AB6" s="498">
        <f>SUM(D6,F6,H6,J6,L6,N6,P6,R6,T6,V6,X6,Z6)</f>
        <v>0</v>
      </c>
      <c r="AC6" s="499">
        <f>'t1'!M6</f>
        <v>0</v>
      </c>
    </row>
    <row r="7" spans="1:29" ht="14.1" customHeight="1" x14ac:dyDescent="0.2">
      <c r="A7" s="33" t="str">
        <f>'t1'!A7</f>
        <v>SEGRETARIO B</v>
      </c>
      <c r="B7" s="392" t="str">
        <f>'t1'!B7</f>
        <v>0D0103</v>
      </c>
      <c r="C7" s="492"/>
      <c r="D7" s="493"/>
      <c r="E7" s="494"/>
      <c r="F7" s="493"/>
      <c r="G7" s="492"/>
      <c r="H7" s="493"/>
      <c r="I7" s="492"/>
      <c r="J7" s="493"/>
      <c r="K7" s="492"/>
      <c r="L7" s="493"/>
      <c r="M7" s="492"/>
      <c r="N7" s="493"/>
      <c r="O7" s="494"/>
      <c r="P7" s="495"/>
      <c r="Q7" s="492"/>
      <c r="R7" s="493"/>
      <c r="S7" s="492"/>
      <c r="T7" s="493"/>
      <c r="U7" s="492"/>
      <c r="V7" s="493"/>
      <c r="W7" s="496"/>
      <c r="X7" s="493"/>
      <c r="Y7" s="496"/>
      <c r="Z7" s="493"/>
      <c r="AA7" s="497">
        <f t="shared" ref="AA7:AB22" si="0">SUM(C7,E7,G7,I7,K7,M7,O7,Q7,S7,U7,W7,Y7)</f>
        <v>0</v>
      </c>
      <c r="AB7" s="498">
        <f t="shared" si="0"/>
        <v>0</v>
      </c>
      <c r="AC7" s="499">
        <f>'t1'!M7</f>
        <v>0</v>
      </c>
    </row>
    <row r="8" spans="1:29" ht="14.1" customHeight="1" x14ac:dyDescent="0.2">
      <c r="A8" s="33" t="str">
        <f>'t1'!A8</f>
        <v>SEGRETARIO C</v>
      </c>
      <c r="B8" s="392" t="str">
        <f>'t1'!B8</f>
        <v>0D0485</v>
      </c>
      <c r="C8" s="492"/>
      <c r="D8" s="493"/>
      <c r="E8" s="494"/>
      <c r="F8" s="493"/>
      <c r="G8" s="492"/>
      <c r="H8" s="493"/>
      <c r="I8" s="492"/>
      <c r="J8" s="493"/>
      <c r="K8" s="492"/>
      <c r="L8" s="493"/>
      <c r="M8" s="492"/>
      <c r="N8" s="493"/>
      <c r="O8" s="494"/>
      <c r="P8" s="495"/>
      <c r="Q8" s="492"/>
      <c r="R8" s="493"/>
      <c r="S8" s="492"/>
      <c r="T8" s="493"/>
      <c r="U8" s="492"/>
      <c r="V8" s="493"/>
      <c r="W8" s="496"/>
      <c r="X8" s="493"/>
      <c r="Y8" s="496"/>
      <c r="Z8" s="493"/>
      <c r="AA8" s="497">
        <f t="shared" si="0"/>
        <v>0</v>
      </c>
      <c r="AB8" s="498">
        <f t="shared" si="0"/>
        <v>0</v>
      </c>
      <c r="AC8" s="499">
        <f>'t1'!M8</f>
        <v>0</v>
      </c>
    </row>
    <row r="9" spans="1:29" ht="14.1" customHeight="1" x14ac:dyDescent="0.2">
      <c r="A9" s="33" t="str">
        <f>'t1'!A9</f>
        <v>DIRETTORE  GENERALE</v>
      </c>
      <c r="B9" s="392" t="str">
        <f>'t1'!B9</f>
        <v>0D0097</v>
      </c>
      <c r="C9" s="492"/>
      <c r="D9" s="493"/>
      <c r="E9" s="494"/>
      <c r="F9" s="493"/>
      <c r="G9" s="492"/>
      <c r="H9" s="493"/>
      <c r="I9" s="492"/>
      <c r="J9" s="493"/>
      <c r="K9" s="492"/>
      <c r="L9" s="493"/>
      <c r="M9" s="492"/>
      <c r="N9" s="493"/>
      <c r="O9" s="494"/>
      <c r="P9" s="495"/>
      <c r="Q9" s="492"/>
      <c r="R9" s="493"/>
      <c r="S9" s="492"/>
      <c r="T9" s="493"/>
      <c r="U9" s="492"/>
      <c r="V9" s="493"/>
      <c r="W9" s="496"/>
      <c r="X9" s="493"/>
      <c r="Y9" s="496"/>
      <c r="Z9" s="493"/>
      <c r="AA9" s="497">
        <f t="shared" si="0"/>
        <v>0</v>
      </c>
      <c r="AB9" s="498">
        <f t="shared" si="0"/>
        <v>0</v>
      </c>
      <c r="AC9" s="499">
        <f>'t1'!M9</f>
        <v>0</v>
      </c>
    </row>
    <row r="10" spans="1:29" ht="14.1" customHeight="1" x14ac:dyDescent="0.2">
      <c r="A10" s="33" t="str">
        <f>'t1'!A10</f>
        <v>ALTE SPECIALIZZ. FUORI D.O.</v>
      </c>
      <c r="B10" s="392" t="str">
        <f>'t1'!B10</f>
        <v>0D0095</v>
      </c>
      <c r="C10" s="492"/>
      <c r="D10" s="493"/>
      <c r="E10" s="494"/>
      <c r="F10" s="493"/>
      <c r="G10" s="492"/>
      <c r="H10" s="493"/>
      <c r="I10" s="492"/>
      <c r="J10" s="493"/>
      <c r="K10" s="492"/>
      <c r="L10" s="493"/>
      <c r="M10" s="492"/>
      <c r="N10" s="493"/>
      <c r="O10" s="494"/>
      <c r="P10" s="495"/>
      <c r="Q10" s="492"/>
      <c r="R10" s="493"/>
      <c r="S10" s="492"/>
      <c r="T10" s="493"/>
      <c r="U10" s="492"/>
      <c r="V10" s="493"/>
      <c r="W10" s="496"/>
      <c r="X10" s="493"/>
      <c r="Y10" s="496"/>
      <c r="Z10" s="493"/>
      <c r="AA10" s="497">
        <f t="shared" si="0"/>
        <v>0</v>
      </c>
      <c r="AB10" s="498">
        <f t="shared" si="0"/>
        <v>0</v>
      </c>
      <c r="AC10" s="499">
        <f>'t1'!M10</f>
        <v>0</v>
      </c>
    </row>
    <row r="11" spans="1:29" ht="14.1" customHeight="1" x14ac:dyDescent="0.2">
      <c r="A11" s="33" t="str">
        <f>'t1'!A11</f>
        <v>DIRIGENTE A TEMPO DETERMINATO FUORI D.O.</v>
      </c>
      <c r="B11" s="392" t="str">
        <f>'t1'!B11</f>
        <v>0D0098</v>
      </c>
      <c r="C11" s="492"/>
      <c r="D11" s="493"/>
      <c r="E11" s="494"/>
      <c r="F11" s="493"/>
      <c r="G11" s="492"/>
      <c r="H11" s="493"/>
      <c r="I11" s="492"/>
      <c r="J11" s="493"/>
      <c r="K11" s="492"/>
      <c r="L11" s="493"/>
      <c r="M11" s="492"/>
      <c r="N11" s="493"/>
      <c r="O11" s="494"/>
      <c r="P11" s="495"/>
      <c r="Q11" s="492"/>
      <c r="R11" s="493"/>
      <c r="S11" s="492"/>
      <c r="T11" s="493"/>
      <c r="U11" s="492"/>
      <c r="V11" s="493"/>
      <c r="W11" s="496"/>
      <c r="X11" s="493"/>
      <c r="Y11" s="496"/>
      <c r="Z11" s="493"/>
      <c r="AA11" s="497">
        <f t="shared" si="0"/>
        <v>0</v>
      </c>
      <c r="AB11" s="498">
        <f t="shared" si="0"/>
        <v>0</v>
      </c>
      <c r="AC11" s="499">
        <f>'t1'!M11</f>
        <v>0</v>
      </c>
    </row>
    <row r="12" spans="1:29" ht="14.1" customHeight="1" x14ac:dyDescent="0.2">
      <c r="A12" s="33" t="str">
        <f>'t1'!A12</f>
        <v>SEGRETARIO GENERALE CCIAA</v>
      </c>
      <c r="B12" s="392" t="str">
        <f>'t1'!B12</f>
        <v>0D0104</v>
      </c>
      <c r="C12" s="492"/>
      <c r="D12" s="493"/>
      <c r="E12" s="494"/>
      <c r="F12" s="493"/>
      <c r="G12" s="492"/>
      <c r="H12" s="493"/>
      <c r="I12" s="492"/>
      <c r="J12" s="493"/>
      <c r="K12" s="492"/>
      <c r="L12" s="493"/>
      <c r="M12" s="492"/>
      <c r="N12" s="493"/>
      <c r="O12" s="494"/>
      <c r="P12" s="495"/>
      <c r="Q12" s="492"/>
      <c r="R12" s="493"/>
      <c r="S12" s="492">
        <v>1</v>
      </c>
      <c r="T12" s="493"/>
      <c r="U12" s="492"/>
      <c r="V12" s="493"/>
      <c r="W12" s="496"/>
      <c r="X12" s="493"/>
      <c r="Y12" s="496"/>
      <c r="Z12" s="493"/>
      <c r="AA12" s="497">
        <f t="shared" si="0"/>
        <v>1</v>
      </c>
      <c r="AB12" s="498">
        <f t="shared" si="0"/>
        <v>0</v>
      </c>
      <c r="AC12" s="499">
        <f>'t1'!M12</f>
        <v>1</v>
      </c>
    </row>
    <row r="13" spans="1:29" ht="14.1" customHeight="1" x14ac:dyDescent="0.2">
      <c r="A13" s="33" t="str">
        <f>'t1'!A13</f>
        <v>DIRIGENTE A TEMPO INDETERMINATO</v>
      </c>
      <c r="B13" s="392" t="str">
        <f>'t1'!B13</f>
        <v>0D0164</v>
      </c>
      <c r="C13" s="492"/>
      <c r="D13" s="493"/>
      <c r="E13" s="494"/>
      <c r="F13" s="493"/>
      <c r="G13" s="492"/>
      <c r="H13" s="493"/>
      <c r="I13" s="492"/>
      <c r="J13" s="493"/>
      <c r="K13" s="492"/>
      <c r="L13" s="493"/>
      <c r="M13" s="492"/>
      <c r="N13" s="493"/>
      <c r="O13" s="494"/>
      <c r="P13" s="495"/>
      <c r="Q13" s="492"/>
      <c r="R13" s="493"/>
      <c r="S13" s="492">
        <v>1</v>
      </c>
      <c r="T13" s="493"/>
      <c r="U13" s="492">
        <v>1</v>
      </c>
      <c r="V13" s="493"/>
      <c r="W13" s="496"/>
      <c r="X13" s="493"/>
      <c r="Y13" s="496"/>
      <c r="Z13" s="493"/>
      <c r="AA13" s="497">
        <f t="shared" si="0"/>
        <v>2</v>
      </c>
      <c r="AB13" s="498">
        <f t="shared" si="0"/>
        <v>0</v>
      </c>
      <c r="AC13" s="499">
        <f>'t1'!M13</f>
        <v>1</v>
      </c>
    </row>
    <row r="14" spans="1:29" ht="14.1" customHeight="1" x14ac:dyDescent="0.2">
      <c r="A14" s="33" t="str">
        <f>'t1'!A14</f>
        <v>DIRIGENTE A TEMPO DETERMINATO IN D.O.</v>
      </c>
      <c r="B14" s="392" t="str">
        <f>'t1'!B14</f>
        <v>0D0165</v>
      </c>
      <c r="C14" s="492"/>
      <c r="D14" s="493"/>
      <c r="E14" s="494"/>
      <c r="F14" s="493"/>
      <c r="G14" s="492"/>
      <c r="H14" s="493"/>
      <c r="I14" s="492"/>
      <c r="J14" s="493"/>
      <c r="K14" s="492"/>
      <c r="L14" s="493"/>
      <c r="M14" s="492"/>
      <c r="N14" s="493"/>
      <c r="O14" s="494"/>
      <c r="P14" s="495"/>
      <c r="Q14" s="492"/>
      <c r="R14" s="493"/>
      <c r="S14" s="492"/>
      <c r="T14" s="493"/>
      <c r="U14" s="492"/>
      <c r="V14" s="493"/>
      <c r="W14" s="496"/>
      <c r="X14" s="493"/>
      <c r="Y14" s="496"/>
      <c r="Z14" s="493"/>
      <c r="AA14" s="497">
        <f t="shared" si="0"/>
        <v>0</v>
      </c>
      <c r="AB14" s="498">
        <f t="shared" si="0"/>
        <v>0</v>
      </c>
      <c r="AC14" s="499">
        <f>'t1'!M14</f>
        <v>0</v>
      </c>
    </row>
    <row r="15" spans="1:29" ht="14.1" customHeight="1" x14ac:dyDescent="0.2">
      <c r="A15" s="33" t="str">
        <f>'t1'!A15</f>
        <v xml:space="preserve">ALTE SPECIALIZZ. IN D.O. </v>
      </c>
      <c r="B15" s="392" t="str">
        <f>'t1'!B15</f>
        <v>0D0I95</v>
      </c>
      <c r="C15" s="492"/>
      <c r="D15" s="493"/>
      <c r="E15" s="494"/>
      <c r="F15" s="493"/>
      <c r="G15" s="492"/>
      <c r="H15" s="493"/>
      <c r="I15" s="492"/>
      <c r="J15" s="493"/>
      <c r="K15" s="492"/>
      <c r="L15" s="493"/>
      <c r="M15" s="492"/>
      <c r="N15" s="493"/>
      <c r="O15" s="494"/>
      <c r="P15" s="495"/>
      <c r="Q15" s="492"/>
      <c r="R15" s="493"/>
      <c r="S15" s="492"/>
      <c r="T15" s="493"/>
      <c r="U15" s="492"/>
      <c r="V15" s="493"/>
      <c r="W15" s="496"/>
      <c r="X15" s="493"/>
      <c r="Y15" s="496"/>
      <c r="Z15" s="493"/>
      <c r="AA15" s="497">
        <f t="shared" si="0"/>
        <v>0</v>
      </c>
      <c r="AB15" s="498">
        <f t="shared" si="0"/>
        <v>0</v>
      </c>
      <c r="AC15" s="499">
        <f>'t1'!M15</f>
        <v>0</v>
      </c>
    </row>
    <row r="16" spans="1:29" ht="14.1" customHeight="1" x14ac:dyDescent="0.2">
      <c r="A16" s="33" t="str">
        <f>'t1'!A16</f>
        <v>RESPONSABILE DEI SERVIZI O DEGLI UFFICI IN D.O</v>
      </c>
      <c r="B16" s="392" t="str">
        <f>'t1'!B16</f>
        <v>0D0I96</v>
      </c>
      <c r="C16" s="492"/>
      <c r="D16" s="493"/>
      <c r="E16" s="494"/>
      <c r="F16" s="493"/>
      <c r="G16" s="492"/>
      <c r="H16" s="493"/>
      <c r="I16" s="492"/>
      <c r="J16" s="493"/>
      <c r="K16" s="492"/>
      <c r="L16" s="493"/>
      <c r="M16" s="492"/>
      <c r="N16" s="493"/>
      <c r="O16" s="494"/>
      <c r="P16" s="495"/>
      <c r="Q16" s="492"/>
      <c r="R16" s="493"/>
      <c r="S16" s="492"/>
      <c r="T16" s="493"/>
      <c r="U16" s="492"/>
      <c r="V16" s="493"/>
      <c r="W16" s="496"/>
      <c r="X16" s="493"/>
      <c r="Y16" s="496"/>
      <c r="Z16" s="493"/>
      <c r="AA16" s="497">
        <f>SUM(C16,E16,G16,I16,K16,M16,O16,Q16,S16,U16,W16,Y16)</f>
        <v>0</v>
      </c>
      <c r="AB16" s="498">
        <f>SUM(D16,F16,H16,J16,L16,N16,P16,R16,T16,V16,X16,Z16)</f>
        <v>0</v>
      </c>
      <c r="AC16" s="499">
        <f>'t1'!M16</f>
        <v>0</v>
      </c>
    </row>
    <row r="17" spans="1:29" ht="14.1" customHeight="1" x14ac:dyDescent="0.2">
      <c r="A17" s="33" t="str">
        <f>'t1'!A17</f>
        <v>FUNZIONARI ED ELEVATA QUALIFICAZIONE</v>
      </c>
      <c r="B17" s="392" t="str">
        <f>'t1'!B17</f>
        <v>0FZEQF</v>
      </c>
      <c r="C17" s="492"/>
      <c r="D17" s="493"/>
      <c r="E17" s="494"/>
      <c r="F17" s="493"/>
      <c r="G17" s="492"/>
      <c r="H17" s="493"/>
      <c r="I17" s="492"/>
      <c r="J17" s="493"/>
      <c r="K17" s="492"/>
      <c r="L17" s="493"/>
      <c r="M17" s="492"/>
      <c r="N17" s="493">
        <v>1</v>
      </c>
      <c r="O17" s="494">
        <v>2</v>
      </c>
      <c r="P17" s="495">
        <v>1</v>
      </c>
      <c r="Q17" s="492">
        <v>2</v>
      </c>
      <c r="R17" s="493">
        <v>5</v>
      </c>
      <c r="S17" s="492">
        <v>2</v>
      </c>
      <c r="T17" s="493">
        <v>10</v>
      </c>
      <c r="U17" s="492">
        <v>1</v>
      </c>
      <c r="V17" s="493">
        <v>3</v>
      </c>
      <c r="W17" s="496"/>
      <c r="X17" s="493"/>
      <c r="Y17" s="496"/>
      <c r="Z17" s="493"/>
      <c r="AA17" s="497">
        <f t="shared" si="0"/>
        <v>7</v>
      </c>
      <c r="AB17" s="498">
        <f t="shared" si="0"/>
        <v>20</v>
      </c>
      <c r="AC17" s="499">
        <f>'t1'!M17</f>
        <v>1</v>
      </c>
    </row>
    <row r="18" spans="1:29" ht="14.1" customHeight="1" x14ac:dyDescent="0.2">
      <c r="A18" s="33" t="str">
        <f>'t1'!A18</f>
        <v>ISTRUTTORI</v>
      </c>
      <c r="B18" s="392" t="str">
        <f>'t1'!B18</f>
        <v>0IR000</v>
      </c>
      <c r="C18" s="492"/>
      <c r="D18" s="493"/>
      <c r="E18" s="494"/>
      <c r="F18" s="493"/>
      <c r="G18" s="492">
        <v>1</v>
      </c>
      <c r="H18" s="493">
        <v>1</v>
      </c>
      <c r="I18" s="492">
        <v>1</v>
      </c>
      <c r="J18" s="493">
        <v>1</v>
      </c>
      <c r="K18" s="492"/>
      <c r="L18" s="493"/>
      <c r="M18" s="492"/>
      <c r="N18" s="493">
        <v>2</v>
      </c>
      <c r="O18" s="494">
        <v>2</v>
      </c>
      <c r="P18" s="495">
        <v>3</v>
      </c>
      <c r="Q18" s="492">
        <v>1</v>
      </c>
      <c r="R18" s="493">
        <v>14</v>
      </c>
      <c r="S18" s="492">
        <v>5</v>
      </c>
      <c r="T18" s="493">
        <v>18</v>
      </c>
      <c r="U18" s="492">
        <v>1</v>
      </c>
      <c r="V18" s="493">
        <v>4</v>
      </c>
      <c r="W18" s="496"/>
      <c r="X18" s="493">
        <v>1</v>
      </c>
      <c r="Y18" s="496"/>
      <c r="Z18" s="493"/>
      <c r="AA18" s="497">
        <f t="shared" si="0"/>
        <v>11</v>
      </c>
      <c r="AB18" s="498">
        <f t="shared" si="0"/>
        <v>44</v>
      </c>
      <c r="AC18" s="499">
        <f>'t1'!M18</f>
        <v>1</v>
      </c>
    </row>
    <row r="19" spans="1:29" ht="14.1" customHeight="1" x14ac:dyDescent="0.2">
      <c r="A19" s="33" t="str">
        <f>'t1'!A19</f>
        <v>OPERATORI ESPERTI</v>
      </c>
      <c r="B19" s="392" t="str">
        <f>'t1'!B19</f>
        <v>0OEESP</v>
      </c>
      <c r="C19" s="492"/>
      <c r="D19" s="493"/>
      <c r="E19" s="494"/>
      <c r="F19" s="493"/>
      <c r="G19" s="492"/>
      <c r="H19" s="493"/>
      <c r="I19" s="492"/>
      <c r="J19" s="493"/>
      <c r="K19" s="492"/>
      <c r="L19" s="493"/>
      <c r="M19" s="492"/>
      <c r="N19" s="493"/>
      <c r="O19" s="494"/>
      <c r="P19" s="495"/>
      <c r="Q19" s="492"/>
      <c r="R19" s="493">
        <v>1</v>
      </c>
      <c r="S19" s="492">
        <v>2</v>
      </c>
      <c r="T19" s="493">
        <v>1</v>
      </c>
      <c r="U19" s="492"/>
      <c r="V19" s="493"/>
      <c r="W19" s="496"/>
      <c r="X19" s="493">
        <v>1</v>
      </c>
      <c r="Y19" s="496"/>
      <c r="Z19" s="493"/>
      <c r="AA19" s="497">
        <f t="shared" si="0"/>
        <v>2</v>
      </c>
      <c r="AB19" s="498">
        <f t="shared" si="0"/>
        <v>3</v>
      </c>
      <c r="AC19" s="499">
        <f>'t1'!M19</f>
        <v>1</v>
      </c>
    </row>
    <row r="20" spans="1:29" ht="14.1" customHeight="1" x14ac:dyDescent="0.2">
      <c r="A20" s="33" t="str">
        <f>'t1'!A20</f>
        <v>OPERATORI</v>
      </c>
      <c r="B20" s="392" t="str">
        <f>'t1'!B20</f>
        <v>0OP000</v>
      </c>
      <c r="C20" s="492"/>
      <c r="D20" s="493"/>
      <c r="E20" s="494"/>
      <c r="F20" s="493"/>
      <c r="G20" s="492"/>
      <c r="H20" s="493"/>
      <c r="I20" s="492"/>
      <c r="J20" s="493"/>
      <c r="K20" s="492"/>
      <c r="L20" s="493"/>
      <c r="M20" s="492"/>
      <c r="N20" s="493"/>
      <c r="O20" s="494"/>
      <c r="P20" s="495"/>
      <c r="Q20" s="492"/>
      <c r="R20" s="493"/>
      <c r="S20" s="492">
        <v>1</v>
      </c>
      <c r="T20" s="493"/>
      <c r="U20" s="492"/>
      <c r="V20" s="493"/>
      <c r="W20" s="496"/>
      <c r="X20" s="493"/>
      <c r="Y20" s="496"/>
      <c r="Z20" s="493"/>
      <c r="AA20" s="497">
        <f t="shared" si="0"/>
        <v>1</v>
      </c>
      <c r="AB20" s="498">
        <f t="shared" si="0"/>
        <v>0</v>
      </c>
      <c r="AC20" s="499">
        <f>'t1'!M20</f>
        <v>1</v>
      </c>
    </row>
    <row r="21" spans="1:29" ht="14.1" customHeight="1" x14ac:dyDescent="0.2">
      <c r="A21" s="33" t="str">
        <f>'t1'!A21</f>
        <v>CONTRATTISTI</v>
      </c>
      <c r="B21" s="392" t="str">
        <f>'t1'!B21</f>
        <v>000061</v>
      </c>
      <c r="C21" s="492"/>
      <c r="D21" s="493"/>
      <c r="E21" s="494"/>
      <c r="F21" s="493"/>
      <c r="G21" s="492"/>
      <c r="H21" s="493"/>
      <c r="I21" s="492"/>
      <c r="J21" s="493"/>
      <c r="K21" s="492"/>
      <c r="L21" s="493"/>
      <c r="M21" s="492"/>
      <c r="N21" s="493"/>
      <c r="O21" s="494"/>
      <c r="P21" s="495"/>
      <c r="Q21" s="492"/>
      <c r="R21" s="493"/>
      <c r="S21" s="492"/>
      <c r="T21" s="493"/>
      <c r="U21" s="492"/>
      <c r="V21" s="493"/>
      <c r="W21" s="496"/>
      <c r="X21" s="493"/>
      <c r="Y21" s="496"/>
      <c r="Z21" s="493"/>
      <c r="AA21" s="497">
        <f>SUM(C21,E21,G21,I21,K21,M21,O21,Q21,S21,U21,W21,Y21)</f>
        <v>0</v>
      </c>
      <c r="AB21" s="498">
        <f>SUM(D21,F21,H21,J21,L21,N21,P21,R21,T21,V21,X21,Z21)</f>
        <v>0</v>
      </c>
      <c r="AC21" s="499">
        <f>'t1'!M21</f>
        <v>0</v>
      </c>
    </row>
    <row r="22" spans="1:29" ht="14.1" customHeight="1" thickBot="1" x14ac:dyDescent="0.25">
      <c r="A22" s="33" t="str">
        <f>'t1'!A22</f>
        <v>COLLABORATORE A T.D. ART. 90 TUEL</v>
      </c>
      <c r="B22" s="392" t="str">
        <f>'t1'!B22</f>
        <v>000096</v>
      </c>
      <c r="C22" s="492"/>
      <c r="D22" s="493"/>
      <c r="E22" s="494"/>
      <c r="F22" s="493"/>
      <c r="G22" s="492"/>
      <c r="H22" s="493"/>
      <c r="I22" s="492"/>
      <c r="J22" s="493"/>
      <c r="K22" s="492"/>
      <c r="L22" s="493"/>
      <c r="M22" s="492"/>
      <c r="N22" s="493"/>
      <c r="O22" s="494"/>
      <c r="P22" s="495"/>
      <c r="Q22" s="492"/>
      <c r="R22" s="493"/>
      <c r="S22" s="492"/>
      <c r="T22" s="493"/>
      <c r="U22" s="492"/>
      <c r="V22" s="493"/>
      <c r="W22" s="496"/>
      <c r="X22" s="493"/>
      <c r="Y22" s="496"/>
      <c r="Z22" s="493"/>
      <c r="AA22" s="497">
        <f t="shared" si="0"/>
        <v>0</v>
      </c>
      <c r="AB22" s="498">
        <f t="shared" si="0"/>
        <v>0</v>
      </c>
      <c r="AC22" s="499">
        <f>'t1'!M22</f>
        <v>0</v>
      </c>
    </row>
    <row r="23" spans="1:29" ht="16.5" customHeight="1" thickTop="1" thickBot="1" x14ac:dyDescent="0.25">
      <c r="A23" s="500" t="s">
        <v>42</v>
      </c>
      <c r="B23" s="501"/>
      <c r="C23" s="502">
        <f t="shared" ref="C23:AB23" si="1">SUM(C6:C22)</f>
        <v>0</v>
      </c>
      <c r="D23" s="503">
        <f t="shared" si="1"/>
        <v>0</v>
      </c>
      <c r="E23" s="502">
        <f t="shared" si="1"/>
        <v>0</v>
      </c>
      <c r="F23" s="503">
        <f t="shared" si="1"/>
        <v>0</v>
      </c>
      <c r="G23" s="502">
        <f t="shared" si="1"/>
        <v>1</v>
      </c>
      <c r="H23" s="503">
        <f t="shared" si="1"/>
        <v>1</v>
      </c>
      <c r="I23" s="502">
        <f t="shared" si="1"/>
        <v>1</v>
      </c>
      <c r="J23" s="503">
        <f t="shared" si="1"/>
        <v>1</v>
      </c>
      <c r="K23" s="502">
        <f t="shared" si="1"/>
        <v>0</v>
      </c>
      <c r="L23" s="503">
        <f t="shared" si="1"/>
        <v>0</v>
      </c>
      <c r="M23" s="502">
        <f t="shared" si="1"/>
        <v>0</v>
      </c>
      <c r="N23" s="503">
        <f t="shared" si="1"/>
        <v>3</v>
      </c>
      <c r="O23" s="502">
        <f t="shared" si="1"/>
        <v>4</v>
      </c>
      <c r="P23" s="503">
        <f t="shared" si="1"/>
        <v>4</v>
      </c>
      <c r="Q23" s="502">
        <f t="shared" si="1"/>
        <v>3</v>
      </c>
      <c r="R23" s="503">
        <f t="shared" si="1"/>
        <v>20</v>
      </c>
      <c r="S23" s="502">
        <f t="shared" si="1"/>
        <v>12</v>
      </c>
      <c r="T23" s="503">
        <f t="shared" si="1"/>
        <v>29</v>
      </c>
      <c r="U23" s="502">
        <f t="shared" si="1"/>
        <v>3</v>
      </c>
      <c r="V23" s="503">
        <f t="shared" si="1"/>
        <v>7</v>
      </c>
      <c r="W23" s="502">
        <f>SUM(W6:W22)</f>
        <v>0</v>
      </c>
      <c r="X23" s="503">
        <f>SUM(X6:X22)</f>
        <v>2</v>
      </c>
      <c r="Y23" s="502">
        <f t="shared" si="1"/>
        <v>0</v>
      </c>
      <c r="Z23" s="503">
        <f t="shared" si="1"/>
        <v>0</v>
      </c>
      <c r="AA23" s="502">
        <f t="shared" si="1"/>
        <v>24</v>
      </c>
      <c r="AB23" s="504">
        <f t="shared" si="1"/>
        <v>67</v>
      </c>
    </row>
    <row r="24" spans="1:29" ht="8.25" customHeight="1" x14ac:dyDescent="0.2">
      <c r="A24" s="505"/>
      <c r="C24" s="506"/>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row>
    <row r="25" spans="1:29" x14ac:dyDescent="0.2">
      <c r="A25" s="4" t="str">
        <f>'t1'!$A$24</f>
        <v>(a) personale a tempo indeterminato al quale viene applicato un contratto di lavoro di tipo privatistico (es.:tipografico,chimico,edile,metalmeccanico,portierato, ecc.)</v>
      </c>
      <c r="B25" s="6"/>
      <c r="C25" s="4"/>
      <c r="D25" s="4"/>
      <c r="E25" s="4"/>
      <c r="F25" s="4"/>
      <c r="G25" s="4"/>
      <c r="H25" s="4"/>
      <c r="I25" s="4"/>
      <c r="J25" s="4"/>
      <c r="K25" s="4"/>
      <c r="L25" s="4"/>
      <c r="M25" s="321"/>
    </row>
    <row r="26" spans="1:29" s="4" customFormat="1" x14ac:dyDescent="0.2">
      <c r="A26" s="4" t="str">
        <f>'t1'!$A$25</f>
        <v>(b) cfr." istruzioni generali e specifiche di comparto" e "glossario"</v>
      </c>
      <c r="B26" s="6"/>
    </row>
  </sheetData>
  <sheetProtection algorithmName="SHA-512" hashValue="sMr80DmDydvrfvZjUtc2jgynUXoMqkC4Wnz4TBNUuGKLAbC2EH0wBjr8N56EHz7t7VQnhRSWjM1qWZDH4fCjig==" saltValue="v34Sjk7IA+wizCqB5TScVA==" spinCount="100000" sheet="1" formatColumns="0" selectLockedCells="1"/>
  <mergeCells count="14">
    <mergeCell ref="U4:V4"/>
    <mergeCell ref="W4:X4"/>
    <mergeCell ref="Y4:Z4"/>
    <mergeCell ref="AA4:AB4"/>
    <mergeCell ref="A1:Y1"/>
    <mergeCell ref="S2:AB2"/>
    <mergeCell ref="C4:D4"/>
    <mergeCell ref="G4:H4"/>
    <mergeCell ref="I4:J4"/>
    <mergeCell ref="K4:L4"/>
    <mergeCell ref="M4:N4"/>
    <mergeCell ref="O4:P4"/>
    <mergeCell ref="Q4:R4"/>
    <mergeCell ref="S4:T4"/>
  </mergeCells>
  <conditionalFormatting sqref="A6:AB22">
    <cfRule type="expression" dxfId="6" priority="1" stopIfTrue="1">
      <formula>$AC6&gt;0</formula>
    </cfRule>
  </conditionalFormatting>
  <printOptions horizontalCentered="1" verticalCentered="1"/>
  <pageMargins left="0" right="0" top="0.19685039370078741" bottom="0.17" header="0.23" footer="0.18"/>
  <pageSetup paperSize="9" scale="71"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5"/>
  <sheetViews>
    <sheetView showGridLines="0" zoomScaleNormal="100" workbookViewId="0">
      <pane xSplit="2" ySplit="5" topLeftCell="C6" activePane="bottomRight" state="frozen"/>
      <selection activeCell="AF16" sqref="AF16"/>
      <selection pane="topRight" activeCell="AF16" sqref="AF16"/>
      <selection pane="bottomLeft" activeCell="AF16" sqref="AF16"/>
      <selection pane="bottomRight" activeCell="AF16" sqref="AF16"/>
    </sheetView>
  </sheetViews>
  <sheetFormatPr defaultColWidth="10.6640625" defaultRowHeight="12.75" x14ac:dyDescent="0.2"/>
  <cols>
    <col min="1" max="1" width="43" style="507" customWidth="1"/>
    <col min="2" max="2" width="10.6640625" style="507" customWidth="1"/>
    <col min="3" max="16" width="13.6640625" style="507" customWidth="1"/>
    <col min="17" max="17" width="0" style="507" hidden="1" customWidth="1"/>
    <col min="18" max="16384" width="10.6640625" style="507"/>
  </cols>
  <sheetData>
    <row r="1" spans="1:17" s="4" customFormat="1" ht="43.5" customHeight="1" x14ac:dyDescent="0.2">
      <c r="A1" s="260" t="str">
        <f>'t1'!A1</f>
        <v>REGIONI ED AUTONOMIE LOCALI - anno 2023</v>
      </c>
      <c r="B1" s="260"/>
      <c r="C1" s="260"/>
      <c r="D1" s="260"/>
      <c r="E1" s="260"/>
      <c r="F1" s="260"/>
      <c r="G1" s="260"/>
      <c r="H1" s="260"/>
      <c r="I1" s="260"/>
      <c r="J1" s="260"/>
      <c r="K1" s="260"/>
      <c r="L1" s="260"/>
      <c r="M1" s="260"/>
      <c r="N1" s="260"/>
      <c r="P1" s="2"/>
      <c r="Q1"/>
    </row>
    <row r="2" spans="1:17" s="4" customFormat="1" ht="5.25" customHeight="1" x14ac:dyDescent="0.2">
      <c r="A2" s="403"/>
      <c r="B2" s="403"/>
      <c r="C2" s="403"/>
      <c r="D2" s="403"/>
      <c r="E2" s="403"/>
      <c r="F2" s="403"/>
      <c r="G2" s="403"/>
      <c r="H2" s="403"/>
      <c r="I2" s="403"/>
      <c r="J2" s="403"/>
      <c r="K2" s="403"/>
      <c r="L2" s="403"/>
      <c r="M2" s="403"/>
      <c r="N2" s="403"/>
      <c r="P2" s="2"/>
      <c r="Q2"/>
    </row>
    <row r="3" spans="1:17" ht="30" customHeight="1" thickBot="1" x14ac:dyDescent="0.25">
      <c r="M3" s="261"/>
      <c r="N3" s="261"/>
      <c r="O3" s="261"/>
      <c r="P3" s="261"/>
    </row>
    <row r="4" spans="1:17" ht="25.35" customHeight="1" x14ac:dyDescent="0.2">
      <c r="A4" s="508" t="s">
        <v>164</v>
      </c>
      <c r="B4" s="509" t="s">
        <v>2</v>
      </c>
      <c r="C4" s="510" t="s">
        <v>177</v>
      </c>
      <c r="D4" s="511"/>
      <c r="E4" s="510" t="s">
        <v>178</v>
      </c>
      <c r="F4" s="511"/>
      <c r="G4" s="512" t="s">
        <v>179</v>
      </c>
      <c r="H4" s="513"/>
      <c r="I4" s="512" t="s">
        <v>180</v>
      </c>
      <c r="J4" s="513"/>
      <c r="K4" s="512" t="s">
        <v>181</v>
      </c>
      <c r="L4" s="513"/>
      <c r="M4" s="512" t="s">
        <v>182</v>
      </c>
      <c r="N4" s="513"/>
      <c r="O4" s="512" t="s">
        <v>42</v>
      </c>
      <c r="P4" s="513"/>
    </row>
    <row r="5" spans="1:17" ht="14.25" customHeight="1" thickBot="1" x14ac:dyDescent="0.25">
      <c r="A5" s="283" t="s">
        <v>105</v>
      </c>
      <c r="B5" s="514"/>
      <c r="C5" s="515" t="s">
        <v>6</v>
      </c>
      <c r="D5" s="516" t="s">
        <v>7</v>
      </c>
      <c r="E5" s="515" t="s">
        <v>6</v>
      </c>
      <c r="F5" s="516" t="s">
        <v>7</v>
      </c>
      <c r="G5" s="515" t="s">
        <v>6</v>
      </c>
      <c r="H5" s="517" t="s">
        <v>7</v>
      </c>
      <c r="I5" s="515" t="s">
        <v>6</v>
      </c>
      <c r="J5" s="517" t="s">
        <v>7</v>
      </c>
      <c r="K5" s="515" t="s">
        <v>6</v>
      </c>
      <c r="L5" s="518" t="s">
        <v>7</v>
      </c>
      <c r="M5" s="515" t="s">
        <v>6</v>
      </c>
      <c r="N5" s="518" t="s">
        <v>7</v>
      </c>
      <c r="O5" s="515" t="s">
        <v>6</v>
      </c>
      <c r="P5" s="518" t="s">
        <v>7</v>
      </c>
    </row>
    <row r="6" spans="1:17" ht="14.1" customHeight="1" thickTop="1" x14ac:dyDescent="0.2">
      <c r="A6" s="33" t="str">
        <f>'t1'!A6</f>
        <v>SEGRETARIO A</v>
      </c>
      <c r="B6" s="392" t="str">
        <f>'t1'!B6</f>
        <v>0D0102</v>
      </c>
      <c r="C6" s="519"/>
      <c r="D6" s="520"/>
      <c r="E6" s="519"/>
      <c r="F6" s="520"/>
      <c r="G6" s="519"/>
      <c r="H6" s="521"/>
      <c r="I6" s="522"/>
      <c r="J6" s="521"/>
      <c r="K6" s="522"/>
      <c r="L6" s="521"/>
      <c r="M6" s="523"/>
      <c r="N6" s="524"/>
      <c r="O6" s="525">
        <f>SUM(C6,E6,G6,I6,K6,M6)</f>
        <v>0</v>
      </c>
      <c r="P6" s="526">
        <f>SUM(D6,F6,H6,J6,L6,N6)</f>
        <v>0</v>
      </c>
      <c r="Q6" s="527">
        <f>'t1'!M6</f>
        <v>0</v>
      </c>
    </row>
    <row r="7" spans="1:17" ht="14.1" customHeight="1" x14ac:dyDescent="0.2">
      <c r="A7" s="33" t="str">
        <f>'t1'!A7</f>
        <v>SEGRETARIO B</v>
      </c>
      <c r="B7" s="392" t="str">
        <f>'t1'!B7</f>
        <v>0D0103</v>
      </c>
      <c r="C7" s="519"/>
      <c r="D7" s="520"/>
      <c r="E7" s="519"/>
      <c r="F7" s="520"/>
      <c r="G7" s="519"/>
      <c r="H7" s="521"/>
      <c r="I7" s="522"/>
      <c r="J7" s="521"/>
      <c r="K7" s="522"/>
      <c r="L7" s="521"/>
      <c r="M7" s="523"/>
      <c r="N7" s="524"/>
      <c r="O7" s="525">
        <f>SUM(C7,E7,G7,I7,K7,M7)</f>
        <v>0</v>
      </c>
      <c r="P7" s="526">
        <f>SUM(D7,F7,H7,J7,L7,N7)</f>
        <v>0</v>
      </c>
      <c r="Q7" s="527">
        <f>'t1'!M7</f>
        <v>0</v>
      </c>
    </row>
    <row r="8" spans="1:17" ht="14.1" customHeight="1" x14ac:dyDescent="0.2">
      <c r="A8" s="33" t="str">
        <f>'t1'!A8</f>
        <v>SEGRETARIO C</v>
      </c>
      <c r="B8" s="392" t="str">
        <f>'t1'!B8</f>
        <v>0D0485</v>
      </c>
      <c r="C8" s="519"/>
      <c r="D8" s="520"/>
      <c r="E8" s="519"/>
      <c r="F8" s="520"/>
      <c r="G8" s="519"/>
      <c r="H8" s="521"/>
      <c r="I8" s="522"/>
      <c r="J8" s="521"/>
      <c r="K8" s="522"/>
      <c r="L8" s="521"/>
      <c r="M8" s="523"/>
      <c r="N8" s="524"/>
      <c r="O8" s="525">
        <f t="shared" ref="O8:P22" si="0">SUM(C8,E8,G8,I8,K8,M8)</f>
        <v>0</v>
      </c>
      <c r="P8" s="526">
        <f t="shared" si="0"/>
        <v>0</v>
      </c>
      <c r="Q8" s="527">
        <f>'t1'!M8</f>
        <v>0</v>
      </c>
    </row>
    <row r="9" spans="1:17" ht="14.1" customHeight="1" x14ac:dyDescent="0.2">
      <c r="A9" s="33" t="str">
        <f>'t1'!A9</f>
        <v>DIRETTORE  GENERALE</v>
      </c>
      <c r="B9" s="392" t="str">
        <f>'t1'!B9</f>
        <v>0D0097</v>
      </c>
      <c r="C9" s="519"/>
      <c r="D9" s="520"/>
      <c r="E9" s="519"/>
      <c r="F9" s="520"/>
      <c r="G9" s="519"/>
      <c r="H9" s="521"/>
      <c r="I9" s="522"/>
      <c r="J9" s="521"/>
      <c r="K9" s="522"/>
      <c r="L9" s="521"/>
      <c r="M9" s="523"/>
      <c r="N9" s="524"/>
      <c r="O9" s="525">
        <f t="shared" si="0"/>
        <v>0</v>
      </c>
      <c r="P9" s="526">
        <f t="shared" si="0"/>
        <v>0</v>
      </c>
      <c r="Q9" s="527">
        <f>'t1'!M9</f>
        <v>0</v>
      </c>
    </row>
    <row r="10" spans="1:17" ht="14.1" customHeight="1" x14ac:dyDescent="0.2">
      <c r="A10" s="33" t="str">
        <f>'t1'!A10</f>
        <v>ALTE SPECIALIZZ. FUORI D.O.</v>
      </c>
      <c r="B10" s="392" t="str">
        <f>'t1'!B10</f>
        <v>0D0095</v>
      </c>
      <c r="C10" s="519"/>
      <c r="D10" s="520"/>
      <c r="E10" s="519"/>
      <c r="F10" s="520"/>
      <c r="G10" s="519"/>
      <c r="H10" s="521"/>
      <c r="I10" s="522"/>
      <c r="J10" s="521"/>
      <c r="K10" s="522"/>
      <c r="L10" s="521"/>
      <c r="M10" s="523"/>
      <c r="N10" s="524"/>
      <c r="O10" s="525">
        <f t="shared" si="0"/>
        <v>0</v>
      </c>
      <c r="P10" s="526">
        <f t="shared" si="0"/>
        <v>0</v>
      </c>
      <c r="Q10" s="527">
        <f>'t1'!M10</f>
        <v>0</v>
      </c>
    </row>
    <row r="11" spans="1:17" ht="14.1" customHeight="1" x14ac:dyDescent="0.2">
      <c r="A11" s="33" t="str">
        <f>'t1'!A11</f>
        <v>DIRIGENTE A TEMPO DETERMINATO FUORI D.O.</v>
      </c>
      <c r="B11" s="392" t="str">
        <f>'t1'!B11</f>
        <v>0D0098</v>
      </c>
      <c r="C11" s="519"/>
      <c r="D11" s="520"/>
      <c r="E11" s="519"/>
      <c r="F11" s="520"/>
      <c r="G11" s="519"/>
      <c r="H11" s="521"/>
      <c r="I11" s="522"/>
      <c r="J11" s="521"/>
      <c r="K11" s="522"/>
      <c r="L11" s="521"/>
      <c r="M11" s="523"/>
      <c r="N11" s="524"/>
      <c r="O11" s="525">
        <f t="shared" si="0"/>
        <v>0</v>
      </c>
      <c r="P11" s="526">
        <f t="shared" si="0"/>
        <v>0</v>
      </c>
      <c r="Q11" s="527">
        <f>'t1'!M11</f>
        <v>0</v>
      </c>
    </row>
    <row r="12" spans="1:17" ht="14.1" customHeight="1" x14ac:dyDescent="0.2">
      <c r="A12" s="33" t="str">
        <f>'t1'!A12</f>
        <v>SEGRETARIO GENERALE CCIAA</v>
      </c>
      <c r="B12" s="392" t="str">
        <f>'t1'!B12</f>
        <v>0D0104</v>
      </c>
      <c r="C12" s="519"/>
      <c r="D12" s="520"/>
      <c r="E12" s="519"/>
      <c r="F12" s="520"/>
      <c r="G12" s="519"/>
      <c r="H12" s="521"/>
      <c r="I12" s="522">
        <v>1</v>
      </c>
      <c r="J12" s="521"/>
      <c r="K12" s="522"/>
      <c r="L12" s="521"/>
      <c r="M12" s="523"/>
      <c r="N12" s="524"/>
      <c r="O12" s="525">
        <f t="shared" si="0"/>
        <v>1</v>
      </c>
      <c r="P12" s="526">
        <f t="shared" si="0"/>
        <v>0</v>
      </c>
      <c r="Q12" s="527">
        <f>'t1'!M12</f>
        <v>1</v>
      </c>
    </row>
    <row r="13" spans="1:17" ht="14.1" customHeight="1" x14ac:dyDescent="0.2">
      <c r="A13" s="33" t="str">
        <f>'t1'!A13</f>
        <v>DIRIGENTE A TEMPO INDETERMINATO</v>
      </c>
      <c r="B13" s="392" t="str">
        <f>'t1'!B13</f>
        <v>0D0164</v>
      </c>
      <c r="C13" s="519"/>
      <c r="D13" s="520"/>
      <c r="E13" s="519"/>
      <c r="F13" s="520"/>
      <c r="G13" s="519"/>
      <c r="H13" s="521"/>
      <c r="I13" s="522">
        <v>2</v>
      </c>
      <c r="J13" s="521"/>
      <c r="K13" s="522"/>
      <c r="L13" s="521"/>
      <c r="M13" s="523"/>
      <c r="N13" s="524"/>
      <c r="O13" s="525">
        <f t="shared" si="0"/>
        <v>2</v>
      </c>
      <c r="P13" s="526">
        <f t="shared" si="0"/>
        <v>0</v>
      </c>
      <c r="Q13" s="527">
        <f>'t1'!M13</f>
        <v>1</v>
      </c>
    </row>
    <row r="14" spans="1:17" ht="14.1" customHeight="1" x14ac:dyDescent="0.2">
      <c r="A14" s="33" t="str">
        <f>'t1'!A14</f>
        <v>DIRIGENTE A TEMPO DETERMINATO IN D.O.</v>
      </c>
      <c r="B14" s="392" t="str">
        <f>'t1'!B14</f>
        <v>0D0165</v>
      </c>
      <c r="C14" s="519"/>
      <c r="D14" s="520"/>
      <c r="E14" s="519"/>
      <c r="F14" s="520"/>
      <c r="G14" s="519"/>
      <c r="H14" s="521"/>
      <c r="I14" s="522"/>
      <c r="J14" s="521"/>
      <c r="K14" s="522"/>
      <c r="L14" s="521"/>
      <c r="M14" s="523"/>
      <c r="N14" s="524"/>
      <c r="O14" s="525">
        <f t="shared" si="0"/>
        <v>0</v>
      </c>
      <c r="P14" s="526">
        <f t="shared" si="0"/>
        <v>0</v>
      </c>
      <c r="Q14" s="527">
        <f>'t1'!M14</f>
        <v>0</v>
      </c>
    </row>
    <row r="15" spans="1:17" ht="14.1" customHeight="1" x14ac:dyDescent="0.2">
      <c r="A15" s="33" t="str">
        <f>'t1'!A15</f>
        <v xml:space="preserve">ALTE SPECIALIZZ. IN D.O. </v>
      </c>
      <c r="B15" s="392" t="str">
        <f>'t1'!B15</f>
        <v>0D0I95</v>
      </c>
      <c r="C15" s="519"/>
      <c r="D15" s="520"/>
      <c r="E15" s="519"/>
      <c r="F15" s="520"/>
      <c r="G15" s="519"/>
      <c r="H15" s="521"/>
      <c r="I15" s="522"/>
      <c r="J15" s="521"/>
      <c r="K15" s="522"/>
      <c r="L15" s="521"/>
      <c r="M15" s="523"/>
      <c r="N15" s="524"/>
      <c r="O15" s="525">
        <f t="shared" si="0"/>
        <v>0</v>
      </c>
      <c r="P15" s="526">
        <f t="shared" si="0"/>
        <v>0</v>
      </c>
      <c r="Q15" s="527">
        <f>'t1'!M15</f>
        <v>0</v>
      </c>
    </row>
    <row r="16" spans="1:17" ht="14.1" customHeight="1" x14ac:dyDescent="0.2">
      <c r="A16" s="33" t="str">
        <f>'t1'!A16</f>
        <v>RESPONSABILE DEI SERVIZI O DEGLI UFFICI IN D.O</v>
      </c>
      <c r="B16" s="392" t="str">
        <f>'t1'!B16</f>
        <v>0D0I96</v>
      </c>
      <c r="C16" s="519"/>
      <c r="D16" s="520"/>
      <c r="E16" s="519"/>
      <c r="F16" s="520"/>
      <c r="G16" s="519"/>
      <c r="H16" s="521"/>
      <c r="I16" s="522"/>
      <c r="J16" s="521"/>
      <c r="K16" s="522"/>
      <c r="L16" s="521"/>
      <c r="M16" s="523"/>
      <c r="N16" s="524"/>
      <c r="O16" s="525">
        <f t="shared" si="0"/>
        <v>0</v>
      </c>
      <c r="P16" s="526">
        <f t="shared" si="0"/>
        <v>0</v>
      </c>
      <c r="Q16" s="527">
        <f>'t1'!M16</f>
        <v>0</v>
      </c>
    </row>
    <row r="17" spans="1:20" ht="14.1" customHeight="1" x14ac:dyDescent="0.2">
      <c r="A17" s="33" t="str">
        <f>'t1'!A17</f>
        <v>FUNZIONARI ED ELEVATA QUALIFICAZIONE</v>
      </c>
      <c r="B17" s="392" t="str">
        <f>'t1'!B17</f>
        <v>0FZEQF</v>
      </c>
      <c r="C17" s="519"/>
      <c r="D17" s="520"/>
      <c r="E17" s="519">
        <v>2</v>
      </c>
      <c r="F17" s="520">
        <v>5</v>
      </c>
      <c r="G17" s="519"/>
      <c r="H17" s="521"/>
      <c r="I17" s="522">
        <v>5</v>
      </c>
      <c r="J17" s="521">
        <v>15</v>
      </c>
      <c r="K17" s="522"/>
      <c r="L17" s="521"/>
      <c r="M17" s="523"/>
      <c r="N17" s="524"/>
      <c r="O17" s="525">
        <f t="shared" si="0"/>
        <v>7</v>
      </c>
      <c r="P17" s="526">
        <f t="shared" si="0"/>
        <v>20</v>
      </c>
      <c r="Q17" s="527">
        <f>'t1'!M17</f>
        <v>1</v>
      </c>
    </row>
    <row r="18" spans="1:20" ht="14.1" customHeight="1" x14ac:dyDescent="0.2">
      <c r="A18" s="33" t="str">
        <f>'t1'!A18</f>
        <v>ISTRUTTORI</v>
      </c>
      <c r="B18" s="392" t="str">
        <f>'t1'!B18</f>
        <v>0IR000</v>
      </c>
      <c r="C18" s="519"/>
      <c r="D18" s="520">
        <v>2</v>
      </c>
      <c r="E18" s="519">
        <v>5</v>
      </c>
      <c r="F18" s="520">
        <v>20</v>
      </c>
      <c r="G18" s="519">
        <v>1</v>
      </c>
      <c r="H18" s="521">
        <v>4</v>
      </c>
      <c r="I18" s="522">
        <v>5</v>
      </c>
      <c r="J18" s="521">
        <v>18</v>
      </c>
      <c r="K18" s="522"/>
      <c r="L18" s="521"/>
      <c r="M18" s="523"/>
      <c r="N18" s="524"/>
      <c r="O18" s="525">
        <f t="shared" si="0"/>
        <v>11</v>
      </c>
      <c r="P18" s="526">
        <f t="shared" si="0"/>
        <v>44</v>
      </c>
      <c r="Q18" s="527">
        <f>'t1'!M18</f>
        <v>1</v>
      </c>
    </row>
    <row r="19" spans="1:20" ht="14.1" customHeight="1" x14ac:dyDescent="0.2">
      <c r="A19" s="33" t="str">
        <f>'t1'!A19</f>
        <v>OPERATORI ESPERTI</v>
      </c>
      <c r="B19" s="392" t="str">
        <f>'t1'!B19</f>
        <v>0OEESP</v>
      </c>
      <c r="C19" s="519">
        <v>1</v>
      </c>
      <c r="D19" s="520">
        <v>1</v>
      </c>
      <c r="E19" s="519"/>
      <c r="F19" s="520">
        <v>2</v>
      </c>
      <c r="G19" s="519">
        <v>1</v>
      </c>
      <c r="H19" s="521"/>
      <c r="I19" s="522"/>
      <c r="J19" s="521"/>
      <c r="K19" s="522"/>
      <c r="L19" s="521"/>
      <c r="M19" s="523"/>
      <c r="N19" s="524"/>
      <c r="O19" s="525">
        <f t="shared" si="0"/>
        <v>2</v>
      </c>
      <c r="P19" s="526">
        <f t="shared" si="0"/>
        <v>3</v>
      </c>
      <c r="Q19" s="527">
        <f>'t1'!M19</f>
        <v>1</v>
      </c>
    </row>
    <row r="20" spans="1:20" ht="14.1" customHeight="1" x14ac:dyDescent="0.2">
      <c r="A20" s="33" t="str">
        <f>'t1'!A20</f>
        <v>OPERATORI</v>
      </c>
      <c r="B20" s="392" t="str">
        <f>'t1'!B20</f>
        <v>0OP000</v>
      </c>
      <c r="C20" s="519">
        <v>1</v>
      </c>
      <c r="D20" s="520"/>
      <c r="E20" s="519"/>
      <c r="F20" s="520"/>
      <c r="G20" s="519"/>
      <c r="H20" s="521"/>
      <c r="I20" s="522"/>
      <c r="J20" s="521"/>
      <c r="K20" s="522"/>
      <c r="L20" s="521"/>
      <c r="M20" s="523"/>
      <c r="N20" s="524"/>
      <c r="O20" s="525">
        <f t="shared" si="0"/>
        <v>1</v>
      </c>
      <c r="P20" s="526">
        <f t="shared" si="0"/>
        <v>0</v>
      </c>
      <c r="Q20" s="527">
        <f>'t1'!M20</f>
        <v>1</v>
      </c>
    </row>
    <row r="21" spans="1:20" ht="14.1" customHeight="1" x14ac:dyDescent="0.2">
      <c r="A21" s="33" t="str">
        <f>'t1'!A21</f>
        <v>CONTRATTISTI</v>
      </c>
      <c r="B21" s="392" t="str">
        <f>'t1'!B21</f>
        <v>000061</v>
      </c>
      <c r="C21" s="519"/>
      <c r="D21" s="520"/>
      <c r="E21" s="519"/>
      <c r="F21" s="520"/>
      <c r="G21" s="519"/>
      <c r="H21" s="521"/>
      <c r="I21" s="522"/>
      <c r="J21" s="521"/>
      <c r="K21" s="522"/>
      <c r="L21" s="521"/>
      <c r="M21" s="523"/>
      <c r="N21" s="524"/>
      <c r="O21" s="525">
        <f t="shared" si="0"/>
        <v>0</v>
      </c>
      <c r="P21" s="526">
        <f t="shared" si="0"/>
        <v>0</v>
      </c>
      <c r="Q21" s="527">
        <f>'t1'!M21</f>
        <v>0</v>
      </c>
    </row>
    <row r="22" spans="1:20" ht="14.1" customHeight="1" thickBot="1" x14ac:dyDescent="0.25">
      <c r="A22" s="33" t="str">
        <f>'t1'!A22</f>
        <v>COLLABORATORE A T.D. ART. 90 TUEL</v>
      </c>
      <c r="B22" s="392" t="str">
        <f>'t1'!B22</f>
        <v>000096</v>
      </c>
      <c r="C22" s="519"/>
      <c r="D22" s="520"/>
      <c r="E22" s="519"/>
      <c r="F22" s="520"/>
      <c r="G22" s="519"/>
      <c r="H22" s="521"/>
      <c r="I22" s="522"/>
      <c r="J22" s="521"/>
      <c r="K22" s="522"/>
      <c r="L22" s="521"/>
      <c r="M22" s="523"/>
      <c r="N22" s="524"/>
      <c r="O22" s="525">
        <f t="shared" si="0"/>
        <v>0</v>
      </c>
      <c r="P22" s="526">
        <f t="shared" si="0"/>
        <v>0</v>
      </c>
      <c r="Q22" s="527">
        <f>'t1'!M22</f>
        <v>0</v>
      </c>
    </row>
    <row r="23" spans="1:20" ht="12" customHeight="1" thickTop="1" thickBot="1" x14ac:dyDescent="0.25">
      <c r="A23" s="33" t="str">
        <f>'t1'!A23</f>
        <v>TOTALE</v>
      </c>
      <c r="B23" s="528"/>
      <c r="C23" s="529">
        <f t="shared" ref="C23:P23" si="1">SUM(C6:C22)</f>
        <v>2</v>
      </c>
      <c r="D23" s="530">
        <f t="shared" si="1"/>
        <v>3</v>
      </c>
      <c r="E23" s="529">
        <f t="shared" si="1"/>
        <v>7</v>
      </c>
      <c r="F23" s="530">
        <f t="shared" si="1"/>
        <v>27</v>
      </c>
      <c r="G23" s="529">
        <f t="shared" si="1"/>
        <v>2</v>
      </c>
      <c r="H23" s="530">
        <f t="shared" si="1"/>
        <v>4</v>
      </c>
      <c r="I23" s="531">
        <f>SUM(I6:I22)</f>
        <v>13</v>
      </c>
      <c r="J23" s="530">
        <f>SUM(J6:J22)</f>
        <v>33</v>
      </c>
      <c r="K23" s="531">
        <f>SUM(K6:K22)</f>
        <v>0</v>
      </c>
      <c r="L23" s="530">
        <f>SUM(L6:L22)</f>
        <v>0</v>
      </c>
      <c r="M23" s="532">
        <f t="shared" si="1"/>
        <v>0</v>
      </c>
      <c r="N23" s="530">
        <f t="shared" si="1"/>
        <v>0</v>
      </c>
      <c r="O23" s="529">
        <f t="shared" si="1"/>
        <v>24</v>
      </c>
      <c r="P23" s="530">
        <f t="shared" si="1"/>
        <v>67</v>
      </c>
    </row>
    <row r="24" spans="1:20" ht="18" customHeight="1" x14ac:dyDescent="0.2">
      <c r="A24" s="33" t="str">
        <f>'t1'!A24</f>
        <v>(a) personale a tempo indeterminato al quale viene applicato un contratto di lavoro di tipo privatistico (es.:tipografico,chimico,edile,metalmeccanico,portierato, ecc.)</v>
      </c>
      <c r="B24" s="6"/>
      <c r="C24" s="4"/>
      <c r="D24" s="4"/>
      <c r="E24" s="4"/>
      <c r="F24" s="4"/>
      <c r="G24" s="4"/>
      <c r="H24" s="4"/>
      <c r="I24" s="4"/>
      <c r="J24" s="4"/>
      <c r="K24" s="4"/>
      <c r="L24" s="4"/>
      <c r="M24" s="4"/>
      <c r="N24" s="4"/>
      <c r="O24" s="321"/>
      <c r="P24" s="473"/>
      <c r="Q24" s="473"/>
      <c r="R24" s="473"/>
      <c r="S24" s="473"/>
      <c r="T24" s="473"/>
    </row>
    <row r="25" spans="1:20" s="4" customFormat="1" ht="11.25" x14ac:dyDescent="0.2">
      <c r="A25" s="33" t="str">
        <f>'t1'!A25</f>
        <v>(b) cfr." istruzioni generali e specifiche di comparto" e "glossario"</v>
      </c>
      <c r="B25" s="6"/>
    </row>
  </sheetData>
  <sheetProtection algorithmName="SHA-512" hashValue="fXalQjebthFAfFlSsXfJPbFmIOHKNPivqp77aPNdvY78759IrYAGOosvSP4kVIdR65r7BniRiqdBmeasBxL0Aw==" saltValue="GjDkjIougxu975TQs09LGg==" spinCount="100000" sheet="1" formatColumns="0" selectLockedCells="1"/>
  <mergeCells count="7">
    <mergeCell ref="A1:N1"/>
    <mergeCell ref="M3:P3"/>
    <mergeCell ref="G4:H4"/>
    <mergeCell ref="I4:J4"/>
    <mergeCell ref="K4:L4"/>
    <mergeCell ref="M4:N4"/>
    <mergeCell ref="O4:P4"/>
  </mergeCells>
  <conditionalFormatting sqref="A6:P6 B7:P22 A7:A25">
    <cfRule type="expression" dxfId="5" priority="1" stopIfTrue="1">
      <formula>$Q6&gt;0</formula>
    </cfRule>
  </conditionalFormatting>
  <printOptions horizontalCentered="1" verticalCentered="1"/>
  <pageMargins left="0" right="0" top="0.19685039370078741" bottom="0.15748031496062992" header="0.19685039370078741" footer="0.15748031496062992"/>
  <pageSetup paperSize="9" scale="74"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5"/>
  <sheetViews>
    <sheetView showGridLines="0" zoomScaleNormal="100" workbookViewId="0">
      <pane xSplit="2" ySplit="5" topLeftCell="C6" activePane="bottomRight" state="frozen"/>
      <selection activeCell="AF16" sqref="AF16"/>
      <selection pane="topRight" activeCell="AF16" sqref="AF16"/>
      <selection pane="bottomLeft" activeCell="AF16" sqref="AF16"/>
      <selection pane="bottomRight" activeCell="AF16" sqref="AF16"/>
    </sheetView>
  </sheetViews>
  <sheetFormatPr defaultColWidth="9.33203125" defaultRowHeight="17.25" customHeight="1" x14ac:dyDescent="0.2"/>
  <cols>
    <col min="1" max="1" width="42.33203125" style="4" customWidth="1"/>
    <col min="2" max="2" width="8.6640625" style="6" bestFit="1" customWidth="1"/>
    <col min="3" max="26" width="7.6640625" style="4" customWidth="1"/>
    <col min="27" max="48" width="8.5" style="4" customWidth="1"/>
    <col min="49" max="49" width="15.1640625" style="534" bestFit="1" customWidth="1"/>
    <col min="50" max="51" width="8.6640625" style="4" customWidth="1"/>
    <col min="52" max="52" width="9.33203125" style="4" hidden="1" customWidth="1"/>
    <col min="53" max="16384" width="9.33203125" style="4"/>
  </cols>
  <sheetData>
    <row r="1" spans="1:52" ht="43.5" customHeight="1" x14ac:dyDescent="0.2">
      <c r="A1" s="533" t="s">
        <v>183</v>
      </c>
      <c r="C1" s="260" t="str">
        <f>'t1'!A1</f>
        <v>REGIONI ED AUTONOMIE LOCALI - anno 2023</v>
      </c>
      <c r="D1" s="260"/>
      <c r="E1" s="260"/>
      <c r="F1" s="260"/>
      <c r="G1" s="260"/>
      <c r="H1" s="260"/>
      <c r="I1" s="260"/>
      <c r="J1" s="260"/>
      <c r="K1" s="260"/>
      <c r="L1" s="260"/>
      <c r="M1" s="260"/>
      <c r="N1" s="260"/>
      <c r="O1" s="260"/>
      <c r="P1" s="260"/>
      <c r="Q1" s="260"/>
      <c r="R1" s="260"/>
      <c r="S1" s="260"/>
      <c r="T1" s="260"/>
      <c r="U1" s="260"/>
      <c r="V1" s="260"/>
      <c r="W1" s="260"/>
      <c r="Z1" s="2"/>
      <c r="AA1" s="260" t="str">
        <f>C1</f>
        <v>REGIONI ED AUTONOMIE LOCALI - anno 2023</v>
      </c>
      <c r="AB1" s="260"/>
      <c r="AC1" s="260"/>
      <c r="AD1" s="260"/>
      <c r="AE1" s="260"/>
      <c r="AF1" s="260"/>
      <c r="AG1" s="260"/>
      <c r="AH1" s="260"/>
      <c r="AI1" s="260"/>
      <c r="AJ1" s="260"/>
      <c r="AK1" s="260"/>
      <c r="AL1" s="260"/>
      <c r="AM1" s="260"/>
      <c r="AN1" s="260"/>
      <c r="AO1" s="260"/>
      <c r="AP1" s="260"/>
      <c r="AQ1" s="260"/>
      <c r="AR1" s="260"/>
      <c r="AS1" s="260"/>
      <c r="AV1" s="2"/>
      <c r="AY1" s="2"/>
    </row>
    <row r="2" spans="1:52" ht="30" customHeight="1" thickBot="1" x14ac:dyDescent="0.25">
      <c r="A2" s="535"/>
      <c r="S2" s="261"/>
      <c r="T2" s="261"/>
      <c r="U2" s="261"/>
      <c r="V2" s="261"/>
      <c r="W2" s="261"/>
      <c r="X2" s="261"/>
      <c r="Y2" s="261"/>
      <c r="Z2" s="261"/>
      <c r="AO2" s="261"/>
      <c r="AP2" s="261"/>
      <c r="AQ2" s="261"/>
      <c r="AR2" s="261"/>
      <c r="AS2" s="261"/>
      <c r="AT2" s="261"/>
      <c r="AU2" s="261"/>
      <c r="AV2" s="261"/>
    </row>
    <row r="3" spans="1:52" ht="12" thickBot="1" x14ac:dyDescent="0.25">
      <c r="A3" s="143"/>
      <c r="B3" s="536" t="s">
        <v>62</v>
      </c>
      <c r="C3" s="537"/>
      <c r="D3" s="146"/>
      <c r="E3" s="146"/>
      <c r="F3" s="146"/>
      <c r="G3" s="146"/>
      <c r="H3" s="146"/>
      <c r="I3" s="146"/>
      <c r="J3" s="146"/>
      <c r="K3" s="146"/>
      <c r="L3" s="146"/>
      <c r="M3" s="146"/>
      <c r="N3" s="146"/>
      <c r="O3" s="146"/>
      <c r="P3" s="146"/>
      <c r="Q3" s="146"/>
      <c r="R3" s="146"/>
      <c r="S3" s="146"/>
      <c r="T3" s="146"/>
      <c r="U3" s="146"/>
      <c r="V3" s="146"/>
      <c r="W3" s="146"/>
      <c r="X3" s="183"/>
      <c r="Y3" s="183"/>
      <c r="Z3" s="148"/>
      <c r="AA3" s="183"/>
      <c r="AB3" s="183"/>
      <c r="AC3" s="183"/>
      <c r="AD3" s="183"/>
      <c r="AE3" s="183"/>
      <c r="AF3" s="183"/>
      <c r="AG3" s="183"/>
      <c r="AH3" s="183"/>
      <c r="AI3" s="183"/>
      <c r="AJ3" s="183"/>
      <c r="AK3" s="183"/>
      <c r="AL3" s="183"/>
      <c r="AM3" s="183"/>
      <c r="AN3" s="183"/>
      <c r="AO3" s="183"/>
      <c r="AP3" s="183"/>
      <c r="AQ3" s="183"/>
      <c r="AR3" s="183"/>
      <c r="AS3" s="183"/>
      <c r="AT3" s="183"/>
      <c r="AU3" s="183"/>
      <c r="AV3" s="184"/>
      <c r="AX3" s="538"/>
      <c r="AY3" s="539"/>
    </row>
    <row r="4" spans="1:52" ht="34.5" thickTop="1" x14ac:dyDescent="0.2">
      <c r="A4" s="540" t="s">
        <v>164</v>
      </c>
      <c r="B4" s="541" t="s">
        <v>47</v>
      </c>
      <c r="C4" s="542" t="s">
        <v>184</v>
      </c>
      <c r="D4" s="543"/>
      <c r="E4" s="152" t="s">
        <v>185</v>
      </c>
      <c r="F4" s="543"/>
      <c r="G4" s="185" t="s">
        <v>186</v>
      </c>
      <c r="H4" s="418"/>
      <c r="I4" s="152" t="s">
        <v>187</v>
      </c>
      <c r="J4" s="152"/>
      <c r="K4" s="152" t="s">
        <v>188</v>
      </c>
      <c r="L4" s="152"/>
      <c r="M4" s="152" t="s">
        <v>189</v>
      </c>
      <c r="N4" s="544"/>
      <c r="O4" s="152" t="s">
        <v>190</v>
      </c>
      <c r="P4" s="152"/>
      <c r="Q4" s="152" t="s">
        <v>191</v>
      </c>
      <c r="R4" s="543"/>
      <c r="S4" s="542" t="s">
        <v>192</v>
      </c>
      <c r="T4" s="152"/>
      <c r="U4" s="152" t="s">
        <v>193</v>
      </c>
      <c r="V4" s="544"/>
      <c r="W4" s="152" t="s">
        <v>194</v>
      </c>
      <c r="X4" s="543"/>
      <c r="Y4" s="152" t="s">
        <v>195</v>
      </c>
      <c r="Z4" s="543"/>
      <c r="AA4" s="152" t="s">
        <v>196</v>
      </c>
      <c r="AB4" s="543"/>
      <c r="AC4" s="152" t="s">
        <v>197</v>
      </c>
      <c r="AD4" s="544"/>
      <c r="AE4" s="152" t="s">
        <v>198</v>
      </c>
      <c r="AF4" s="152"/>
      <c r="AG4" s="152" t="s">
        <v>199</v>
      </c>
      <c r="AH4" s="545"/>
      <c r="AI4" s="152" t="s">
        <v>200</v>
      </c>
      <c r="AJ4" s="544"/>
      <c r="AK4" s="152" t="s">
        <v>201</v>
      </c>
      <c r="AL4" s="152"/>
      <c r="AM4" s="152" t="s">
        <v>202</v>
      </c>
      <c r="AN4" s="544"/>
      <c r="AO4" s="152" t="s">
        <v>203</v>
      </c>
      <c r="AP4" s="543"/>
      <c r="AQ4" s="152" t="s">
        <v>204</v>
      </c>
      <c r="AR4" s="543"/>
      <c r="AS4" s="544" t="s">
        <v>205</v>
      </c>
      <c r="AT4" s="542"/>
      <c r="AU4" s="544" t="s">
        <v>42</v>
      </c>
      <c r="AV4" s="545"/>
      <c r="AX4" s="546" t="s">
        <v>206</v>
      </c>
      <c r="AY4" s="547"/>
    </row>
    <row r="5" spans="1:52" s="553" customFormat="1" ht="12" thickBot="1" x14ac:dyDescent="0.25">
      <c r="A5" s="283" t="s">
        <v>105</v>
      </c>
      <c r="B5" s="548"/>
      <c r="C5" s="30" t="s">
        <v>6</v>
      </c>
      <c r="D5" s="31" t="s">
        <v>7</v>
      </c>
      <c r="E5" s="30" t="s">
        <v>6</v>
      </c>
      <c r="F5" s="31" t="s">
        <v>7</v>
      </c>
      <c r="G5" s="30" t="s">
        <v>6</v>
      </c>
      <c r="H5" s="31" t="s">
        <v>7</v>
      </c>
      <c r="I5" s="30" t="s">
        <v>6</v>
      </c>
      <c r="J5" s="31" t="s">
        <v>7</v>
      </c>
      <c r="K5" s="30" t="s">
        <v>6</v>
      </c>
      <c r="L5" s="31" t="s">
        <v>7</v>
      </c>
      <c r="M5" s="30" t="s">
        <v>6</v>
      </c>
      <c r="N5" s="32" t="s">
        <v>7</v>
      </c>
      <c r="O5" s="30" t="s">
        <v>6</v>
      </c>
      <c r="P5" s="32" t="s">
        <v>7</v>
      </c>
      <c r="Q5" s="30" t="s">
        <v>6</v>
      </c>
      <c r="R5" s="32" t="s">
        <v>7</v>
      </c>
      <c r="S5" s="30" t="s">
        <v>6</v>
      </c>
      <c r="T5" s="32" t="s">
        <v>7</v>
      </c>
      <c r="U5" s="30" t="s">
        <v>6</v>
      </c>
      <c r="V5" s="32" t="s">
        <v>7</v>
      </c>
      <c r="W5" s="30" t="s">
        <v>6</v>
      </c>
      <c r="X5" s="31" t="s">
        <v>7</v>
      </c>
      <c r="Y5" s="30" t="s">
        <v>6</v>
      </c>
      <c r="Z5" s="31" t="s">
        <v>7</v>
      </c>
      <c r="AA5" s="30" t="s">
        <v>6</v>
      </c>
      <c r="AB5" s="31" t="s">
        <v>7</v>
      </c>
      <c r="AC5" s="30" t="s">
        <v>6</v>
      </c>
      <c r="AD5" s="32" t="s">
        <v>7</v>
      </c>
      <c r="AE5" s="30" t="s">
        <v>6</v>
      </c>
      <c r="AF5" s="32" t="s">
        <v>7</v>
      </c>
      <c r="AG5" s="30" t="s">
        <v>6</v>
      </c>
      <c r="AH5" s="32" t="s">
        <v>7</v>
      </c>
      <c r="AI5" s="30" t="s">
        <v>6</v>
      </c>
      <c r="AJ5" s="32" t="s">
        <v>7</v>
      </c>
      <c r="AK5" s="30" t="s">
        <v>6</v>
      </c>
      <c r="AL5" s="32" t="s">
        <v>7</v>
      </c>
      <c r="AM5" s="30" t="s">
        <v>6</v>
      </c>
      <c r="AN5" s="32" t="s">
        <v>7</v>
      </c>
      <c r="AO5" s="30" t="s">
        <v>6</v>
      </c>
      <c r="AP5" s="31" t="s">
        <v>7</v>
      </c>
      <c r="AQ5" s="30" t="s">
        <v>6</v>
      </c>
      <c r="AR5" s="31" t="s">
        <v>7</v>
      </c>
      <c r="AS5" s="549" t="s">
        <v>6</v>
      </c>
      <c r="AT5" s="31" t="s">
        <v>7</v>
      </c>
      <c r="AU5" s="549" t="s">
        <v>6</v>
      </c>
      <c r="AV5" s="32" t="s">
        <v>7</v>
      </c>
      <c r="AW5" s="550"/>
      <c r="AX5" s="551" t="s">
        <v>6</v>
      </c>
      <c r="AY5" s="552" t="s">
        <v>7</v>
      </c>
    </row>
    <row r="6" spans="1:52" ht="12.75" customHeight="1" thickTop="1" x14ac:dyDescent="0.2">
      <c r="A6" s="94" t="str">
        <f>'t1'!A6</f>
        <v>SEGRETARIO A</v>
      </c>
      <c r="B6" s="356" t="str">
        <f>'t1'!B6</f>
        <v>0D0102</v>
      </c>
      <c r="C6" s="554"/>
      <c r="D6" s="45"/>
      <c r="E6" s="554"/>
      <c r="F6" s="45"/>
      <c r="G6" s="554"/>
      <c r="H6" s="45"/>
      <c r="I6" s="554"/>
      <c r="J6" s="45"/>
      <c r="K6" s="554"/>
      <c r="L6" s="45"/>
      <c r="M6" s="554"/>
      <c r="N6" s="45"/>
      <c r="O6" s="554"/>
      <c r="P6" s="45"/>
      <c r="Q6" s="554"/>
      <c r="R6" s="45"/>
      <c r="S6" s="554"/>
      <c r="T6" s="45"/>
      <c r="U6" s="554"/>
      <c r="V6" s="45"/>
      <c r="W6" s="554"/>
      <c r="X6" s="45"/>
      <c r="Y6" s="554"/>
      <c r="Z6" s="45"/>
      <c r="AA6" s="554"/>
      <c r="AB6" s="45"/>
      <c r="AC6" s="554"/>
      <c r="AD6" s="45"/>
      <c r="AE6" s="554"/>
      <c r="AF6" s="45"/>
      <c r="AG6" s="554"/>
      <c r="AH6" s="45"/>
      <c r="AI6" s="554"/>
      <c r="AJ6" s="45"/>
      <c r="AK6" s="554"/>
      <c r="AL6" s="45"/>
      <c r="AM6" s="554"/>
      <c r="AN6" s="45"/>
      <c r="AO6" s="554"/>
      <c r="AP6" s="45"/>
      <c r="AQ6" s="554"/>
      <c r="AR6" s="45"/>
      <c r="AS6" s="554"/>
      <c r="AT6" s="45"/>
      <c r="AU6" s="555">
        <f>SUM(S6,U6,W6,Y6,C6,E6,G6,I6,K6,M6,O6,Q6,AA6,AC6,AE6,AG6,AI6,AK6,AM6,AO6,AQ6,AS6)</f>
        <v>0</v>
      </c>
      <c r="AV6" s="40">
        <f>SUM(T6,V6,X6,Z6,D6,F6,H6,J6,L6,N6,P6,R6,AB6,AD6,AF6,AH6,AJ6,AL6,AN6,AP6,AR6,AT6)</f>
        <v>0</v>
      </c>
      <c r="AW6" s="556" t="str">
        <f>IF((AU6+AV6)=(AX6+AY6),"OK","Controllare totale")</f>
        <v>OK</v>
      </c>
      <c r="AX6" s="557">
        <f>'t1'!K6-'t3'!C6-'t3'!E6-'t3'!G6-'t3'!I6+'t3'!K6+'t3'!M6+'t3'!O6</f>
        <v>0</v>
      </c>
      <c r="AY6" s="558">
        <f>'t1'!L6-'t3'!D6-'t3'!F6-'t3'!H6-'t3'!J6+'t3'!L6+'t3'!N6+'t3'!P6</f>
        <v>0</v>
      </c>
      <c r="AZ6" s="41">
        <f>'t1'!M6</f>
        <v>0</v>
      </c>
    </row>
    <row r="7" spans="1:52" ht="12.75" customHeight="1" x14ac:dyDescent="0.2">
      <c r="A7" s="94" t="str">
        <f>'t1'!A7</f>
        <v>SEGRETARIO B</v>
      </c>
      <c r="B7" s="356" t="str">
        <f>'t1'!B7</f>
        <v>0D0103</v>
      </c>
      <c r="C7" s="554"/>
      <c r="D7" s="45"/>
      <c r="E7" s="554"/>
      <c r="F7" s="45"/>
      <c r="G7" s="554"/>
      <c r="H7" s="45"/>
      <c r="I7" s="554"/>
      <c r="J7" s="45"/>
      <c r="K7" s="554"/>
      <c r="L7" s="45"/>
      <c r="M7" s="554"/>
      <c r="N7" s="45"/>
      <c r="O7" s="554"/>
      <c r="P7" s="45"/>
      <c r="Q7" s="554"/>
      <c r="R7" s="45"/>
      <c r="S7" s="554"/>
      <c r="T7" s="45"/>
      <c r="U7" s="554"/>
      <c r="V7" s="45"/>
      <c r="W7" s="554"/>
      <c r="X7" s="45"/>
      <c r="Y7" s="554"/>
      <c r="Z7" s="45"/>
      <c r="AA7" s="554"/>
      <c r="AB7" s="45"/>
      <c r="AC7" s="554"/>
      <c r="AD7" s="45"/>
      <c r="AE7" s="554"/>
      <c r="AF7" s="45"/>
      <c r="AG7" s="554"/>
      <c r="AH7" s="45"/>
      <c r="AI7" s="554"/>
      <c r="AJ7" s="45"/>
      <c r="AK7" s="554"/>
      <c r="AL7" s="45"/>
      <c r="AM7" s="554"/>
      <c r="AN7" s="45"/>
      <c r="AO7" s="554"/>
      <c r="AP7" s="45"/>
      <c r="AQ7" s="554"/>
      <c r="AR7" s="45"/>
      <c r="AS7" s="554"/>
      <c r="AT7" s="45"/>
      <c r="AU7" s="555">
        <f>SUM(C7,E7,G7,I7,K7,M7,O7,Q7,S7,U7,W7,Y7,AA7,AC7,AE7,AG7,AI7,AK7,AM7,AO7,AQ7,AS7)</f>
        <v>0</v>
      </c>
      <c r="AV7" s="40">
        <f t="shared" ref="AV7:AV20" si="0">SUM(T7,V7,X7,Z7,D7,F7,H7,J7,L7,N7,P7,R7,AB7,AD7,AF7,AH7,AJ7,AL7,AN7,AP7,AR7,AT7)</f>
        <v>0</v>
      </c>
      <c r="AW7" s="556" t="str">
        <f t="shared" ref="AW7:AW23" si="1">IF((AU7+AV7)=(AX7+AY7),"OK","Controllare totale")</f>
        <v>OK</v>
      </c>
      <c r="AX7" s="559">
        <f>'t1'!K7-'t3'!C7-'t3'!E7-'t3'!G7-'t3'!I7+'t3'!K7+'t3'!M7+'t3'!O7</f>
        <v>0</v>
      </c>
      <c r="AY7" s="560">
        <f>'t1'!L7-'t3'!D7-'t3'!F7-'t3'!H7-'t3'!J7+'t3'!L7+'t3'!N7+'t3'!P7</f>
        <v>0</v>
      </c>
      <c r="AZ7" s="41">
        <f>'t1'!M7</f>
        <v>0</v>
      </c>
    </row>
    <row r="8" spans="1:52" ht="12.75" customHeight="1" x14ac:dyDescent="0.2">
      <c r="A8" s="94" t="str">
        <f>'t1'!A8</f>
        <v>SEGRETARIO C</v>
      </c>
      <c r="B8" s="356" t="str">
        <f>'t1'!B8</f>
        <v>0D0485</v>
      </c>
      <c r="C8" s="554"/>
      <c r="D8" s="45"/>
      <c r="E8" s="554"/>
      <c r="F8" s="45"/>
      <c r="G8" s="554"/>
      <c r="H8" s="45"/>
      <c r="I8" s="554"/>
      <c r="J8" s="45"/>
      <c r="K8" s="554"/>
      <c r="L8" s="45"/>
      <c r="M8" s="554"/>
      <c r="N8" s="45"/>
      <c r="O8" s="554"/>
      <c r="P8" s="45"/>
      <c r="Q8" s="554"/>
      <c r="R8" s="45"/>
      <c r="S8" s="554"/>
      <c r="T8" s="45"/>
      <c r="U8" s="554"/>
      <c r="V8" s="45"/>
      <c r="W8" s="554"/>
      <c r="X8" s="45"/>
      <c r="Y8" s="554"/>
      <c r="Z8" s="45"/>
      <c r="AA8" s="554"/>
      <c r="AB8" s="45"/>
      <c r="AC8" s="554"/>
      <c r="AD8" s="45"/>
      <c r="AE8" s="554"/>
      <c r="AF8" s="45"/>
      <c r="AG8" s="554"/>
      <c r="AH8" s="45"/>
      <c r="AI8" s="554"/>
      <c r="AJ8" s="45"/>
      <c r="AK8" s="554"/>
      <c r="AL8" s="45"/>
      <c r="AM8" s="554"/>
      <c r="AN8" s="45"/>
      <c r="AO8" s="554"/>
      <c r="AP8" s="45"/>
      <c r="AQ8" s="554"/>
      <c r="AR8" s="45"/>
      <c r="AS8" s="554"/>
      <c r="AT8" s="45"/>
      <c r="AU8" s="555">
        <f t="shared" ref="AU8:AU20" si="2">SUM(S8,U8,W8,Y8,C8,E8,G8,I8,K8,M8,O8,Q8,AA8,AC8,AE8,AG8,AI8,AK8,AM8,AO8,AQ8,AS8)</f>
        <v>0</v>
      </c>
      <c r="AV8" s="40">
        <f t="shared" si="0"/>
        <v>0</v>
      </c>
      <c r="AW8" s="556" t="str">
        <f t="shared" si="1"/>
        <v>OK</v>
      </c>
      <c r="AX8" s="559">
        <f>'t1'!K8-'t3'!C8-'t3'!E8-'t3'!G8-'t3'!I8+'t3'!K8+'t3'!M8+'t3'!O8</f>
        <v>0</v>
      </c>
      <c r="AY8" s="560">
        <f>'t1'!L8-'t3'!D8-'t3'!F8-'t3'!H8-'t3'!J8+'t3'!L8+'t3'!N8+'t3'!P8</f>
        <v>0</v>
      </c>
      <c r="AZ8" s="41">
        <f>'t1'!M8</f>
        <v>0</v>
      </c>
    </row>
    <row r="9" spans="1:52" ht="12.75" customHeight="1" x14ac:dyDescent="0.2">
      <c r="A9" s="94" t="str">
        <f>'t1'!A9</f>
        <v>DIRETTORE  GENERALE</v>
      </c>
      <c r="B9" s="356" t="str">
        <f>'t1'!B9</f>
        <v>0D0097</v>
      </c>
      <c r="C9" s="554"/>
      <c r="D9" s="45"/>
      <c r="E9" s="554"/>
      <c r="F9" s="45"/>
      <c r="G9" s="554"/>
      <c r="H9" s="45"/>
      <c r="I9" s="554"/>
      <c r="J9" s="45"/>
      <c r="K9" s="554"/>
      <c r="L9" s="45"/>
      <c r="M9" s="554"/>
      <c r="N9" s="45"/>
      <c r="O9" s="554"/>
      <c r="P9" s="45"/>
      <c r="Q9" s="554"/>
      <c r="R9" s="45"/>
      <c r="S9" s="554"/>
      <c r="T9" s="45"/>
      <c r="U9" s="554"/>
      <c r="V9" s="45"/>
      <c r="W9" s="554"/>
      <c r="X9" s="45"/>
      <c r="Y9" s="554"/>
      <c r="Z9" s="45"/>
      <c r="AA9" s="554"/>
      <c r="AB9" s="45"/>
      <c r="AC9" s="554"/>
      <c r="AD9" s="45"/>
      <c r="AE9" s="554"/>
      <c r="AF9" s="45"/>
      <c r="AG9" s="554"/>
      <c r="AH9" s="45"/>
      <c r="AI9" s="554"/>
      <c r="AJ9" s="45"/>
      <c r="AK9" s="554"/>
      <c r="AL9" s="45"/>
      <c r="AM9" s="554"/>
      <c r="AN9" s="45"/>
      <c r="AO9" s="554"/>
      <c r="AP9" s="45"/>
      <c r="AQ9" s="554"/>
      <c r="AR9" s="45"/>
      <c r="AS9" s="554"/>
      <c r="AT9" s="45"/>
      <c r="AU9" s="555">
        <f t="shared" si="2"/>
        <v>0</v>
      </c>
      <c r="AV9" s="40">
        <f>SUM(T9,V9,X9,Z9,D9,F9,H9,J9,L9,N9,P9,R9,AB9,AD9,AF9,AH9,AJ9,AL9,AN9,AP9,AR9,AT9)</f>
        <v>0</v>
      </c>
      <c r="AW9" s="556" t="str">
        <f>IF((AU9+AV9)=(AX9+AY9),"OK","Controllare totale")</f>
        <v>OK</v>
      </c>
      <c r="AX9" s="559">
        <f>'t1'!K9-'t3'!C9-'t3'!E9-'t3'!G9-'t3'!I9+'t3'!K9+'t3'!M9+'t3'!O9</f>
        <v>0</v>
      </c>
      <c r="AY9" s="560">
        <f>'t1'!L9-'t3'!D9-'t3'!F9-'t3'!H9-'t3'!J9+'t3'!L9+'t3'!N9+'t3'!P9</f>
        <v>0</v>
      </c>
      <c r="AZ9" s="41">
        <f>'t1'!M9</f>
        <v>0</v>
      </c>
    </row>
    <row r="10" spans="1:52" ht="12.75" customHeight="1" x14ac:dyDescent="0.2">
      <c r="A10" s="94" t="str">
        <f>'t1'!A10</f>
        <v>ALTE SPECIALIZZ. FUORI D.O.</v>
      </c>
      <c r="B10" s="356" t="str">
        <f>'t1'!B10</f>
        <v>0D0095</v>
      </c>
      <c r="C10" s="554"/>
      <c r="D10" s="45"/>
      <c r="E10" s="554"/>
      <c r="F10" s="45"/>
      <c r="G10" s="554"/>
      <c r="H10" s="45"/>
      <c r="I10" s="554"/>
      <c r="J10" s="45"/>
      <c r="K10" s="554"/>
      <c r="L10" s="45"/>
      <c r="M10" s="554"/>
      <c r="N10" s="45"/>
      <c r="O10" s="554"/>
      <c r="P10" s="45"/>
      <c r="Q10" s="554"/>
      <c r="R10" s="45"/>
      <c r="S10" s="554"/>
      <c r="T10" s="45"/>
      <c r="U10" s="554"/>
      <c r="V10" s="45"/>
      <c r="W10" s="554"/>
      <c r="X10" s="45"/>
      <c r="Y10" s="554"/>
      <c r="Z10" s="45"/>
      <c r="AA10" s="554"/>
      <c r="AB10" s="45"/>
      <c r="AC10" s="554"/>
      <c r="AD10" s="45"/>
      <c r="AE10" s="554"/>
      <c r="AF10" s="45"/>
      <c r="AG10" s="554"/>
      <c r="AH10" s="45"/>
      <c r="AI10" s="554"/>
      <c r="AJ10" s="45"/>
      <c r="AK10" s="554"/>
      <c r="AL10" s="45"/>
      <c r="AM10" s="554"/>
      <c r="AN10" s="45"/>
      <c r="AO10" s="554"/>
      <c r="AP10" s="45"/>
      <c r="AQ10" s="554"/>
      <c r="AR10" s="45"/>
      <c r="AS10" s="554"/>
      <c r="AT10" s="45"/>
      <c r="AU10" s="555">
        <f t="shared" si="2"/>
        <v>0</v>
      </c>
      <c r="AV10" s="40">
        <f>SUM(T10,V10,X10,Z10,D10,F10,H10,J10,L10,N10,P10,R10,AB10,AD10,AF10,AH10,AJ10,AL10,AN10,AP10,AR10,AT10)</f>
        <v>0</v>
      </c>
      <c r="AW10" s="556" t="str">
        <f>IF((AU10+AV10)=(AX10+AY10),"OK","Controllare totale")</f>
        <v>OK</v>
      </c>
      <c r="AX10" s="559">
        <f>'t1'!K10-'t3'!C10-'t3'!E10-'t3'!G10-'t3'!I10+'t3'!K10+'t3'!M10+'t3'!O10</f>
        <v>0</v>
      </c>
      <c r="AY10" s="560">
        <f>'t1'!L10-'t3'!D10-'t3'!F10-'t3'!H10-'t3'!J10+'t3'!L10+'t3'!N10+'t3'!P10</f>
        <v>0</v>
      </c>
      <c r="AZ10" s="41">
        <f>'t1'!M10</f>
        <v>0</v>
      </c>
    </row>
    <row r="11" spans="1:52" ht="12.75" customHeight="1" x14ac:dyDescent="0.2">
      <c r="A11" s="94" t="str">
        <f>'t1'!A11</f>
        <v>DIRIGENTE A TEMPO DETERMINATO FUORI D.O.</v>
      </c>
      <c r="B11" s="356" t="str">
        <f>'t1'!B11</f>
        <v>0D0098</v>
      </c>
      <c r="C11" s="554"/>
      <c r="D11" s="45"/>
      <c r="E11" s="554"/>
      <c r="F11" s="45"/>
      <c r="G11" s="554"/>
      <c r="H11" s="45"/>
      <c r="I11" s="554"/>
      <c r="J11" s="45"/>
      <c r="K11" s="554"/>
      <c r="L11" s="45"/>
      <c r="M11" s="554"/>
      <c r="N11" s="45"/>
      <c r="O11" s="554"/>
      <c r="P11" s="45"/>
      <c r="Q11" s="554"/>
      <c r="R11" s="45"/>
      <c r="S11" s="554"/>
      <c r="T11" s="45"/>
      <c r="U11" s="554"/>
      <c r="V11" s="45"/>
      <c r="W11" s="554"/>
      <c r="X11" s="45"/>
      <c r="Y11" s="554"/>
      <c r="Z11" s="45"/>
      <c r="AA11" s="554"/>
      <c r="AB11" s="45"/>
      <c r="AC11" s="554"/>
      <c r="AD11" s="45"/>
      <c r="AE11" s="554"/>
      <c r="AF11" s="45"/>
      <c r="AG11" s="554"/>
      <c r="AH11" s="45"/>
      <c r="AI11" s="554"/>
      <c r="AJ11" s="45"/>
      <c r="AK11" s="554"/>
      <c r="AL11" s="45"/>
      <c r="AM11" s="554"/>
      <c r="AN11" s="45"/>
      <c r="AO11" s="554"/>
      <c r="AP11" s="45"/>
      <c r="AQ11" s="554"/>
      <c r="AR11" s="45"/>
      <c r="AS11" s="554"/>
      <c r="AT11" s="45"/>
      <c r="AU11" s="555">
        <f t="shared" si="2"/>
        <v>0</v>
      </c>
      <c r="AV11" s="40">
        <f>SUM(T11,V11,X11,Z11,D11,F11,H11,J11,L11,N11,P11,R11,AB11,AD11,AF11,AH11,AJ11,AL11,AN11,AP11,AR11,AT11)</f>
        <v>0</v>
      </c>
      <c r="AW11" s="556" t="str">
        <f>IF((AU11+AV11)=(AX11+AY11),"OK","Controllare totale")</f>
        <v>OK</v>
      </c>
      <c r="AX11" s="559">
        <f>'t1'!K11-'t3'!C11-'t3'!E11-'t3'!G11-'t3'!I11+'t3'!K11+'t3'!M11+'t3'!O11</f>
        <v>0</v>
      </c>
      <c r="AY11" s="560">
        <f>'t1'!L11-'t3'!D11-'t3'!F11-'t3'!H11-'t3'!J11+'t3'!L11+'t3'!N11+'t3'!P11</f>
        <v>0</v>
      </c>
      <c r="AZ11" s="41">
        <f>'t1'!M11</f>
        <v>0</v>
      </c>
    </row>
    <row r="12" spans="1:52" ht="12.75" customHeight="1" x14ac:dyDescent="0.2">
      <c r="A12" s="94" t="str">
        <f>'t1'!A12</f>
        <v>SEGRETARIO GENERALE CCIAA</v>
      </c>
      <c r="B12" s="356" t="str">
        <f>'t1'!B12</f>
        <v>0D0104</v>
      </c>
      <c r="C12" s="554"/>
      <c r="D12" s="45"/>
      <c r="E12" s="554"/>
      <c r="F12" s="45"/>
      <c r="G12" s="554"/>
      <c r="H12" s="45"/>
      <c r="I12" s="554"/>
      <c r="J12" s="45"/>
      <c r="K12" s="554"/>
      <c r="L12" s="45"/>
      <c r="M12" s="554"/>
      <c r="N12" s="45"/>
      <c r="O12" s="554"/>
      <c r="P12" s="45"/>
      <c r="Q12" s="554"/>
      <c r="R12" s="45"/>
      <c r="S12" s="554"/>
      <c r="T12" s="45"/>
      <c r="U12" s="554"/>
      <c r="V12" s="45"/>
      <c r="W12" s="554"/>
      <c r="X12" s="45"/>
      <c r="Y12" s="554"/>
      <c r="Z12" s="45"/>
      <c r="AA12" s="554"/>
      <c r="AB12" s="45"/>
      <c r="AC12" s="554"/>
      <c r="AD12" s="45"/>
      <c r="AE12" s="554"/>
      <c r="AF12" s="45"/>
      <c r="AG12" s="554"/>
      <c r="AH12" s="45"/>
      <c r="AI12" s="554"/>
      <c r="AJ12" s="45"/>
      <c r="AK12" s="554"/>
      <c r="AL12" s="45"/>
      <c r="AM12" s="554"/>
      <c r="AN12" s="45"/>
      <c r="AO12" s="554"/>
      <c r="AP12" s="45"/>
      <c r="AQ12" s="554"/>
      <c r="AR12" s="45"/>
      <c r="AS12" s="554"/>
      <c r="AT12" s="45"/>
      <c r="AU12" s="555">
        <f t="shared" si="2"/>
        <v>0</v>
      </c>
      <c r="AV12" s="40">
        <f>SUM(T12,V12,X12,Z12,D12,F12,H12,J12,L12,N12,P12,R12,AB12,AD12,AF12,AH12,AJ12,AL12,AN12,AP12,AR12,AT12)</f>
        <v>0</v>
      </c>
      <c r="AW12" s="556" t="str">
        <f>IF((AU12+AV12)=(AX12+AY12),"OK","Controllare totale")</f>
        <v>Controllare totale</v>
      </c>
      <c r="AX12" s="559">
        <f>'t1'!K12-'t3'!C12-'t3'!E12-'t3'!G12-'t3'!I12+'t3'!K12+'t3'!M12+'t3'!O12</f>
        <v>1</v>
      </c>
      <c r="AY12" s="560">
        <f>'t1'!L12-'t3'!D12-'t3'!F12-'t3'!H12-'t3'!J12+'t3'!L12+'t3'!N12+'t3'!P12</f>
        <v>0</v>
      </c>
      <c r="AZ12" s="41">
        <f>'t1'!M12</f>
        <v>1</v>
      </c>
    </row>
    <row r="13" spans="1:52" ht="12.75" customHeight="1" x14ac:dyDescent="0.2">
      <c r="A13" s="94" t="str">
        <f>'t1'!A13</f>
        <v>DIRIGENTE A TEMPO INDETERMINATO</v>
      </c>
      <c r="B13" s="356" t="str">
        <f>'t1'!B13</f>
        <v>0D0164</v>
      </c>
      <c r="C13" s="554"/>
      <c r="D13" s="45"/>
      <c r="E13" s="554"/>
      <c r="F13" s="45"/>
      <c r="G13" s="554"/>
      <c r="H13" s="45"/>
      <c r="I13" s="554"/>
      <c r="J13" s="45"/>
      <c r="K13" s="554"/>
      <c r="L13" s="45"/>
      <c r="M13" s="554"/>
      <c r="N13" s="45"/>
      <c r="O13" s="554"/>
      <c r="P13" s="45"/>
      <c r="Q13" s="554"/>
      <c r="R13" s="45"/>
      <c r="S13" s="554"/>
      <c r="T13" s="45"/>
      <c r="U13" s="554"/>
      <c r="V13" s="45"/>
      <c r="W13" s="554"/>
      <c r="X13" s="45"/>
      <c r="Y13" s="554"/>
      <c r="Z13" s="45"/>
      <c r="AA13" s="554"/>
      <c r="AB13" s="45"/>
      <c r="AC13" s="554"/>
      <c r="AD13" s="45"/>
      <c r="AE13" s="554"/>
      <c r="AF13" s="45"/>
      <c r="AG13" s="554"/>
      <c r="AH13" s="45"/>
      <c r="AI13" s="554"/>
      <c r="AJ13" s="45"/>
      <c r="AK13" s="554"/>
      <c r="AL13" s="45"/>
      <c r="AM13" s="554"/>
      <c r="AN13" s="45"/>
      <c r="AO13" s="554"/>
      <c r="AP13" s="45"/>
      <c r="AQ13" s="554"/>
      <c r="AR13" s="45"/>
      <c r="AS13" s="554"/>
      <c r="AT13" s="45"/>
      <c r="AU13" s="555">
        <f t="shared" si="2"/>
        <v>0</v>
      </c>
      <c r="AV13" s="40">
        <f>SUM(T13,V13,X13,Z13,D13,F13,H13,J13,L13,N13,P13,R13,AB13,AD13,AF13,AH13,AJ13,AL13,AN13,AP13,AR13,AT13)</f>
        <v>0</v>
      </c>
      <c r="AW13" s="556" t="str">
        <f>IF((AU13+AV13)=(AX13+AY13),"OK","Controllare totale")</f>
        <v>Controllare totale</v>
      </c>
      <c r="AX13" s="559">
        <f>'t1'!K13-'t3'!C13-'t3'!E13-'t3'!G13-'t3'!I13+'t3'!K13+'t3'!M13+'t3'!O13</f>
        <v>1</v>
      </c>
      <c r="AY13" s="560">
        <f>'t1'!L13-'t3'!D13-'t3'!F13-'t3'!H13-'t3'!J13+'t3'!L13+'t3'!N13+'t3'!P13</f>
        <v>0</v>
      </c>
      <c r="AZ13" s="41">
        <f>'t1'!M13</f>
        <v>1</v>
      </c>
    </row>
    <row r="14" spans="1:52" ht="12.75" customHeight="1" x14ac:dyDescent="0.2">
      <c r="A14" s="94" t="str">
        <f>'t1'!A14</f>
        <v>DIRIGENTE A TEMPO DETERMINATO IN D.O.</v>
      </c>
      <c r="B14" s="356" t="str">
        <f>'t1'!B14</f>
        <v>0D0165</v>
      </c>
      <c r="C14" s="554"/>
      <c r="D14" s="45"/>
      <c r="E14" s="554"/>
      <c r="F14" s="45"/>
      <c r="G14" s="554"/>
      <c r="H14" s="45"/>
      <c r="I14" s="554"/>
      <c r="J14" s="45"/>
      <c r="K14" s="554"/>
      <c r="L14" s="45"/>
      <c r="M14" s="554"/>
      <c r="N14" s="45"/>
      <c r="O14" s="554"/>
      <c r="P14" s="45"/>
      <c r="Q14" s="554"/>
      <c r="R14" s="45"/>
      <c r="S14" s="554"/>
      <c r="T14" s="45"/>
      <c r="U14" s="554"/>
      <c r="V14" s="45"/>
      <c r="W14" s="554"/>
      <c r="X14" s="45"/>
      <c r="Y14" s="554"/>
      <c r="Z14" s="45"/>
      <c r="AA14" s="554"/>
      <c r="AB14" s="45"/>
      <c r="AC14" s="554"/>
      <c r="AD14" s="45"/>
      <c r="AE14" s="554"/>
      <c r="AF14" s="45"/>
      <c r="AG14" s="554"/>
      <c r="AH14" s="45"/>
      <c r="AI14" s="554"/>
      <c r="AJ14" s="45"/>
      <c r="AK14" s="554"/>
      <c r="AL14" s="45"/>
      <c r="AM14" s="554"/>
      <c r="AN14" s="45"/>
      <c r="AO14" s="554"/>
      <c r="AP14" s="45"/>
      <c r="AQ14" s="554"/>
      <c r="AR14" s="45"/>
      <c r="AS14" s="554"/>
      <c r="AT14" s="45"/>
      <c r="AU14" s="555">
        <f t="shared" si="2"/>
        <v>0</v>
      </c>
      <c r="AV14" s="40">
        <f t="shared" si="0"/>
        <v>0</v>
      </c>
      <c r="AW14" s="556" t="str">
        <f t="shared" si="1"/>
        <v>OK</v>
      </c>
      <c r="AX14" s="559">
        <f>'t1'!K14-'t3'!C14-'t3'!E14-'t3'!G14-'t3'!I14+'t3'!K14+'t3'!M14+'t3'!O14</f>
        <v>0</v>
      </c>
      <c r="AY14" s="560">
        <f>'t1'!L14-'t3'!D14-'t3'!F14-'t3'!H14-'t3'!J14+'t3'!L14+'t3'!N14+'t3'!P14</f>
        <v>0</v>
      </c>
      <c r="AZ14" s="41">
        <f>'t1'!M14</f>
        <v>0</v>
      </c>
    </row>
    <row r="15" spans="1:52" ht="12.75" customHeight="1" x14ac:dyDescent="0.2">
      <c r="A15" s="94" t="str">
        <f>'t1'!A15</f>
        <v xml:space="preserve">ALTE SPECIALIZZ. IN D.O. </v>
      </c>
      <c r="B15" s="356" t="str">
        <f>'t1'!B15</f>
        <v>0D0I95</v>
      </c>
      <c r="C15" s="554"/>
      <c r="D15" s="45"/>
      <c r="E15" s="554"/>
      <c r="F15" s="45"/>
      <c r="G15" s="554"/>
      <c r="H15" s="45"/>
      <c r="I15" s="554"/>
      <c r="J15" s="45"/>
      <c r="K15" s="554"/>
      <c r="L15" s="45"/>
      <c r="M15" s="554"/>
      <c r="N15" s="45"/>
      <c r="O15" s="554"/>
      <c r="P15" s="45"/>
      <c r="Q15" s="554"/>
      <c r="R15" s="45"/>
      <c r="S15" s="554"/>
      <c r="T15" s="45"/>
      <c r="U15" s="554"/>
      <c r="V15" s="45"/>
      <c r="W15" s="554"/>
      <c r="X15" s="45"/>
      <c r="Y15" s="554"/>
      <c r="Z15" s="45"/>
      <c r="AA15" s="554"/>
      <c r="AB15" s="45"/>
      <c r="AC15" s="554"/>
      <c r="AD15" s="45"/>
      <c r="AE15" s="554"/>
      <c r="AF15" s="45"/>
      <c r="AG15" s="554"/>
      <c r="AH15" s="45"/>
      <c r="AI15" s="554"/>
      <c r="AJ15" s="45"/>
      <c r="AK15" s="554"/>
      <c r="AL15" s="45"/>
      <c r="AM15" s="554"/>
      <c r="AN15" s="45"/>
      <c r="AO15" s="554"/>
      <c r="AP15" s="45"/>
      <c r="AQ15" s="554"/>
      <c r="AR15" s="45"/>
      <c r="AS15" s="554"/>
      <c r="AT15" s="45"/>
      <c r="AU15" s="555">
        <f t="shared" si="2"/>
        <v>0</v>
      </c>
      <c r="AV15" s="40">
        <f t="shared" si="0"/>
        <v>0</v>
      </c>
      <c r="AW15" s="556" t="str">
        <f t="shared" si="1"/>
        <v>OK</v>
      </c>
      <c r="AX15" s="559">
        <f>'t1'!K15-'t3'!C15-'t3'!E15-'t3'!G15-'t3'!I15+'t3'!K15+'t3'!M15+'t3'!O15</f>
        <v>0</v>
      </c>
      <c r="AY15" s="560">
        <f>'t1'!L15-'t3'!D15-'t3'!F15-'t3'!H15-'t3'!J15+'t3'!L15+'t3'!N15+'t3'!P15</f>
        <v>0</v>
      </c>
      <c r="AZ15" s="41">
        <f>'t1'!M15</f>
        <v>0</v>
      </c>
    </row>
    <row r="16" spans="1:52" ht="12.75" customHeight="1" x14ac:dyDescent="0.2">
      <c r="A16" s="94" t="str">
        <f>'t1'!A16</f>
        <v>RESPONSABILE DEI SERVIZI O DEGLI UFFICI IN D.O</v>
      </c>
      <c r="B16" s="356" t="str">
        <f>'t1'!B16</f>
        <v>0D0I96</v>
      </c>
      <c r="C16" s="554"/>
      <c r="D16" s="45"/>
      <c r="E16" s="554"/>
      <c r="F16" s="45"/>
      <c r="G16" s="554"/>
      <c r="H16" s="45"/>
      <c r="I16" s="554"/>
      <c r="J16" s="45"/>
      <c r="K16" s="554"/>
      <c r="L16" s="45"/>
      <c r="M16" s="554"/>
      <c r="N16" s="45"/>
      <c r="O16" s="554"/>
      <c r="P16" s="45"/>
      <c r="Q16" s="554"/>
      <c r="R16" s="45"/>
      <c r="S16" s="554"/>
      <c r="T16" s="45"/>
      <c r="U16" s="554"/>
      <c r="V16" s="45"/>
      <c r="W16" s="554"/>
      <c r="X16" s="45"/>
      <c r="Y16" s="554"/>
      <c r="Z16" s="45"/>
      <c r="AA16" s="554"/>
      <c r="AB16" s="45"/>
      <c r="AC16" s="554"/>
      <c r="AD16" s="45"/>
      <c r="AE16" s="554"/>
      <c r="AF16" s="45"/>
      <c r="AG16" s="554"/>
      <c r="AH16" s="45"/>
      <c r="AI16" s="554"/>
      <c r="AJ16" s="45"/>
      <c r="AK16" s="554"/>
      <c r="AL16" s="45"/>
      <c r="AM16" s="554"/>
      <c r="AN16" s="45"/>
      <c r="AO16" s="554"/>
      <c r="AP16" s="45"/>
      <c r="AQ16" s="554"/>
      <c r="AR16" s="45"/>
      <c r="AS16" s="554"/>
      <c r="AT16" s="45"/>
      <c r="AU16" s="555">
        <f>SUM(S16,U16,W16,Y16,C16,E16,G16,I16,K16,M16,O16,Q16,AA16,AC16,AE16,AG16,AI16,AK16,AM16,AO16,AQ16,AS16)</f>
        <v>0</v>
      </c>
      <c r="AV16" s="40">
        <f>SUM(T16,V16,X16,Z16,D16,F16,H16,J16,L16,N16,P16,R16,AB16,AD16,AF16,AH16,AJ16,AL16,AN16,AP16,AR16,AT16)</f>
        <v>0</v>
      </c>
      <c r="AW16" s="556" t="str">
        <f>IF((AU16+AV16)=(AX16+AY16),"OK","Controllare totale")</f>
        <v>OK</v>
      </c>
      <c r="AX16" s="559">
        <f>'t1'!K16-'t3'!C16-'t3'!E16-'t3'!G16-'t3'!I16+'t3'!K16+'t3'!M16+'t3'!O16</f>
        <v>0</v>
      </c>
      <c r="AY16" s="560">
        <f>'t1'!L16-'t3'!D16-'t3'!F16-'t3'!H16-'t3'!J16+'t3'!L16+'t3'!N16+'t3'!P16</f>
        <v>0</v>
      </c>
      <c r="AZ16" s="41">
        <f>'t1'!M16</f>
        <v>0</v>
      </c>
    </row>
    <row r="17" spans="1:52" ht="12.75" customHeight="1" x14ac:dyDescent="0.2">
      <c r="A17" s="94" t="str">
        <f>'t1'!A17</f>
        <v>FUNZIONARI ED ELEVATA QUALIFICAZIONE</v>
      </c>
      <c r="B17" s="356" t="str">
        <f>'t1'!B17</f>
        <v>0FZEQF</v>
      </c>
      <c r="C17" s="554"/>
      <c r="D17" s="45"/>
      <c r="E17" s="554"/>
      <c r="F17" s="45"/>
      <c r="G17" s="554"/>
      <c r="H17" s="45"/>
      <c r="I17" s="554"/>
      <c r="J17" s="45"/>
      <c r="K17" s="554"/>
      <c r="L17" s="45"/>
      <c r="M17" s="554"/>
      <c r="N17" s="45"/>
      <c r="O17" s="554"/>
      <c r="P17" s="45"/>
      <c r="Q17" s="554"/>
      <c r="R17" s="45"/>
      <c r="S17" s="554"/>
      <c r="T17" s="45"/>
      <c r="U17" s="554"/>
      <c r="V17" s="45"/>
      <c r="W17" s="554"/>
      <c r="X17" s="45"/>
      <c r="Y17" s="554"/>
      <c r="Z17" s="45"/>
      <c r="AA17" s="554"/>
      <c r="AB17" s="45"/>
      <c r="AC17" s="554"/>
      <c r="AD17" s="45"/>
      <c r="AE17" s="554"/>
      <c r="AF17" s="45"/>
      <c r="AG17" s="554"/>
      <c r="AH17" s="45"/>
      <c r="AI17" s="554"/>
      <c r="AJ17" s="45"/>
      <c r="AK17" s="554"/>
      <c r="AL17" s="45"/>
      <c r="AM17" s="554"/>
      <c r="AN17" s="45"/>
      <c r="AO17" s="554"/>
      <c r="AP17" s="45"/>
      <c r="AQ17" s="554"/>
      <c r="AR17" s="45"/>
      <c r="AS17" s="554"/>
      <c r="AT17" s="45"/>
      <c r="AU17" s="555">
        <f t="shared" si="2"/>
        <v>0</v>
      </c>
      <c r="AV17" s="40">
        <f t="shared" si="0"/>
        <v>0</v>
      </c>
      <c r="AW17" s="556" t="str">
        <f t="shared" si="1"/>
        <v>Controllare totale</v>
      </c>
      <c r="AX17" s="559">
        <f>'t1'!K17-'t3'!C17-'t3'!E17-'t3'!G17-'t3'!I17+'t3'!K17+'t3'!M17+'t3'!O17</f>
        <v>7</v>
      </c>
      <c r="AY17" s="560">
        <f>'t1'!L17-'t3'!D17-'t3'!F17-'t3'!H17-'t3'!J17+'t3'!L17+'t3'!N17+'t3'!P17</f>
        <v>20</v>
      </c>
      <c r="AZ17" s="41">
        <f>'t1'!M17</f>
        <v>1</v>
      </c>
    </row>
    <row r="18" spans="1:52" ht="12.75" customHeight="1" x14ac:dyDescent="0.2">
      <c r="A18" s="94" t="str">
        <f>'t1'!A18</f>
        <v>ISTRUTTORI</v>
      </c>
      <c r="B18" s="356" t="str">
        <f>'t1'!B18</f>
        <v>0IR000</v>
      </c>
      <c r="C18" s="554"/>
      <c r="D18" s="45"/>
      <c r="E18" s="554"/>
      <c r="F18" s="45"/>
      <c r="G18" s="554"/>
      <c r="H18" s="45"/>
      <c r="I18" s="554"/>
      <c r="J18" s="45"/>
      <c r="K18" s="554"/>
      <c r="L18" s="45"/>
      <c r="M18" s="554"/>
      <c r="N18" s="45"/>
      <c r="O18" s="554"/>
      <c r="P18" s="45"/>
      <c r="Q18" s="554"/>
      <c r="R18" s="45"/>
      <c r="S18" s="554"/>
      <c r="T18" s="45"/>
      <c r="U18" s="554"/>
      <c r="V18" s="45"/>
      <c r="W18" s="554"/>
      <c r="X18" s="45"/>
      <c r="Y18" s="554"/>
      <c r="Z18" s="45"/>
      <c r="AA18" s="554"/>
      <c r="AB18" s="45"/>
      <c r="AC18" s="554"/>
      <c r="AD18" s="45"/>
      <c r="AE18" s="554"/>
      <c r="AF18" s="45"/>
      <c r="AG18" s="554"/>
      <c r="AH18" s="45"/>
      <c r="AI18" s="554"/>
      <c r="AJ18" s="45"/>
      <c r="AK18" s="554"/>
      <c r="AL18" s="45"/>
      <c r="AM18" s="554"/>
      <c r="AN18" s="45"/>
      <c r="AO18" s="554"/>
      <c r="AP18" s="45"/>
      <c r="AQ18" s="554"/>
      <c r="AR18" s="45"/>
      <c r="AS18" s="554"/>
      <c r="AT18" s="45"/>
      <c r="AU18" s="555">
        <f t="shared" si="2"/>
        <v>0</v>
      </c>
      <c r="AV18" s="40">
        <f t="shared" si="0"/>
        <v>0</v>
      </c>
      <c r="AW18" s="556" t="str">
        <f t="shared" si="1"/>
        <v>Controllare totale</v>
      </c>
      <c r="AX18" s="559">
        <f>'t1'!K18-'t3'!C18-'t3'!E18-'t3'!G18-'t3'!I18+'t3'!K18+'t3'!M18+'t3'!O18</f>
        <v>11</v>
      </c>
      <c r="AY18" s="560">
        <f>'t1'!L18-'t3'!D18-'t3'!F18-'t3'!H18-'t3'!J18+'t3'!L18+'t3'!N18+'t3'!P18</f>
        <v>44</v>
      </c>
      <c r="AZ18" s="41">
        <f>'t1'!M18</f>
        <v>1</v>
      </c>
    </row>
    <row r="19" spans="1:52" ht="12.75" customHeight="1" x14ac:dyDescent="0.2">
      <c r="A19" s="94" t="str">
        <f>'t1'!A19</f>
        <v>OPERATORI ESPERTI</v>
      </c>
      <c r="B19" s="356" t="str">
        <f>'t1'!B19</f>
        <v>0OEESP</v>
      </c>
      <c r="C19" s="554"/>
      <c r="D19" s="45"/>
      <c r="E19" s="554"/>
      <c r="F19" s="45"/>
      <c r="G19" s="554"/>
      <c r="H19" s="45"/>
      <c r="I19" s="554"/>
      <c r="J19" s="45"/>
      <c r="K19" s="554"/>
      <c r="L19" s="45"/>
      <c r="M19" s="554"/>
      <c r="N19" s="45"/>
      <c r="O19" s="554"/>
      <c r="P19" s="45"/>
      <c r="Q19" s="554"/>
      <c r="R19" s="45"/>
      <c r="S19" s="554"/>
      <c r="T19" s="45"/>
      <c r="U19" s="554"/>
      <c r="V19" s="45"/>
      <c r="W19" s="554"/>
      <c r="X19" s="45"/>
      <c r="Y19" s="554"/>
      <c r="Z19" s="45"/>
      <c r="AA19" s="554"/>
      <c r="AB19" s="45"/>
      <c r="AC19" s="554"/>
      <c r="AD19" s="45"/>
      <c r="AE19" s="554"/>
      <c r="AF19" s="45"/>
      <c r="AG19" s="554"/>
      <c r="AH19" s="45"/>
      <c r="AI19" s="554"/>
      <c r="AJ19" s="45"/>
      <c r="AK19" s="554"/>
      <c r="AL19" s="45"/>
      <c r="AM19" s="554"/>
      <c r="AN19" s="45"/>
      <c r="AO19" s="554"/>
      <c r="AP19" s="45"/>
      <c r="AQ19" s="554"/>
      <c r="AR19" s="45"/>
      <c r="AS19" s="554"/>
      <c r="AT19" s="45"/>
      <c r="AU19" s="555">
        <f t="shared" si="2"/>
        <v>0</v>
      </c>
      <c r="AV19" s="40">
        <f t="shared" si="0"/>
        <v>0</v>
      </c>
      <c r="AW19" s="556" t="str">
        <f t="shared" si="1"/>
        <v>Controllare totale</v>
      </c>
      <c r="AX19" s="559">
        <f>'t1'!K19-'t3'!C19-'t3'!E19-'t3'!G19-'t3'!I19+'t3'!K19+'t3'!M19+'t3'!O19</f>
        <v>2</v>
      </c>
      <c r="AY19" s="560">
        <f>'t1'!L19-'t3'!D19-'t3'!F19-'t3'!H19-'t3'!J19+'t3'!L19+'t3'!N19+'t3'!P19</f>
        <v>3</v>
      </c>
      <c r="AZ19" s="41">
        <f>'t1'!M19</f>
        <v>1</v>
      </c>
    </row>
    <row r="20" spans="1:52" ht="12.75" customHeight="1" x14ac:dyDescent="0.2">
      <c r="A20" s="94" t="str">
        <f>'t1'!A20</f>
        <v>OPERATORI</v>
      </c>
      <c r="B20" s="356" t="str">
        <f>'t1'!B20</f>
        <v>0OP000</v>
      </c>
      <c r="C20" s="554"/>
      <c r="D20" s="45"/>
      <c r="E20" s="554"/>
      <c r="F20" s="45"/>
      <c r="G20" s="554"/>
      <c r="H20" s="45"/>
      <c r="I20" s="554"/>
      <c r="J20" s="45"/>
      <c r="K20" s="554"/>
      <c r="L20" s="45"/>
      <c r="M20" s="554"/>
      <c r="N20" s="45"/>
      <c r="O20" s="554"/>
      <c r="P20" s="45"/>
      <c r="Q20" s="554"/>
      <c r="R20" s="45"/>
      <c r="S20" s="554"/>
      <c r="T20" s="45"/>
      <c r="U20" s="554"/>
      <c r="V20" s="45"/>
      <c r="W20" s="554"/>
      <c r="X20" s="45"/>
      <c r="Y20" s="554"/>
      <c r="Z20" s="45"/>
      <c r="AA20" s="554"/>
      <c r="AB20" s="45"/>
      <c r="AC20" s="554"/>
      <c r="AD20" s="45"/>
      <c r="AE20" s="554"/>
      <c r="AF20" s="45"/>
      <c r="AG20" s="554"/>
      <c r="AH20" s="45"/>
      <c r="AI20" s="554"/>
      <c r="AJ20" s="45"/>
      <c r="AK20" s="554"/>
      <c r="AL20" s="45"/>
      <c r="AM20" s="554"/>
      <c r="AN20" s="45"/>
      <c r="AO20" s="554"/>
      <c r="AP20" s="45"/>
      <c r="AQ20" s="554"/>
      <c r="AR20" s="45"/>
      <c r="AS20" s="554"/>
      <c r="AT20" s="45"/>
      <c r="AU20" s="555">
        <f t="shared" si="2"/>
        <v>0</v>
      </c>
      <c r="AV20" s="40">
        <f t="shared" si="0"/>
        <v>0</v>
      </c>
      <c r="AW20" s="556" t="str">
        <f t="shared" si="1"/>
        <v>Controllare totale</v>
      </c>
      <c r="AX20" s="559">
        <f>'t1'!K20-'t3'!C20-'t3'!E20-'t3'!G20-'t3'!I20+'t3'!K20+'t3'!M20+'t3'!O20</f>
        <v>1</v>
      </c>
      <c r="AY20" s="560">
        <f>'t1'!L20-'t3'!D20-'t3'!F20-'t3'!H20-'t3'!J20+'t3'!L20+'t3'!N20+'t3'!P20</f>
        <v>0</v>
      </c>
      <c r="AZ20" s="41">
        <f>'t1'!M20</f>
        <v>1</v>
      </c>
    </row>
    <row r="21" spans="1:52" ht="12.75" customHeight="1" x14ac:dyDescent="0.2">
      <c r="A21" s="94" t="str">
        <f>'t1'!A21</f>
        <v>CONTRATTISTI</v>
      </c>
      <c r="B21" s="356" t="str">
        <f>'t1'!B21</f>
        <v>000061</v>
      </c>
      <c r="C21" s="554"/>
      <c r="D21" s="45"/>
      <c r="E21" s="554"/>
      <c r="F21" s="45"/>
      <c r="G21" s="554"/>
      <c r="H21" s="45"/>
      <c r="I21" s="554"/>
      <c r="J21" s="45"/>
      <c r="K21" s="554"/>
      <c r="L21" s="45"/>
      <c r="M21" s="554"/>
      <c r="N21" s="45"/>
      <c r="O21" s="554"/>
      <c r="P21" s="45"/>
      <c r="Q21" s="554"/>
      <c r="R21" s="45"/>
      <c r="S21" s="554"/>
      <c r="T21" s="45"/>
      <c r="U21" s="554"/>
      <c r="V21" s="45"/>
      <c r="W21" s="554"/>
      <c r="X21" s="45"/>
      <c r="Y21" s="554"/>
      <c r="Z21" s="45"/>
      <c r="AA21" s="554"/>
      <c r="AB21" s="45"/>
      <c r="AC21" s="554"/>
      <c r="AD21" s="45"/>
      <c r="AE21" s="554"/>
      <c r="AF21" s="45"/>
      <c r="AG21" s="554"/>
      <c r="AH21" s="45"/>
      <c r="AI21" s="554"/>
      <c r="AJ21" s="45"/>
      <c r="AK21" s="554"/>
      <c r="AL21" s="45"/>
      <c r="AM21" s="554"/>
      <c r="AN21" s="45"/>
      <c r="AO21" s="554"/>
      <c r="AP21" s="45"/>
      <c r="AQ21" s="554"/>
      <c r="AR21" s="45"/>
      <c r="AS21" s="554"/>
      <c r="AT21" s="45"/>
      <c r="AU21" s="555">
        <f>SUM(S21,U21,W21,Y21,C21,E21,G21,I21,K21,M21,O21,Q21,AA21,AC21,AE21,AG21,AI21,AK21,AM21,AO21,AQ21,AS21)</f>
        <v>0</v>
      </c>
      <c r="AV21" s="40">
        <f>SUM(T21,V21,X21,Z21,D21,F21,H21,J21,L21,N21,P21,R21,AB21,AD21,AF21,AH21,AJ21,AL21,AN21,AP21,AR21,AT21)</f>
        <v>0</v>
      </c>
      <c r="AW21" s="556" t="str">
        <f t="shared" si="1"/>
        <v>OK</v>
      </c>
      <c r="AX21" s="559">
        <f>'t1'!K21-'t3'!C21-'t3'!E21-'t3'!G21-'t3'!I21+'t3'!K21+'t3'!M21+'t3'!O21</f>
        <v>0</v>
      </c>
      <c r="AY21" s="560">
        <f>'t1'!L21-'t3'!D21-'t3'!F21-'t3'!H21-'t3'!J21+'t3'!L21+'t3'!N21+'t3'!P21</f>
        <v>0</v>
      </c>
      <c r="AZ21" s="41">
        <f>'t1'!M21</f>
        <v>0</v>
      </c>
    </row>
    <row r="22" spans="1:52" ht="12.75" customHeight="1" thickBot="1" x14ac:dyDescent="0.25">
      <c r="A22" s="94" t="str">
        <f>'t1'!A22</f>
        <v>COLLABORATORE A T.D. ART. 90 TUEL</v>
      </c>
      <c r="B22" s="356" t="str">
        <f>'t1'!B22</f>
        <v>000096</v>
      </c>
      <c r="C22" s="554"/>
      <c r="D22" s="45"/>
      <c r="E22" s="554"/>
      <c r="F22" s="45"/>
      <c r="G22" s="554"/>
      <c r="H22" s="45"/>
      <c r="I22" s="554"/>
      <c r="J22" s="45"/>
      <c r="K22" s="554"/>
      <c r="L22" s="45"/>
      <c r="M22" s="554"/>
      <c r="N22" s="45"/>
      <c r="O22" s="554"/>
      <c r="P22" s="45"/>
      <c r="Q22" s="554"/>
      <c r="R22" s="45"/>
      <c r="S22" s="554"/>
      <c r="T22" s="45"/>
      <c r="U22" s="554"/>
      <c r="V22" s="45"/>
      <c r="W22" s="554"/>
      <c r="X22" s="45"/>
      <c r="Y22" s="554"/>
      <c r="Z22" s="45"/>
      <c r="AA22" s="554"/>
      <c r="AB22" s="45"/>
      <c r="AC22" s="554"/>
      <c r="AD22" s="45"/>
      <c r="AE22" s="554"/>
      <c r="AF22" s="45"/>
      <c r="AG22" s="554"/>
      <c r="AH22" s="45"/>
      <c r="AI22" s="554"/>
      <c r="AJ22" s="45"/>
      <c r="AK22" s="554"/>
      <c r="AL22" s="45"/>
      <c r="AM22" s="554"/>
      <c r="AN22" s="45"/>
      <c r="AO22" s="554"/>
      <c r="AP22" s="45"/>
      <c r="AQ22" s="554"/>
      <c r="AR22" s="45"/>
      <c r="AS22" s="554"/>
      <c r="AT22" s="45"/>
      <c r="AU22" s="555">
        <f>SUM(S22,U22,W22,Y22,C22,E22,G22,I22,K22,M22,O22,Q22,AA22,AC22,AE22,AG22,AI22,AK22,AM22,AO22,AQ22,AS22)</f>
        <v>0</v>
      </c>
      <c r="AV22" s="40">
        <f>SUM(T22,V22,X22,Z22,D22,F22,H22,J22,L22,N22,P22,R22,AB22,AD22,AF22,AH22,AJ22,AL22,AN22,AP22,AR22,AT22)</f>
        <v>0</v>
      </c>
      <c r="AW22" s="556" t="str">
        <f t="shared" si="1"/>
        <v>OK</v>
      </c>
      <c r="AX22" s="561">
        <f>'t1'!K22-'t3'!C22-'t3'!E22-'t3'!G22-'t3'!I22+'t3'!K22+'t3'!M22+'t3'!O22</f>
        <v>0</v>
      </c>
      <c r="AY22" s="562">
        <f>'t1'!L22-'t3'!D22-'t3'!F22-'t3'!H22-'t3'!J22+'t3'!L22+'t3'!N22+'t3'!P22</f>
        <v>0</v>
      </c>
      <c r="AZ22" s="41">
        <f>'t1'!M22</f>
        <v>0</v>
      </c>
    </row>
    <row r="23" spans="1:52" ht="17.25" customHeight="1" thickTop="1" thickBot="1" x14ac:dyDescent="0.25">
      <c r="A23" s="94" t="str">
        <f>'t1'!A23</f>
        <v>TOTALE</v>
      </c>
      <c r="B23" s="563"/>
      <c r="C23" s="48">
        <f t="shared" ref="C23:AV23" si="3">SUM(C6:C22)</f>
        <v>0</v>
      </c>
      <c r="D23" s="49">
        <f t="shared" si="3"/>
        <v>0</v>
      </c>
      <c r="E23" s="48">
        <f t="shared" si="3"/>
        <v>0</v>
      </c>
      <c r="F23" s="49">
        <f t="shared" si="3"/>
        <v>0</v>
      </c>
      <c r="G23" s="48">
        <f t="shared" si="3"/>
        <v>0</v>
      </c>
      <c r="H23" s="49">
        <f t="shared" si="3"/>
        <v>0</v>
      </c>
      <c r="I23" s="48">
        <f t="shared" si="3"/>
        <v>0</v>
      </c>
      <c r="J23" s="49">
        <f t="shared" si="3"/>
        <v>0</v>
      </c>
      <c r="K23" s="48">
        <f t="shared" si="3"/>
        <v>0</v>
      </c>
      <c r="L23" s="49">
        <f t="shared" si="3"/>
        <v>0</v>
      </c>
      <c r="M23" s="48">
        <f t="shared" si="3"/>
        <v>0</v>
      </c>
      <c r="N23" s="49">
        <f t="shared" si="3"/>
        <v>0</v>
      </c>
      <c r="O23" s="48">
        <f t="shared" si="3"/>
        <v>0</v>
      </c>
      <c r="P23" s="49">
        <f t="shared" si="3"/>
        <v>0</v>
      </c>
      <c r="Q23" s="48">
        <f t="shared" si="3"/>
        <v>0</v>
      </c>
      <c r="R23" s="49">
        <f t="shared" si="3"/>
        <v>0</v>
      </c>
      <c r="S23" s="48">
        <f t="shared" si="3"/>
        <v>0</v>
      </c>
      <c r="T23" s="49">
        <f t="shared" si="3"/>
        <v>0</v>
      </c>
      <c r="U23" s="48">
        <f t="shared" si="3"/>
        <v>0</v>
      </c>
      <c r="V23" s="49">
        <f t="shared" si="3"/>
        <v>0</v>
      </c>
      <c r="W23" s="48">
        <f t="shared" si="3"/>
        <v>0</v>
      </c>
      <c r="X23" s="49">
        <f t="shared" si="3"/>
        <v>0</v>
      </c>
      <c r="Y23" s="48">
        <f t="shared" si="3"/>
        <v>0</v>
      </c>
      <c r="Z23" s="49">
        <f t="shared" si="3"/>
        <v>0</v>
      </c>
      <c r="AA23" s="48">
        <f t="shared" si="3"/>
        <v>0</v>
      </c>
      <c r="AB23" s="49">
        <f t="shared" si="3"/>
        <v>0</v>
      </c>
      <c r="AC23" s="48">
        <f t="shared" si="3"/>
        <v>0</v>
      </c>
      <c r="AD23" s="49">
        <f t="shared" si="3"/>
        <v>0</v>
      </c>
      <c r="AE23" s="48">
        <f t="shared" si="3"/>
        <v>0</v>
      </c>
      <c r="AF23" s="49">
        <f t="shared" si="3"/>
        <v>0</v>
      </c>
      <c r="AG23" s="48">
        <f t="shared" si="3"/>
        <v>0</v>
      </c>
      <c r="AH23" s="49">
        <f t="shared" si="3"/>
        <v>0</v>
      </c>
      <c r="AI23" s="48">
        <f t="shared" si="3"/>
        <v>0</v>
      </c>
      <c r="AJ23" s="49">
        <f t="shared" si="3"/>
        <v>0</v>
      </c>
      <c r="AK23" s="48">
        <f t="shared" si="3"/>
        <v>0</v>
      </c>
      <c r="AL23" s="49">
        <f t="shared" si="3"/>
        <v>0</v>
      </c>
      <c r="AM23" s="48">
        <f t="shared" si="3"/>
        <v>0</v>
      </c>
      <c r="AN23" s="49">
        <f t="shared" si="3"/>
        <v>0</v>
      </c>
      <c r="AO23" s="48">
        <f t="shared" si="3"/>
        <v>0</v>
      </c>
      <c r="AP23" s="49">
        <f t="shared" si="3"/>
        <v>0</v>
      </c>
      <c r="AQ23" s="48">
        <f t="shared" si="3"/>
        <v>0</v>
      </c>
      <c r="AR23" s="49">
        <f t="shared" si="3"/>
        <v>0</v>
      </c>
      <c r="AS23" s="48">
        <f t="shared" si="3"/>
        <v>0</v>
      </c>
      <c r="AT23" s="49">
        <f t="shared" si="3"/>
        <v>0</v>
      </c>
      <c r="AU23" s="48">
        <f t="shared" si="3"/>
        <v>0</v>
      </c>
      <c r="AV23" s="50">
        <f t="shared" si="3"/>
        <v>0</v>
      </c>
      <c r="AW23" s="556" t="str">
        <f t="shared" si="1"/>
        <v>Controllare totale</v>
      </c>
      <c r="AX23" s="564">
        <f>SUM(AX6:AX22)</f>
        <v>23</v>
      </c>
      <c r="AY23" s="565">
        <f>SUM(AY6:AY22)</f>
        <v>67</v>
      </c>
    </row>
    <row r="24" spans="1:52" ht="17.25" customHeight="1" x14ac:dyDescent="0.2">
      <c r="C24" s="4" t="str">
        <f>'t1'!$A$24</f>
        <v>(a) personale a tempo indeterminato al quale viene applicato un contratto di lavoro di tipo privatistico (es.:tipografico,chimico,edile,metalmeccanico,portierato, ecc.)</v>
      </c>
      <c r="S24" s="6"/>
      <c r="T24" s="6"/>
      <c r="AA24" s="4" t="e">
        <f>'t1'!#REF!</f>
        <v>#REF!</v>
      </c>
    </row>
    <row r="25" spans="1:52" ht="11.25" x14ac:dyDescent="0.2">
      <c r="C25" s="4" t="str">
        <f>'t1'!$A$25</f>
        <v>(b) cfr." istruzioni generali e specifiche di comparto" e "glossario"</v>
      </c>
      <c r="AA25" s="4" t="e">
        <f>'t1'!#REF!</f>
        <v>#REF!</v>
      </c>
    </row>
  </sheetData>
  <sheetProtection algorithmName="SHA-512" hashValue="IERvCWo7glSkjhDItkjPbDY5iWEFTmjCBPQ7y5yFmpneOx9VyXI2Zw7/PaiWmW0aaxCQksUe20RkL1X1MSSITg==" saltValue="DOfTBo+c2kWZ5NPNXuefKQ==" spinCount="100000" sheet="1" formatColumns="0" selectLockedCells="1"/>
  <mergeCells count="6">
    <mergeCell ref="A1:A2"/>
    <mergeCell ref="C1:W1"/>
    <mergeCell ref="AA1:AS1"/>
    <mergeCell ref="S2:Z2"/>
    <mergeCell ref="AO2:AV2"/>
    <mergeCell ref="G4:H4"/>
  </mergeCells>
  <conditionalFormatting sqref="A6:AV6 B7:AV22 A7:A23">
    <cfRule type="expression" dxfId="4" priority="1" stopIfTrue="1">
      <formula>$AZ6&gt;0</formula>
    </cfRule>
  </conditionalFormatting>
  <printOptions horizontalCentered="1" verticalCentered="1"/>
  <pageMargins left="0.2" right="0.2" top="0.19685039370078741" bottom="0.17" header="0.22" footer="0.19"/>
  <pageSetup paperSize="9"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zoomScale="120" zoomScaleNormal="120" workbookViewId="0">
      <pane xSplit="2" ySplit="7" topLeftCell="AE11" activePane="bottomRight" state="frozen"/>
      <selection activeCell="AF16" sqref="AF16"/>
      <selection pane="topRight" activeCell="AF16" sqref="AF16"/>
      <selection pane="bottomLeft" activeCell="AF16" sqref="AF16"/>
      <selection pane="bottomRight" activeCell="AF16" sqref="AF16"/>
    </sheetView>
  </sheetViews>
  <sheetFormatPr defaultColWidth="10.6640625" defaultRowHeight="11.25" x14ac:dyDescent="0.2"/>
  <cols>
    <col min="1" max="1" width="43.5" style="568" customWidth="1"/>
    <col min="2" max="2" width="8.6640625" style="570" customWidth="1"/>
    <col min="3" max="6" width="11.33203125" style="568" hidden="1" customWidth="1"/>
    <col min="7" max="10" width="10.33203125" style="568" hidden="1" customWidth="1"/>
    <col min="11" max="14" width="10.6640625" style="568" hidden="1" customWidth="1"/>
    <col min="15" max="22" width="9.33203125" style="568" hidden="1" customWidth="1"/>
    <col min="23" max="26" width="10.6640625" style="568" hidden="1" customWidth="1"/>
    <col min="27" max="30" width="11.33203125" style="568" customWidth="1"/>
    <col min="31" max="32" width="10.33203125" style="568" customWidth="1"/>
    <col min="33" max="34" width="10.6640625" style="568" customWidth="1"/>
    <col min="35" max="38" width="10.6640625" style="568"/>
    <col min="39" max="46" width="9.33203125" style="568" customWidth="1"/>
    <col min="47" max="48" width="10.6640625" style="568"/>
    <col min="49" max="49" width="10.6640625" style="568" customWidth="1"/>
    <col min="50" max="16384" width="10.6640625" style="568"/>
  </cols>
  <sheetData>
    <row r="1" spans="1:51" s="4" customFormat="1" ht="43.5" customHeight="1" x14ac:dyDescent="0.2">
      <c r="A1" s="566" t="str">
        <f>'t1'!A1</f>
        <v>REGIONI ED AUTONOMIE LOCALI - anno 2023</v>
      </c>
      <c r="B1" s="566"/>
      <c r="C1" s="566"/>
      <c r="D1" s="566"/>
      <c r="E1" s="566"/>
      <c r="F1" s="566"/>
      <c r="G1" s="566"/>
      <c r="H1" s="566"/>
      <c r="I1" s="566"/>
      <c r="J1" s="566"/>
      <c r="K1" s="567"/>
      <c r="L1" s="568"/>
      <c r="M1" s="568"/>
      <c r="N1" s="568"/>
      <c r="O1" s="568"/>
      <c r="P1" s="568"/>
      <c r="Q1" s="568"/>
      <c r="R1" s="568"/>
      <c r="S1" s="568"/>
      <c r="T1" s="568"/>
      <c r="U1" s="568"/>
      <c r="V1" s="568"/>
      <c r="W1" s="568"/>
      <c r="X1" s="568"/>
      <c r="Y1" s="568"/>
      <c r="Z1" s="568"/>
      <c r="AM1" s="568"/>
      <c r="AN1" s="568"/>
      <c r="AO1" s="568"/>
      <c r="AP1" s="568"/>
      <c r="AQ1" s="568"/>
      <c r="AR1" s="568"/>
      <c r="AS1" s="568"/>
      <c r="AT1" s="568"/>
      <c r="AU1" s="568"/>
      <c r="AV1" s="568"/>
      <c r="AW1" s="568"/>
      <c r="AX1" s="568"/>
      <c r="AY1" s="568"/>
    </row>
    <row r="2" spans="1:51" ht="30" customHeight="1" thickBot="1" x14ac:dyDescent="0.25">
      <c r="A2" s="569"/>
      <c r="G2" s="261"/>
      <c r="H2" s="261"/>
      <c r="I2" s="261"/>
      <c r="J2" s="261"/>
      <c r="AE2" s="261"/>
      <c r="AF2" s="261"/>
      <c r="AG2" s="261"/>
      <c r="AH2" s="261"/>
      <c r="AI2" s="571"/>
      <c r="AJ2" s="571"/>
      <c r="AK2" s="571"/>
      <c r="AL2" s="571"/>
    </row>
    <row r="3" spans="1:51" ht="15.75" customHeight="1" thickBot="1" x14ac:dyDescent="0.25">
      <c r="A3" s="572"/>
      <c r="B3" s="573"/>
      <c r="C3" s="574" t="s">
        <v>207</v>
      </c>
      <c r="D3" s="574"/>
      <c r="E3" s="574"/>
      <c r="F3" s="574"/>
      <c r="G3" s="574"/>
      <c r="H3" s="575"/>
      <c r="I3" s="574"/>
      <c r="J3" s="575"/>
      <c r="K3" s="575"/>
      <c r="L3" s="575"/>
      <c r="M3" s="575"/>
      <c r="N3" s="575"/>
      <c r="O3" s="575"/>
      <c r="P3" s="575"/>
      <c r="Q3" s="575"/>
      <c r="R3" s="575"/>
      <c r="S3" s="575"/>
      <c r="T3" s="575"/>
      <c r="U3" s="575"/>
      <c r="V3" s="575"/>
      <c r="W3" s="575"/>
      <c r="X3" s="575"/>
      <c r="AA3" s="574" t="s">
        <v>207</v>
      </c>
      <c r="AB3" s="574"/>
      <c r="AC3" s="574"/>
      <c r="AD3" s="574"/>
      <c r="AE3" s="574"/>
      <c r="AF3" s="575"/>
      <c r="AG3" s="576"/>
      <c r="AH3" s="576"/>
      <c r="AI3" s="576"/>
      <c r="AJ3" s="576"/>
      <c r="AK3" s="576"/>
      <c r="AL3" s="576"/>
      <c r="AM3" s="575"/>
      <c r="AN3" s="575"/>
      <c r="AO3" s="575"/>
      <c r="AP3" s="575"/>
      <c r="AQ3" s="575"/>
      <c r="AR3" s="575"/>
      <c r="AS3" s="575"/>
      <c r="AT3" s="575"/>
      <c r="AU3" s="575"/>
      <c r="AV3" s="575"/>
    </row>
    <row r="4" spans="1:51" ht="37.5" customHeight="1" thickTop="1" x14ac:dyDescent="0.2">
      <c r="A4" s="577" t="s">
        <v>164</v>
      </c>
      <c r="B4" s="578" t="s">
        <v>2</v>
      </c>
      <c r="C4" s="579" t="s">
        <v>208</v>
      </c>
      <c r="D4" s="580"/>
      <c r="E4" s="581" t="s">
        <v>209</v>
      </c>
      <c r="F4" s="582"/>
      <c r="G4" s="583" t="s">
        <v>210</v>
      </c>
      <c r="H4" s="417"/>
      <c r="I4" s="583" t="s">
        <v>211</v>
      </c>
      <c r="J4" s="417"/>
      <c r="K4" s="583" t="s">
        <v>212</v>
      </c>
      <c r="L4" s="417"/>
      <c r="M4" s="583" t="s">
        <v>213</v>
      </c>
      <c r="N4" s="417"/>
      <c r="O4" s="583" t="s">
        <v>214</v>
      </c>
      <c r="P4" s="417"/>
      <c r="Q4" s="583" t="s">
        <v>215</v>
      </c>
      <c r="R4" s="417"/>
      <c r="S4" s="583" t="s">
        <v>216</v>
      </c>
      <c r="T4" s="417"/>
      <c r="U4" s="583" t="s">
        <v>217</v>
      </c>
      <c r="V4" s="417"/>
      <c r="W4" s="584" t="s">
        <v>42</v>
      </c>
      <c r="X4" s="585"/>
      <c r="AA4" s="579" t="s">
        <v>208</v>
      </c>
      <c r="AB4" s="580"/>
      <c r="AC4" s="581" t="s">
        <v>209</v>
      </c>
      <c r="AD4" s="582"/>
      <c r="AE4" s="583" t="s">
        <v>210</v>
      </c>
      <c r="AF4" s="417"/>
      <c r="AG4" s="583" t="s">
        <v>211</v>
      </c>
      <c r="AH4" s="417"/>
      <c r="AI4" s="583" t="s">
        <v>212</v>
      </c>
      <c r="AJ4" s="417"/>
      <c r="AK4" s="583" t="s">
        <v>213</v>
      </c>
      <c r="AL4" s="417"/>
      <c r="AM4" s="583" t="s">
        <v>214</v>
      </c>
      <c r="AN4" s="417"/>
      <c r="AO4" s="583" t="s">
        <v>215</v>
      </c>
      <c r="AP4" s="417"/>
      <c r="AQ4" s="583" t="s">
        <v>216</v>
      </c>
      <c r="AR4" s="417"/>
      <c r="AS4" s="586" t="s">
        <v>217</v>
      </c>
      <c r="AT4" s="587"/>
      <c r="AU4" s="584" t="s">
        <v>42</v>
      </c>
      <c r="AV4" s="585"/>
    </row>
    <row r="5" spans="1:51" x14ac:dyDescent="0.2">
      <c r="A5" s="383" t="s">
        <v>105</v>
      </c>
      <c r="B5" s="578"/>
      <c r="C5" s="588" t="s">
        <v>218</v>
      </c>
      <c r="D5" s="589"/>
      <c r="E5" s="588" t="s">
        <v>219</v>
      </c>
      <c r="F5" s="589"/>
      <c r="G5" s="588" t="s">
        <v>220</v>
      </c>
      <c r="H5" s="589"/>
      <c r="I5" s="588" t="s">
        <v>221</v>
      </c>
      <c r="J5" s="589"/>
      <c r="K5" s="588" t="s">
        <v>222</v>
      </c>
      <c r="L5" s="589"/>
      <c r="M5" s="590" t="s">
        <v>223</v>
      </c>
      <c r="N5" s="591"/>
      <c r="O5" s="590" t="s">
        <v>224</v>
      </c>
      <c r="P5" s="591"/>
      <c r="Q5" s="590" t="s">
        <v>225</v>
      </c>
      <c r="R5" s="591"/>
      <c r="S5" s="590" t="s">
        <v>226</v>
      </c>
      <c r="T5" s="591"/>
      <c r="U5" s="590" t="s">
        <v>227</v>
      </c>
      <c r="V5" s="591"/>
      <c r="W5" s="592"/>
      <c r="X5" s="593"/>
      <c r="AA5" s="588" t="s">
        <v>218</v>
      </c>
      <c r="AB5" s="589"/>
      <c r="AC5" s="588" t="s">
        <v>219</v>
      </c>
      <c r="AD5" s="589"/>
      <c r="AE5" s="588" t="s">
        <v>220</v>
      </c>
      <c r="AF5" s="589"/>
      <c r="AG5" s="588" t="s">
        <v>221</v>
      </c>
      <c r="AH5" s="589"/>
      <c r="AI5" s="588" t="s">
        <v>222</v>
      </c>
      <c r="AJ5" s="589"/>
      <c r="AK5" s="590" t="s">
        <v>223</v>
      </c>
      <c r="AL5" s="591"/>
      <c r="AM5" s="590" t="s">
        <v>224</v>
      </c>
      <c r="AN5" s="591"/>
      <c r="AO5" s="590" t="s">
        <v>225</v>
      </c>
      <c r="AP5" s="591"/>
      <c r="AQ5" s="590" t="s">
        <v>226</v>
      </c>
      <c r="AR5" s="591"/>
      <c r="AS5" s="590" t="s">
        <v>227</v>
      </c>
      <c r="AT5" s="591"/>
      <c r="AU5" s="592"/>
      <c r="AV5" s="593"/>
    </row>
    <row r="6" spans="1:51" ht="12" customHeight="1" x14ac:dyDescent="0.2">
      <c r="A6" s="577"/>
      <c r="B6" s="578"/>
      <c r="C6" s="594" t="s">
        <v>6</v>
      </c>
      <c r="D6" s="595" t="s">
        <v>7</v>
      </c>
      <c r="E6" s="594" t="s">
        <v>6</v>
      </c>
      <c r="F6" s="595" t="s">
        <v>7</v>
      </c>
      <c r="G6" s="594" t="s">
        <v>6</v>
      </c>
      <c r="H6" s="595" t="s">
        <v>7</v>
      </c>
      <c r="I6" s="594" t="s">
        <v>6</v>
      </c>
      <c r="J6" s="595" t="s">
        <v>7</v>
      </c>
      <c r="K6" s="594" t="s">
        <v>6</v>
      </c>
      <c r="L6" s="595" t="s">
        <v>7</v>
      </c>
      <c r="M6" s="594" t="s">
        <v>6</v>
      </c>
      <c r="N6" s="595" t="s">
        <v>7</v>
      </c>
      <c r="O6" s="594" t="s">
        <v>6</v>
      </c>
      <c r="P6" s="596" t="s">
        <v>7</v>
      </c>
      <c r="Q6" s="594" t="s">
        <v>6</v>
      </c>
      <c r="R6" s="596" t="s">
        <v>7</v>
      </c>
      <c r="S6" s="594" t="s">
        <v>6</v>
      </c>
      <c r="T6" s="597" t="s">
        <v>7</v>
      </c>
      <c r="U6" s="594" t="s">
        <v>6</v>
      </c>
      <c r="V6" s="596" t="s">
        <v>7</v>
      </c>
      <c r="W6" s="594" t="s">
        <v>6</v>
      </c>
      <c r="X6" s="595" t="s">
        <v>7</v>
      </c>
      <c r="AA6" s="594" t="s">
        <v>6</v>
      </c>
      <c r="AB6" s="595" t="s">
        <v>7</v>
      </c>
      <c r="AC6" s="594" t="s">
        <v>6</v>
      </c>
      <c r="AD6" s="595" t="s">
        <v>7</v>
      </c>
      <c r="AE6" s="594" t="s">
        <v>6</v>
      </c>
      <c r="AF6" s="595" t="s">
        <v>7</v>
      </c>
      <c r="AG6" s="594" t="s">
        <v>6</v>
      </c>
      <c r="AH6" s="595" t="s">
        <v>7</v>
      </c>
      <c r="AI6" s="594" t="s">
        <v>6</v>
      </c>
      <c r="AJ6" s="595" t="s">
        <v>7</v>
      </c>
      <c r="AK6" s="594" t="s">
        <v>6</v>
      </c>
      <c r="AL6" s="598" t="s">
        <v>7</v>
      </c>
      <c r="AM6" s="594" t="s">
        <v>6</v>
      </c>
      <c r="AN6" s="596" t="s">
        <v>7</v>
      </c>
      <c r="AO6" s="594" t="s">
        <v>6</v>
      </c>
      <c r="AP6" s="596" t="s">
        <v>7</v>
      </c>
      <c r="AQ6" s="594" t="s">
        <v>6</v>
      </c>
      <c r="AR6" s="596" t="s">
        <v>7</v>
      </c>
      <c r="AS6" s="594" t="s">
        <v>6</v>
      </c>
      <c r="AT6" s="596" t="s">
        <v>7</v>
      </c>
      <c r="AU6" s="594" t="s">
        <v>6</v>
      </c>
      <c r="AV6" s="595" t="s">
        <v>7</v>
      </c>
    </row>
    <row r="7" spans="1:51" s="605" customFormat="1" ht="9" thickBot="1" x14ac:dyDescent="0.2">
      <c r="A7" s="599"/>
      <c r="B7" s="600"/>
      <c r="C7" s="601" t="s">
        <v>228</v>
      </c>
      <c r="D7" s="600" t="s">
        <v>228</v>
      </c>
      <c r="E7" s="601" t="s">
        <v>228</v>
      </c>
      <c r="F7" s="600" t="s">
        <v>228</v>
      </c>
      <c r="G7" s="601" t="s">
        <v>228</v>
      </c>
      <c r="H7" s="600" t="s">
        <v>228</v>
      </c>
      <c r="I7" s="601" t="s">
        <v>228</v>
      </c>
      <c r="J7" s="600" t="s">
        <v>228</v>
      </c>
      <c r="K7" s="601" t="s">
        <v>228</v>
      </c>
      <c r="L7" s="600" t="s">
        <v>228</v>
      </c>
      <c r="M7" s="601" t="s">
        <v>228</v>
      </c>
      <c r="N7" s="600" t="s">
        <v>228</v>
      </c>
      <c r="O7" s="601" t="s">
        <v>228</v>
      </c>
      <c r="P7" s="602" t="s">
        <v>228</v>
      </c>
      <c r="Q7" s="601" t="s">
        <v>228</v>
      </c>
      <c r="R7" s="602" t="s">
        <v>228</v>
      </c>
      <c r="S7" s="601" t="s">
        <v>228</v>
      </c>
      <c r="T7" s="602" t="s">
        <v>228</v>
      </c>
      <c r="U7" s="601" t="s">
        <v>228</v>
      </c>
      <c r="V7" s="602" t="s">
        <v>228</v>
      </c>
      <c r="W7" s="603" t="s">
        <v>228</v>
      </c>
      <c r="X7" s="604" t="s">
        <v>228</v>
      </c>
      <c r="AA7" s="601" t="s">
        <v>228</v>
      </c>
      <c r="AB7" s="600" t="s">
        <v>228</v>
      </c>
      <c r="AC7" s="601" t="s">
        <v>228</v>
      </c>
      <c r="AD7" s="600" t="s">
        <v>228</v>
      </c>
      <c r="AE7" s="601" t="s">
        <v>228</v>
      </c>
      <c r="AF7" s="600" t="s">
        <v>228</v>
      </c>
      <c r="AG7" s="601" t="s">
        <v>228</v>
      </c>
      <c r="AH7" s="600" t="s">
        <v>228</v>
      </c>
      <c r="AI7" s="601" t="s">
        <v>228</v>
      </c>
      <c r="AJ7" s="600" t="s">
        <v>228</v>
      </c>
      <c r="AK7" s="601" t="s">
        <v>228</v>
      </c>
      <c r="AL7" s="600" t="s">
        <v>228</v>
      </c>
      <c r="AM7" s="601" t="s">
        <v>228</v>
      </c>
      <c r="AN7" s="602" t="s">
        <v>228</v>
      </c>
      <c r="AO7" s="601" t="s">
        <v>228</v>
      </c>
      <c r="AP7" s="602" t="s">
        <v>228</v>
      </c>
      <c r="AQ7" s="601" t="s">
        <v>228</v>
      </c>
      <c r="AR7" s="602" t="s">
        <v>228</v>
      </c>
      <c r="AS7" s="601" t="s">
        <v>228</v>
      </c>
      <c r="AT7" s="602" t="s">
        <v>228</v>
      </c>
      <c r="AU7" s="603" t="s">
        <v>228</v>
      </c>
      <c r="AV7" s="604" t="s">
        <v>228</v>
      </c>
    </row>
    <row r="8" spans="1:51" ht="13.35" customHeight="1" thickTop="1" x14ac:dyDescent="0.2">
      <c r="A8" s="33" t="str">
        <f>'t1'!A6</f>
        <v>SEGRETARIO A</v>
      </c>
      <c r="B8" s="392" t="str">
        <f>'t1'!B6</f>
        <v>0D0102</v>
      </c>
      <c r="C8" s="606">
        <f>ROUND(AA8,0)</f>
        <v>0</v>
      </c>
      <c r="D8" s="607">
        <f t="shared" ref="D8:S24" si="0">ROUND(AB8,0)</f>
        <v>0</v>
      </c>
      <c r="E8" s="606">
        <f t="shared" si="0"/>
        <v>0</v>
      </c>
      <c r="F8" s="607">
        <f t="shared" si="0"/>
        <v>0</v>
      </c>
      <c r="G8" s="606">
        <f t="shared" si="0"/>
        <v>0</v>
      </c>
      <c r="H8" s="607">
        <f t="shared" si="0"/>
        <v>0</v>
      </c>
      <c r="I8" s="606">
        <f t="shared" si="0"/>
        <v>0</v>
      </c>
      <c r="J8" s="607">
        <f t="shared" si="0"/>
        <v>0</v>
      </c>
      <c r="K8" s="606">
        <f t="shared" si="0"/>
        <v>0</v>
      </c>
      <c r="L8" s="607">
        <f t="shared" si="0"/>
        <v>0</v>
      </c>
      <c r="M8" s="606">
        <f t="shared" si="0"/>
        <v>0</v>
      </c>
      <c r="N8" s="607">
        <f t="shared" si="0"/>
        <v>0</v>
      </c>
      <c r="O8" s="606">
        <f t="shared" si="0"/>
        <v>0</v>
      </c>
      <c r="P8" s="608">
        <f t="shared" si="0"/>
        <v>0</v>
      </c>
      <c r="Q8" s="606">
        <f t="shared" si="0"/>
        <v>0</v>
      </c>
      <c r="R8" s="608">
        <f t="shared" si="0"/>
        <v>0</v>
      </c>
      <c r="S8" s="606">
        <f t="shared" si="0"/>
        <v>0</v>
      </c>
      <c r="T8" s="609">
        <f t="shared" ref="T8:V24" si="1">ROUND(AR8,0)</f>
        <v>0</v>
      </c>
      <c r="U8" s="606">
        <f t="shared" si="1"/>
        <v>0</v>
      </c>
      <c r="V8" s="609">
        <f t="shared" si="1"/>
        <v>0</v>
      </c>
      <c r="W8" s="610">
        <f>SUM(C8,E8,G8,I8,K8,M8,O8,Q8,S8,U8)</f>
        <v>0</v>
      </c>
      <c r="X8" s="611">
        <f>SUM(D8,F8,H8,J8,L8,N8,P8,R8,T8,V8)</f>
        <v>0</v>
      </c>
      <c r="Y8" s="612">
        <f>'t1'!M6</f>
        <v>0</v>
      </c>
      <c r="AA8" s="613"/>
      <c r="AB8" s="614"/>
      <c r="AC8" s="613"/>
      <c r="AD8" s="614"/>
      <c r="AE8" s="613"/>
      <c r="AF8" s="614"/>
      <c r="AG8" s="613"/>
      <c r="AH8" s="614"/>
      <c r="AI8" s="613"/>
      <c r="AJ8" s="614"/>
      <c r="AK8" s="613"/>
      <c r="AL8" s="614"/>
      <c r="AM8" s="613"/>
      <c r="AN8" s="615"/>
      <c r="AO8" s="613"/>
      <c r="AP8" s="615"/>
      <c r="AQ8" s="613"/>
      <c r="AR8" s="615"/>
      <c r="AS8" s="613"/>
      <c r="AT8" s="615"/>
      <c r="AU8" s="610">
        <f>SUM(AA8,AC8,AE8,AG8,AI8,AK8,AM8,AO8,AQ8,AS8)</f>
        <v>0</v>
      </c>
      <c r="AV8" s="611">
        <f>SUM(AB8,AD8,AF8,AH8,AJ8,AL8,AN8,AP8,AR8,AT8)</f>
        <v>0</v>
      </c>
      <c r="AW8" s="612"/>
    </row>
    <row r="9" spans="1:51" ht="13.35" customHeight="1" x14ac:dyDescent="0.2">
      <c r="A9" s="33" t="str">
        <f>'t1'!A7</f>
        <v>SEGRETARIO B</v>
      </c>
      <c r="B9" s="392" t="str">
        <f>'t1'!B7</f>
        <v>0D0103</v>
      </c>
      <c r="C9" s="606">
        <f t="shared" ref="C9:N24" si="2">ROUND(AA9,0)</f>
        <v>0</v>
      </c>
      <c r="D9" s="607">
        <f t="shared" si="0"/>
        <v>0</v>
      </c>
      <c r="E9" s="606">
        <f t="shared" si="0"/>
        <v>0</v>
      </c>
      <c r="F9" s="607">
        <f t="shared" si="0"/>
        <v>0</v>
      </c>
      <c r="G9" s="606">
        <f t="shared" si="0"/>
        <v>0</v>
      </c>
      <c r="H9" s="607">
        <f t="shared" si="0"/>
        <v>0</v>
      </c>
      <c r="I9" s="606">
        <f t="shared" si="0"/>
        <v>0</v>
      </c>
      <c r="J9" s="607">
        <f t="shared" si="0"/>
        <v>0</v>
      </c>
      <c r="K9" s="606">
        <f t="shared" si="0"/>
        <v>0</v>
      </c>
      <c r="L9" s="607">
        <f t="shared" si="0"/>
        <v>0</v>
      </c>
      <c r="M9" s="606">
        <f t="shared" si="0"/>
        <v>0</v>
      </c>
      <c r="N9" s="607">
        <f t="shared" si="0"/>
        <v>0</v>
      </c>
      <c r="O9" s="606">
        <f t="shared" si="0"/>
        <v>0</v>
      </c>
      <c r="P9" s="608">
        <f t="shared" si="0"/>
        <v>0</v>
      </c>
      <c r="Q9" s="606">
        <f t="shared" si="0"/>
        <v>0</v>
      </c>
      <c r="R9" s="608">
        <f t="shared" si="0"/>
        <v>0</v>
      </c>
      <c r="S9" s="606">
        <f t="shared" si="0"/>
        <v>0</v>
      </c>
      <c r="T9" s="609">
        <f t="shared" si="1"/>
        <v>0</v>
      </c>
      <c r="U9" s="606">
        <f t="shared" si="1"/>
        <v>0</v>
      </c>
      <c r="V9" s="609">
        <f t="shared" si="1"/>
        <v>0</v>
      </c>
      <c r="W9" s="616">
        <f t="shared" ref="W9:X24" si="3">SUM(C9,E9,G9,I9,K9,M9,O9,Q9,S9,U9)</f>
        <v>0</v>
      </c>
      <c r="X9" s="617">
        <f t="shared" si="3"/>
        <v>0</v>
      </c>
      <c r="Y9" s="612">
        <f>'t1'!M7</f>
        <v>0</v>
      </c>
      <c r="AA9" s="613"/>
      <c r="AB9" s="614"/>
      <c r="AC9" s="613"/>
      <c r="AD9" s="614"/>
      <c r="AE9" s="613"/>
      <c r="AF9" s="614"/>
      <c r="AG9" s="613"/>
      <c r="AH9" s="614"/>
      <c r="AI9" s="613"/>
      <c r="AJ9" s="614"/>
      <c r="AK9" s="613"/>
      <c r="AL9" s="614"/>
      <c r="AM9" s="613"/>
      <c r="AN9" s="615"/>
      <c r="AO9" s="613"/>
      <c r="AP9" s="615"/>
      <c r="AQ9" s="613"/>
      <c r="AR9" s="615"/>
      <c r="AS9" s="613"/>
      <c r="AT9" s="615"/>
      <c r="AU9" s="616">
        <f t="shared" ref="AU9:AV24" si="4">SUM(AA9,AC9,AE9,AG9,AI9,AK9,AM9,AO9,AQ9,AS9)</f>
        <v>0</v>
      </c>
      <c r="AV9" s="617">
        <f t="shared" si="4"/>
        <v>0</v>
      </c>
      <c r="AW9" s="612"/>
    </row>
    <row r="10" spans="1:51" ht="13.35" customHeight="1" x14ac:dyDescent="0.2">
      <c r="A10" s="33" t="str">
        <f>'t1'!A8</f>
        <v>SEGRETARIO C</v>
      </c>
      <c r="B10" s="392" t="str">
        <f>'t1'!B8</f>
        <v>0D0485</v>
      </c>
      <c r="C10" s="606">
        <f t="shared" si="2"/>
        <v>0</v>
      </c>
      <c r="D10" s="607">
        <f t="shared" si="0"/>
        <v>0</v>
      </c>
      <c r="E10" s="606">
        <f t="shared" si="0"/>
        <v>0</v>
      </c>
      <c r="F10" s="607">
        <f t="shared" si="0"/>
        <v>0</v>
      </c>
      <c r="G10" s="606">
        <f t="shared" si="0"/>
        <v>0</v>
      </c>
      <c r="H10" s="607">
        <f t="shared" si="0"/>
        <v>0</v>
      </c>
      <c r="I10" s="606">
        <f t="shared" si="0"/>
        <v>0</v>
      </c>
      <c r="J10" s="607">
        <f t="shared" si="0"/>
        <v>0</v>
      </c>
      <c r="K10" s="606">
        <f t="shared" si="0"/>
        <v>0</v>
      </c>
      <c r="L10" s="607">
        <f t="shared" si="0"/>
        <v>0</v>
      </c>
      <c r="M10" s="606">
        <f t="shared" si="0"/>
        <v>0</v>
      </c>
      <c r="N10" s="607">
        <f t="shared" si="0"/>
        <v>0</v>
      </c>
      <c r="O10" s="606">
        <f t="shared" si="0"/>
        <v>0</v>
      </c>
      <c r="P10" s="608">
        <f t="shared" si="0"/>
        <v>0</v>
      </c>
      <c r="Q10" s="606">
        <f t="shared" si="0"/>
        <v>0</v>
      </c>
      <c r="R10" s="608">
        <f t="shared" si="0"/>
        <v>0</v>
      </c>
      <c r="S10" s="606">
        <f t="shared" si="0"/>
        <v>0</v>
      </c>
      <c r="T10" s="609">
        <f t="shared" si="1"/>
        <v>0</v>
      </c>
      <c r="U10" s="606">
        <f t="shared" si="1"/>
        <v>0</v>
      </c>
      <c r="V10" s="609">
        <f t="shared" si="1"/>
        <v>0</v>
      </c>
      <c r="W10" s="616">
        <f t="shared" si="3"/>
        <v>0</v>
      </c>
      <c r="X10" s="617">
        <f t="shared" si="3"/>
        <v>0</v>
      </c>
      <c r="Y10" s="612">
        <f>'t1'!M8</f>
        <v>0</v>
      </c>
      <c r="AA10" s="613"/>
      <c r="AB10" s="614"/>
      <c r="AC10" s="613"/>
      <c r="AD10" s="614"/>
      <c r="AE10" s="613"/>
      <c r="AF10" s="614"/>
      <c r="AG10" s="613"/>
      <c r="AH10" s="614"/>
      <c r="AI10" s="613"/>
      <c r="AJ10" s="614"/>
      <c r="AK10" s="613"/>
      <c r="AL10" s="614"/>
      <c r="AM10" s="613"/>
      <c r="AN10" s="615"/>
      <c r="AO10" s="613"/>
      <c r="AP10" s="615"/>
      <c r="AQ10" s="613"/>
      <c r="AR10" s="615"/>
      <c r="AS10" s="613"/>
      <c r="AT10" s="615"/>
      <c r="AU10" s="616">
        <f t="shared" si="4"/>
        <v>0</v>
      </c>
      <c r="AV10" s="617">
        <f t="shared" si="4"/>
        <v>0</v>
      </c>
      <c r="AW10" s="612"/>
    </row>
    <row r="11" spans="1:51" ht="13.35" customHeight="1" x14ac:dyDescent="0.2">
      <c r="A11" s="33" t="str">
        <f>'t1'!A9</f>
        <v>DIRETTORE  GENERALE</v>
      </c>
      <c r="B11" s="392" t="str">
        <f>'t1'!B9</f>
        <v>0D0097</v>
      </c>
      <c r="C11" s="606">
        <f t="shared" si="2"/>
        <v>0</v>
      </c>
      <c r="D11" s="607">
        <f t="shared" si="2"/>
        <v>0</v>
      </c>
      <c r="E11" s="606">
        <f t="shared" si="2"/>
        <v>0</v>
      </c>
      <c r="F11" s="607">
        <f t="shared" si="2"/>
        <v>0</v>
      </c>
      <c r="G11" s="606">
        <f t="shared" si="2"/>
        <v>0</v>
      </c>
      <c r="H11" s="607">
        <f t="shared" si="2"/>
        <v>0</v>
      </c>
      <c r="I11" s="606">
        <f t="shared" si="2"/>
        <v>0</v>
      </c>
      <c r="J11" s="607">
        <f t="shared" si="2"/>
        <v>0</v>
      </c>
      <c r="K11" s="606">
        <f t="shared" si="2"/>
        <v>0</v>
      </c>
      <c r="L11" s="607">
        <f t="shared" si="2"/>
        <v>0</v>
      </c>
      <c r="M11" s="606">
        <f t="shared" si="0"/>
        <v>0</v>
      </c>
      <c r="N11" s="607">
        <f t="shared" si="0"/>
        <v>0</v>
      </c>
      <c r="O11" s="606">
        <f t="shared" si="0"/>
        <v>0</v>
      </c>
      <c r="P11" s="608">
        <f t="shared" si="0"/>
        <v>0</v>
      </c>
      <c r="Q11" s="606">
        <f t="shared" si="0"/>
        <v>0</v>
      </c>
      <c r="R11" s="608">
        <f t="shared" si="0"/>
        <v>0</v>
      </c>
      <c r="S11" s="606">
        <f t="shared" si="0"/>
        <v>0</v>
      </c>
      <c r="T11" s="609">
        <f t="shared" si="1"/>
        <v>0</v>
      </c>
      <c r="U11" s="606">
        <f t="shared" si="1"/>
        <v>0</v>
      </c>
      <c r="V11" s="609">
        <f t="shared" si="1"/>
        <v>0</v>
      </c>
      <c r="W11" s="616">
        <f t="shared" si="3"/>
        <v>0</v>
      </c>
      <c r="X11" s="617">
        <f t="shared" si="3"/>
        <v>0</v>
      </c>
      <c r="Y11" s="612">
        <f>'t1'!M9</f>
        <v>0</v>
      </c>
      <c r="AA11" s="613"/>
      <c r="AB11" s="614"/>
      <c r="AC11" s="613"/>
      <c r="AD11" s="614"/>
      <c r="AE11" s="613"/>
      <c r="AF11" s="614"/>
      <c r="AG11" s="613"/>
      <c r="AH11" s="614"/>
      <c r="AI11" s="613"/>
      <c r="AJ11" s="614"/>
      <c r="AK11" s="613"/>
      <c r="AL11" s="614"/>
      <c r="AM11" s="613"/>
      <c r="AN11" s="615"/>
      <c r="AO11" s="613"/>
      <c r="AP11" s="615"/>
      <c r="AQ11" s="613"/>
      <c r="AR11" s="615"/>
      <c r="AS11" s="613"/>
      <c r="AT11" s="615"/>
      <c r="AU11" s="616">
        <f t="shared" si="4"/>
        <v>0</v>
      </c>
      <c r="AV11" s="617">
        <f t="shared" si="4"/>
        <v>0</v>
      </c>
      <c r="AW11" s="612"/>
    </row>
    <row r="12" spans="1:51" ht="13.35" customHeight="1" x14ac:dyDescent="0.2">
      <c r="A12" s="33" t="str">
        <f>'t1'!A10</f>
        <v>ALTE SPECIALIZZ. FUORI D.O.</v>
      </c>
      <c r="B12" s="392" t="str">
        <f>'t1'!B10</f>
        <v>0D0095</v>
      </c>
      <c r="C12" s="606">
        <f t="shared" si="2"/>
        <v>0</v>
      </c>
      <c r="D12" s="607">
        <f t="shared" si="2"/>
        <v>0</v>
      </c>
      <c r="E12" s="606">
        <f t="shared" si="2"/>
        <v>0</v>
      </c>
      <c r="F12" s="607">
        <f t="shared" si="2"/>
        <v>0</v>
      </c>
      <c r="G12" s="606">
        <f t="shared" si="2"/>
        <v>0</v>
      </c>
      <c r="H12" s="607">
        <f t="shared" si="2"/>
        <v>0</v>
      </c>
      <c r="I12" s="606">
        <f t="shared" si="2"/>
        <v>0</v>
      </c>
      <c r="J12" s="607">
        <f t="shared" si="2"/>
        <v>0</v>
      </c>
      <c r="K12" s="606">
        <f t="shared" si="2"/>
        <v>0</v>
      </c>
      <c r="L12" s="607">
        <f t="shared" si="2"/>
        <v>0</v>
      </c>
      <c r="M12" s="606">
        <f t="shared" si="0"/>
        <v>0</v>
      </c>
      <c r="N12" s="607">
        <f t="shared" si="0"/>
        <v>0</v>
      </c>
      <c r="O12" s="606">
        <f t="shared" si="0"/>
        <v>0</v>
      </c>
      <c r="P12" s="608">
        <f t="shared" si="0"/>
        <v>0</v>
      </c>
      <c r="Q12" s="606">
        <f t="shared" si="0"/>
        <v>0</v>
      </c>
      <c r="R12" s="608">
        <f t="shared" si="0"/>
        <v>0</v>
      </c>
      <c r="S12" s="606">
        <f t="shared" si="0"/>
        <v>0</v>
      </c>
      <c r="T12" s="609">
        <f t="shared" si="1"/>
        <v>0</v>
      </c>
      <c r="U12" s="606">
        <f t="shared" si="1"/>
        <v>0</v>
      </c>
      <c r="V12" s="609">
        <f t="shared" si="1"/>
        <v>0</v>
      </c>
      <c r="W12" s="616">
        <f t="shared" si="3"/>
        <v>0</v>
      </c>
      <c r="X12" s="617">
        <f t="shared" si="3"/>
        <v>0</v>
      </c>
      <c r="Y12" s="612">
        <f>'t1'!M10</f>
        <v>0</v>
      </c>
      <c r="AA12" s="613"/>
      <c r="AB12" s="614"/>
      <c r="AC12" s="613"/>
      <c r="AD12" s="614"/>
      <c r="AE12" s="613"/>
      <c r="AF12" s="614"/>
      <c r="AG12" s="613"/>
      <c r="AH12" s="614"/>
      <c r="AI12" s="613"/>
      <c r="AJ12" s="614"/>
      <c r="AK12" s="613"/>
      <c r="AL12" s="614"/>
      <c r="AM12" s="613"/>
      <c r="AN12" s="615"/>
      <c r="AO12" s="613"/>
      <c r="AP12" s="615"/>
      <c r="AQ12" s="613"/>
      <c r="AR12" s="615"/>
      <c r="AS12" s="613"/>
      <c r="AT12" s="615"/>
      <c r="AU12" s="616">
        <f t="shared" si="4"/>
        <v>0</v>
      </c>
      <c r="AV12" s="617">
        <f t="shared" si="4"/>
        <v>0</v>
      </c>
      <c r="AW12" s="612"/>
    </row>
    <row r="13" spans="1:51" ht="13.35" customHeight="1" x14ac:dyDescent="0.2">
      <c r="A13" s="33" t="str">
        <f>'t1'!A11</f>
        <v>DIRIGENTE A TEMPO DETERMINATO FUORI D.O.</v>
      </c>
      <c r="B13" s="392" t="str">
        <f>'t1'!B11</f>
        <v>0D0098</v>
      </c>
      <c r="C13" s="606">
        <f t="shared" si="2"/>
        <v>0</v>
      </c>
      <c r="D13" s="607">
        <f t="shared" si="2"/>
        <v>0</v>
      </c>
      <c r="E13" s="606">
        <f t="shared" si="2"/>
        <v>0</v>
      </c>
      <c r="F13" s="607">
        <f t="shared" si="2"/>
        <v>0</v>
      </c>
      <c r="G13" s="606">
        <f t="shared" si="2"/>
        <v>0</v>
      </c>
      <c r="H13" s="607">
        <f t="shared" si="2"/>
        <v>0</v>
      </c>
      <c r="I13" s="606">
        <f t="shared" si="2"/>
        <v>0</v>
      </c>
      <c r="J13" s="607">
        <f t="shared" si="2"/>
        <v>0</v>
      </c>
      <c r="K13" s="606">
        <f t="shared" si="2"/>
        <v>0</v>
      </c>
      <c r="L13" s="607">
        <f t="shared" si="2"/>
        <v>0</v>
      </c>
      <c r="M13" s="606">
        <f t="shared" si="0"/>
        <v>0</v>
      </c>
      <c r="N13" s="607">
        <f t="shared" si="0"/>
        <v>0</v>
      </c>
      <c r="O13" s="606">
        <f t="shared" si="0"/>
        <v>0</v>
      </c>
      <c r="P13" s="608">
        <f t="shared" si="0"/>
        <v>0</v>
      </c>
      <c r="Q13" s="606">
        <f t="shared" si="0"/>
        <v>0</v>
      </c>
      <c r="R13" s="608">
        <f t="shared" si="0"/>
        <v>0</v>
      </c>
      <c r="S13" s="606">
        <f t="shared" si="0"/>
        <v>0</v>
      </c>
      <c r="T13" s="609">
        <f t="shared" si="1"/>
        <v>0</v>
      </c>
      <c r="U13" s="606">
        <f t="shared" si="1"/>
        <v>0</v>
      </c>
      <c r="V13" s="609">
        <f t="shared" si="1"/>
        <v>0</v>
      </c>
      <c r="W13" s="616">
        <f t="shared" si="3"/>
        <v>0</v>
      </c>
      <c r="X13" s="617">
        <f t="shared" si="3"/>
        <v>0</v>
      </c>
      <c r="Y13" s="612">
        <f>'t1'!M11</f>
        <v>0</v>
      </c>
      <c r="AA13" s="613"/>
      <c r="AB13" s="614"/>
      <c r="AC13" s="613"/>
      <c r="AD13" s="614"/>
      <c r="AE13" s="613"/>
      <c r="AF13" s="614"/>
      <c r="AG13" s="613"/>
      <c r="AH13" s="614"/>
      <c r="AI13" s="613"/>
      <c r="AJ13" s="614"/>
      <c r="AK13" s="613"/>
      <c r="AL13" s="614"/>
      <c r="AM13" s="613"/>
      <c r="AN13" s="615"/>
      <c r="AO13" s="613"/>
      <c r="AP13" s="615"/>
      <c r="AQ13" s="613"/>
      <c r="AR13" s="615"/>
      <c r="AS13" s="613"/>
      <c r="AT13" s="615"/>
      <c r="AU13" s="616">
        <f t="shared" si="4"/>
        <v>0</v>
      </c>
      <c r="AV13" s="617">
        <f t="shared" si="4"/>
        <v>0</v>
      </c>
      <c r="AW13" s="612"/>
    </row>
    <row r="14" spans="1:51" ht="13.35" customHeight="1" x14ac:dyDescent="0.2">
      <c r="A14" s="33" t="str">
        <f>'t1'!A12</f>
        <v>SEGRETARIO GENERALE CCIAA</v>
      </c>
      <c r="B14" s="392" t="str">
        <f>'t1'!B12</f>
        <v>0D0104</v>
      </c>
      <c r="C14" s="606">
        <f t="shared" si="2"/>
        <v>5</v>
      </c>
      <c r="D14" s="607">
        <f t="shared" si="2"/>
        <v>0</v>
      </c>
      <c r="E14" s="606">
        <f t="shared" si="2"/>
        <v>185</v>
      </c>
      <c r="F14" s="607">
        <f t="shared" si="2"/>
        <v>0</v>
      </c>
      <c r="G14" s="606">
        <f t="shared" si="2"/>
        <v>0</v>
      </c>
      <c r="H14" s="607">
        <f t="shared" si="2"/>
        <v>0</v>
      </c>
      <c r="I14" s="606">
        <f t="shared" si="2"/>
        <v>5</v>
      </c>
      <c r="J14" s="607">
        <f t="shared" si="2"/>
        <v>0</v>
      </c>
      <c r="K14" s="606">
        <f t="shared" si="2"/>
        <v>0</v>
      </c>
      <c r="L14" s="607">
        <f t="shared" si="2"/>
        <v>0</v>
      </c>
      <c r="M14" s="606">
        <f t="shared" si="0"/>
        <v>0</v>
      </c>
      <c r="N14" s="607">
        <f t="shared" si="0"/>
        <v>0</v>
      </c>
      <c r="O14" s="606">
        <f t="shared" si="0"/>
        <v>0</v>
      </c>
      <c r="P14" s="608">
        <f t="shared" si="0"/>
        <v>0</v>
      </c>
      <c r="Q14" s="606">
        <f t="shared" si="0"/>
        <v>0</v>
      </c>
      <c r="R14" s="608">
        <f t="shared" si="0"/>
        <v>0</v>
      </c>
      <c r="S14" s="606">
        <f t="shared" si="0"/>
        <v>0</v>
      </c>
      <c r="T14" s="609">
        <f t="shared" si="1"/>
        <v>0</v>
      </c>
      <c r="U14" s="606">
        <f t="shared" si="1"/>
        <v>34</v>
      </c>
      <c r="V14" s="609">
        <f t="shared" si="1"/>
        <v>0</v>
      </c>
      <c r="W14" s="616">
        <f t="shared" si="3"/>
        <v>229</v>
      </c>
      <c r="X14" s="617">
        <f t="shared" si="3"/>
        <v>0</v>
      </c>
      <c r="Y14" s="612">
        <f>'t1'!M12</f>
        <v>1</v>
      </c>
      <c r="AA14" s="613">
        <v>5</v>
      </c>
      <c r="AB14" s="614"/>
      <c r="AC14" s="613">
        <v>185</v>
      </c>
      <c r="AD14" s="614"/>
      <c r="AE14" s="613"/>
      <c r="AF14" s="614"/>
      <c r="AG14" s="613">
        <v>5</v>
      </c>
      <c r="AH14" s="614"/>
      <c r="AI14" s="613"/>
      <c r="AJ14" s="614"/>
      <c r="AK14" s="613"/>
      <c r="AL14" s="614"/>
      <c r="AM14" s="613"/>
      <c r="AN14" s="615"/>
      <c r="AO14" s="613"/>
      <c r="AP14" s="615"/>
      <c r="AQ14" s="613"/>
      <c r="AR14" s="615"/>
      <c r="AS14" s="613">
        <v>34</v>
      </c>
      <c r="AT14" s="615"/>
      <c r="AU14" s="616">
        <f t="shared" si="4"/>
        <v>229</v>
      </c>
      <c r="AV14" s="617">
        <f t="shared" si="4"/>
        <v>0</v>
      </c>
      <c r="AW14" s="612"/>
    </row>
    <row r="15" spans="1:51" ht="13.35" customHeight="1" x14ac:dyDescent="0.2">
      <c r="A15" s="33" t="str">
        <f>'t1'!A13</f>
        <v>DIRIGENTE A TEMPO INDETERMINATO</v>
      </c>
      <c r="B15" s="392" t="str">
        <f>'t1'!B13</f>
        <v>0D0164</v>
      </c>
      <c r="C15" s="606">
        <f t="shared" si="2"/>
        <v>18</v>
      </c>
      <c r="D15" s="607">
        <f t="shared" si="2"/>
        <v>0</v>
      </c>
      <c r="E15" s="606">
        <f t="shared" si="2"/>
        <v>0</v>
      </c>
      <c r="F15" s="607">
        <f t="shared" si="2"/>
        <v>0</v>
      </c>
      <c r="G15" s="606">
        <f t="shared" si="2"/>
        <v>0</v>
      </c>
      <c r="H15" s="607">
        <f t="shared" si="2"/>
        <v>0</v>
      </c>
      <c r="I15" s="606">
        <f t="shared" si="2"/>
        <v>0</v>
      </c>
      <c r="J15" s="607">
        <f t="shared" si="2"/>
        <v>0</v>
      </c>
      <c r="K15" s="606">
        <f t="shared" si="2"/>
        <v>0</v>
      </c>
      <c r="L15" s="607">
        <f t="shared" si="2"/>
        <v>0</v>
      </c>
      <c r="M15" s="606">
        <f t="shared" si="0"/>
        <v>0</v>
      </c>
      <c r="N15" s="607">
        <f t="shared" si="0"/>
        <v>0</v>
      </c>
      <c r="O15" s="606">
        <f t="shared" si="0"/>
        <v>0</v>
      </c>
      <c r="P15" s="608">
        <f t="shared" si="0"/>
        <v>0</v>
      </c>
      <c r="Q15" s="606">
        <f t="shared" si="0"/>
        <v>0</v>
      </c>
      <c r="R15" s="608">
        <f t="shared" si="0"/>
        <v>0</v>
      </c>
      <c r="S15" s="606">
        <f t="shared" si="0"/>
        <v>2</v>
      </c>
      <c r="T15" s="609">
        <f t="shared" si="1"/>
        <v>0</v>
      </c>
      <c r="U15" s="606">
        <f t="shared" si="1"/>
        <v>17</v>
      </c>
      <c r="V15" s="609">
        <f t="shared" si="1"/>
        <v>0</v>
      </c>
      <c r="W15" s="616">
        <f t="shared" si="3"/>
        <v>37</v>
      </c>
      <c r="X15" s="617">
        <f t="shared" si="3"/>
        <v>0</v>
      </c>
      <c r="Y15" s="612">
        <f>'t1'!M13</f>
        <v>1</v>
      </c>
      <c r="AA15" s="613">
        <v>18</v>
      </c>
      <c r="AB15" s="614"/>
      <c r="AC15" s="613"/>
      <c r="AD15" s="614"/>
      <c r="AE15" s="613"/>
      <c r="AF15" s="614"/>
      <c r="AG15" s="613"/>
      <c r="AH15" s="614"/>
      <c r="AI15" s="613"/>
      <c r="AJ15" s="614"/>
      <c r="AK15" s="613"/>
      <c r="AL15" s="614"/>
      <c r="AM15" s="613"/>
      <c r="AN15" s="615"/>
      <c r="AO15" s="613"/>
      <c r="AP15" s="615"/>
      <c r="AQ15" s="613">
        <v>2</v>
      </c>
      <c r="AR15" s="615"/>
      <c r="AS15" s="613">
        <v>17</v>
      </c>
      <c r="AT15" s="615"/>
      <c r="AU15" s="616">
        <f t="shared" si="4"/>
        <v>37</v>
      </c>
      <c r="AV15" s="617">
        <f t="shared" si="4"/>
        <v>0</v>
      </c>
      <c r="AW15" s="612"/>
    </row>
    <row r="16" spans="1:51" ht="13.35" customHeight="1" x14ac:dyDescent="0.2">
      <c r="A16" s="33" t="str">
        <f>'t1'!A14</f>
        <v>DIRIGENTE A TEMPO DETERMINATO IN D.O.</v>
      </c>
      <c r="B16" s="392" t="str">
        <f>'t1'!B14</f>
        <v>0D0165</v>
      </c>
      <c r="C16" s="606">
        <f t="shared" si="2"/>
        <v>0</v>
      </c>
      <c r="D16" s="607">
        <f t="shared" si="0"/>
        <v>0</v>
      </c>
      <c r="E16" s="606">
        <f t="shared" si="0"/>
        <v>0</v>
      </c>
      <c r="F16" s="607">
        <f t="shared" si="0"/>
        <v>0</v>
      </c>
      <c r="G16" s="606">
        <f t="shared" si="0"/>
        <v>0</v>
      </c>
      <c r="H16" s="607">
        <f t="shared" si="0"/>
        <v>0</v>
      </c>
      <c r="I16" s="606">
        <f t="shared" si="0"/>
        <v>0</v>
      </c>
      <c r="J16" s="607">
        <f t="shared" si="0"/>
        <v>0</v>
      </c>
      <c r="K16" s="606">
        <f t="shared" si="0"/>
        <v>0</v>
      </c>
      <c r="L16" s="607">
        <f t="shared" si="0"/>
        <v>0</v>
      </c>
      <c r="M16" s="606">
        <f t="shared" si="0"/>
        <v>0</v>
      </c>
      <c r="N16" s="607">
        <f t="shared" si="0"/>
        <v>0</v>
      </c>
      <c r="O16" s="606">
        <f t="shared" si="0"/>
        <v>0</v>
      </c>
      <c r="P16" s="608">
        <f t="shared" si="0"/>
        <v>0</v>
      </c>
      <c r="Q16" s="606">
        <f t="shared" si="0"/>
        <v>0</v>
      </c>
      <c r="R16" s="608">
        <f t="shared" si="0"/>
        <v>0</v>
      </c>
      <c r="S16" s="606">
        <f t="shared" si="0"/>
        <v>0</v>
      </c>
      <c r="T16" s="609">
        <f t="shared" si="1"/>
        <v>0</v>
      </c>
      <c r="U16" s="606">
        <f t="shared" si="1"/>
        <v>0</v>
      </c>
      <c r="V16" s="609">
        <f t="shared" si="1"/>
        <v>0</v>
      </c>
      <c r="W16" s="616">
        <f t="shared" si="3"/>
        <v>0</v>
      </c>
      <c r="X16" s="617">
        <f t="shared" si="3"/>
        <v>0</v>
      </c>
      <c r="Y16" s="612">
        <f>'t1'!M14</f>
        <v>0</v>
      </c>
      <c r="AA16" s="613"/>
      <c r="AB16" s="614"/>
      <c r="AC16" s="613"/>
      <c r="AD16" s="614"/>
      <c r="AE16" s="613"/>
      <c r="AF16" s="614"/>
      <c r="AG16" s="613"/>
      <c r="AH16" s="614"/>
      <c r="AI16" s="613"/>
      <c r="AJ16" s="614"/>
      <c r="AK16" s="613"/>
      <c r="AL16" s="614"/>
      <c r="AM16" s="613"/>
      <c r="AN16" s="615"/>
      <c r="AO16" s="613"/>
      <c r="AP16" s="615"/>
      <c r="AQ16" s="613"/>
      <c r="AR16" s="615"/>
      <c r="AS16" s="613"/>
      <c r="AT16" s="615"/>
      <c r="AU16" s="616">
        <f t="shared" si="4"/>
        <v>0</v>
      </c>
      <c r="AV16" s="617">
        <f t="shared" si="4"/>
        <v>0</v>
      </c>
      <c r="AW16" s="612"/>
    </row>
    <row r="17" spans="1:49" ht="13.35" customHeight="1" x14ac:dyDescent="0.2">
      <c r="A17" s="33" t="str">
        <f>'t1'!A15</f>
        <v xml:space="preserve">ALTE SPECIALIZZ. IN D.O. </v>
      </c>
      <c r="B17" s="392" t="str">
        <f>'t1'!B15</f>
        <v>0D0I95</v>
      </c>
      <c r="C17" s="606">
        <f t="shared" si="2"/>
        <v>0</v>
      </c>
      <c r="D17" s="607">
        <f t="shared" si="0"/>
        <v>0</v>
      </c>
      <c r="E17" s="606">
        <f t="shared" si="0"/>
        <v>0</v>
      </c>
      <c r="F17" s="607">
        <f t="shared" si="0"/>
        <v>0</v>
      </c>
      <c r="G17" s="606">
        <f t="shared" si="0"/>
        <v>0</v>
      </c>
      <c r="H17" s="607">
        <f t="shared" si="0"/>
        <v>0</v>
      </c>
      <c r="I17" s="606">
        <f t="shared" si="0"/>
        <v>0</v>
      </c>
      <c r="J17" s="607">
        <f t="shared" si="0"/>
        <v>0</v>
      </c>
      <c r="K17" s="606">
        <f t="shared" si="0"/>
        <v>0</v>
      </c>
      <c r="L17" s="607">
        <f t="shared" si="0"/>
        <v>0</v>
      </c>
      <c r="M17" s="606">
        <f t="shared" si="0"/>
        <v>0</v>
      </c>
      <c r="N17" s="607">
        <f t="shared" si="0"/>
        <v>0</v>
      </c>
      <c r="O17" s="606">
        <f t="shared" si="0"/>
        <v>0</v>
      </c>
      <c r="P17" s="608">
        <f t="shared" si="0"/>
        <v>0</v>
      </c>
      <c r="Q17" s="606">
        <f t="shared" si="0"/>
        <v>0</v>
      </c>
      <c r="R17" s="608">
        <f t="shared" si="0"/>
        <v>0</v>
      </c>
      <c r="S17" s="606">
        <f t="shared" si="0"/>
        <v>0</v>
      </c>
      <c r="T17" s="609">
        <f t="shared" si="1"/>
        <v>0</v>
      </c>
      <c r="U17" s="606">
        <f t="shared" si="1"/>
        <v>0</v>
      </c>
      <c r="V17" s="609">
        <f t="shared" si="1"/>
        <v>0</v>
      </c>
      <c r="W17" s="616">
        <f t="shared" si="3"/>
        <v>0</v>
      </c>
      <c r="X17" s="617">
        <f t="shared" si="3"/>
        <v>0</v>
      </c>
      <c r="Y17" s="612">
        <f>'t1'!M15</f>
        <v>0</v>
      </c>
      <c r="AA17" s="613"/>
      <c r="AB17" s="614"/>
      <c r="AC17" s="613"/>
      <c r="AD17" s="614"/>
      <c r="AE17" s="613"/>
      <c r="AF17" s="614"/>
      <c r="AG17" s="613"/>
      <c r="AH17" s="614"/>
      <c r="AI17" s="613"/>
      <c r="AJ17" s="614"/>
      <c r="AK17" s="613"/>
      <c r="AL17" s="614"/>
      <c r="AM17" s="613"/>
      <c r="AN17" s="615"/>
      <c r="AO17" s="613"/>
      <c r="AP17" s="615"/>
      <c r="AQ17" s="613"/>
      <c r="AR17" s="615"/>
      <c r="AS17" s="613"/>
      <c r="AT17" s="615"/>
      <c r="AU17" s="616">
        <f t="shared" si="4"/>
        <v>0</v>
      </c>
      <c r="AV17" s="617">
        <f t="shared" si="4"/>
        <v>0</v>
      </c>
      <c r="AW17" s="612"/>
    </row>
    <row r="18" spans="1:49" ht="13.35" customHeight="1" x14ac:dyDescent="0.2">
      <c r="A18" s="33" t="str">
        <f>'t1'!A16</f>
        <v>RESPONSABILE DEI SERVIZI O DEGLI UFFICI IN D.O</v>
      </c>
      <c r="B18" s="392" t="str">
        <f>'t1'!B16</f>
        <v>0D0I96</v>
      </c>
      <c r="C18" s="606">
        <f t="shared" si="2"/>
        <v>0</v>
      </c>
      <c r="D18" s="607">
        <f t="shared" si="2"/>
        <v>0</v>
      </c>
      <c r="E18" s="606">
        <f t="shared" si="2"/>
        <v>0</v>
      </c>
      <c r="F18" s="607">
        <f t="shared" si="2"/>
        <v>0</v>
      </c>
      <c r="G18" s="606">
        <f t="shared" si="2"/>
        <v>0</v>
      </c>
      <c r="H18" s="607">
        <f t="shared" si="2"/>
        <v>0</v>
      </c>
      <c r="I18" s="606">
        <f t="shared" si="2"/>
        <v>0</v>
      </c>
      <c r="J18" s="607">
        <f t="shared" si="2"/>
        <v>0</v>
      </c>
      <c r="K18" s="606">
        <f t="shared" si="2"/>
        <v>0</v>
      </c>
      <c r="L18" s="607">
        <f t="shared" si="2"/>
        <v>0</v>
      </c>
      <c r="M18" s="606">
        <f t="shared" si="2"/>
        <v>0</v>
      </c>
      <c r="N18" s="607">
        <f t="shared" si="2"/>
        <v>0</v>
      </c>
      <c r="O18" s="606">
        <f t="shared" si="0"/>
        <v>0</v>
      </c>
      <c r="P18" s="608">
        <f t="shared" si="0"/>
        <v>0</v>
      </c>
      <c r="Q18" s="606">
        <f t="shared" si="0"/>
        <v>0</v>
      </c>
      <c r="R18" s="608">
        <f t="shared" si="0"/>
        <v>0</v>
      </c>
      <c r="S18" s="606">
        <f t="shared" si="0"/>
        <v>0</v>
      </c>
      <c r="T18" s="609">
        <f t="shared" si="1"/>
        <v>0</v>
      </c>
      <c r="U18" s="606">
        <f t="shared" si="1"/>
        <v>0</v>
      </c>
      <c r="V18" s="609">
        <f t="shared" si="1"/>
        <v>0</v>
      </c>
      <c r="W18" s="616">
        <f t="shared" si="3"/>
        <v>0</v>
      </c>
      <c r="X18" s="617">
        <f>SUM(D18,F18,H18,J18,L18,N18,P18,R18,T18,V18)</f>
        <v>0</v>
      </c>
      <c r="Y18" s="612">
        <f>'t1'!M16</f>
        <v>0</v>
      </c>
      <c r="AA18" s="613"/>
      <c r="AB18" s="614"/>
      <c r="AC18" s="613"/>
      <c r="AD18" s="614"/>
      <c r="AE18" s="613"/>
      <c r="AF18" s="614"/>
      <c r="AG18" s="613"/>
      <c r="AH18" s="614"/>
      <c r="AI18" s="613"/>
      <c r="AJ18" s="614"/>
      <c r="AK18" s="613"/>
      <c r="AL18" s="614"/>
      <c r="AM18" s="613"/>
      <c r="AN18" s="615"/>
      <c r="AO18" s="613"/>
      <c r="AP18" s="615"/>
      <c r="AQ18" s="613"/>
      <c r="AR18" s="615"/>
      <c r="AS18" s="613"/>
      <c r="AT18" s="615"/>
      <c r="AU18" s="616">
        <f t="shared" si="4"/>
        <v>0</v>
      </c>
      <c r="AV18" s="617">
        <f t="shared" si="4"/>
        <v>0</v>
      </c>
      <c r="AW18" s="612"/>
    </row>
    <row r="19" spans="1:49" ht="13.35" customHeight="1" x14ac:dyDescent="0.2">
      <c r="A19" s="33" t="str">
        <f>'t1'!A17</f>
        <v>FUNZIONARI ED ELEVATA QUALIFICAZIONE</v>
      </c>
      <c r="B19" s="392" t="str">
        <f>'t1'!B17</f>
        <v>0FZEQF</v>
      </c>
      <c r="C19" s="606">
        <f t="shared" si="2"/>
        <v>212</v>
      </c>
      <c r="D19" s="607">
        <f t="shared" si="0"/>
        <v>657</v>
      </c>
      <c r="E19" s="606">
        <f t="shared" si="0"/>
        <v>7</v>
      </c>
      <c r="F19" s="607">
        <f t="shared" si="0"/>
        <v>60</v>
      </c>
      <c r="G19" s="606">
        <f t="shared" si="0"/>
        <v>0</v>
      </c>
      <c r="H19" s="607">
        <f t="shared" si="0"/>
        <v>0</v>
      </c>
      <c r="I19" s="606">
        <f t="shared" si="0"/>
        <v>0</v>
      </c>
      <c r="J19" s="607">
        <f t="shared" si="0"/>
        <v>29</v>
      </c>
      <c r="K19" s="606">
        <f t="shared" si="0"/>
        <v>10</v>
      </c>
      <c r="L19" s="607">
        <f t="shared" si="0"/>
        <v>6</v>
      </c>
      <c r="M19" s="606">
        <f t="shared" si="0"/>
        <v>16</v>
      </c>
      <c r="N19" s="607">
        <f t="shared" si="0"/>
        <v>74</v>
      </c>
      <c r="O19" s="606">
        <f t="shared" si="0"/>
        <v>0</v>
      </c>
      <c r="P19" s="608">
        <f t="shared" si="0"/>
        <v>2</v>
      </c>
      <c r="Q19" s="606">
        <f t="shared" si="0"/>
        <v>0</v>
      </c>
      <c r="R19" s="608">
        <f t="shared" si="0"/>
        <v>0</v>
      </c>
      <c r="S19" s="606">
        <f t="shared" si="0"/>
        <v>22</v>
      </c>
      <c r="T19" s="609">
        <f t="shared" si="1"/>
        <v>150</v>
      </c>
      <c r="U19" s="606">
        <f t="shared" si="1"/>
        <v>218</v>
      </c>
      <c r="V19" s="609">
        <f t="shared" si="1"/>
        <v>621</v>
      </c>
      <c r="W19" s="616">
        <f>SUM(C19,E19,G19,I19,K19,M19,O19,Q19,S19,U19)</f>
        <v>485</v>
      </c>
      <c r="X19" s="617">
        <f t="shared" si="3"/>
        <v>1599</v>
      </c>
      <c r="Y19" s="612">
        <f>'t1'!M17</f>
        <v>1</v>
      </c>
      <c r="AA19" s="613">
        <v>212</v>
      </c>
      <c r="AB19" s="614">
        <v>657</v>
      </c>
      <c r="AC19" s="613">
        <v>7</v>
      </c>
      <c r="AD19" s="614">
        <v>60</v>
      </c>
      <c r="AE19" s="613"/>
      <c r="AF19" s="614"/>
      <c r="AG19" s="613"/>
      <c r="AH19" s="614">
        <v>29</v>
      </c>
      <c r="AI19" s="613">
        <v>10</v>
      </c>
      <c r="AJ19" s="614">
        <v>6</v>
      </c>
      <c r="AK19" s="613">
        <v>16</v>
      </c>
      <c r="AL19" s="614">
        <v>74</v>
      </c>
      <c r="AM19" s="613"/>
      <c r="AN19" s="615">
        <v>2</v>
      </c>
      <c r="AO19" s="613"/>
      <c r="AP19" s="615"/>
      <c r="AQ19" s="613">
        <v>22</v>
      </c>
      <c r="AR19" s="615">
        <v>150</v>
      </c>
      <c r="AS19" s="613">
        <v>218</v>
      </c>
      <c r="AT19" s="615">
        <v>621</v>
      </c>
      <c r="AU19" s="616">
        <f t="shared" si="4"/>
        <v>485</v>
      </c>
      <c r="AV19" s="617">
        <f t="shared" si="4"/>
        <v>1599</v>
      </c>
      <c r="AW19" s="612"/>
    </row>
    <row r="20" spans="1:49" ht="13.35" customHeight="1" x14ac:dyDescent="0.2">
      <c r="A20" s="33" t="str">
        <f>'t1'!A18</f>
        <v>ISTRUTTORI</v>
      </c>
      <c r="B20" s="392" t="str">
        <f>'t1'!B18</f>
        <v>0IR000</v>
      </c>
      <c r="C20" s="606">
        <f t="shared" si="2"/>
        <v>349</v>
      </c>
      <c r="D20" s="607">
        <f t="shared" si="0"/>
        <v>1230</v>
      </c>
      <c r="E20" s="606">
        <f t="shared" si="0"/>
        <v>119</v>
      </c>
      <c r="F20" s="607">
        <f t="shared" si="0"/>
        <v>274</v>
      </c>
      <c r="G20" s="606">
        <f t="shared" si="0"/>
        <v>24</v>
      </c>
      <c r="H20" s="607">
        <f t="shared" si="0"/>
        <v>0</v>
      </c>
      <c r="I20" s="606">
        <f t="shared" si="0"/>
        <v>8</v>
      </c>
      <c r="J20" s="607">
        <f t="shared" si="0"/>
        <v>197</v>
      </c>
      <c r="K20" s="606">
        <f t="shared" si="0"/>
        <v>0</v>
      </c>
      <c r="L20" s="607">
        <f t="shared" si="0"/>
        <v>93</v>
      </c>
      <c r="M20" s="606">
        <f t="shared" si="0"/>
        <v>45</v>
      </c>
      <c r="N20" s="607">
        <f t="shared" si="0"/>
        <v>234</v>
      </c>
      <c r="O20" s="606">
        <f t="shared" si="0"/>
        <v>0</v>
      </c>
      <c r="P20" s="608">
        <f t="shared" si="0"/>
        <v>6</v>
      </c>
      <c r="Q20" s="606">
        <f t="shared" si="0"/>
        <v>0</v>
      </c>
      <c r="R20" s="608">
        <f t="shared" si="0"/>
        <v>3</v>
      </c>
      <c r="S20" s="606">
        <f t="shared" si="0"/>
        <v>23</v>
      </c>
      <c r="T20" s="609">
        <f t="shared" si="1"/>
        <v>146</v>
      </c>
      <c r="U20" s="606">
        <f t="shared" si="1"/>
        <v>262</v>
      </c>
      <c r="V20" s="609">
        <f t="shared" si="1"/>
        <v>1899</v>
      </c>
      <c r="W20" s="616">
        <f t="shared" si="3"/>
        <v>830</v>
      </c>
      <c r="X20" s="617">
        <f t="shared" si="3"/>
        <v>4082</v>
      </c>
      <c r="Y20" s="612">
        <f>'t1'!M18</f>
        <v>1</v>
      </c>
      <c r="AA20" s="613">
        <v>349</v>
      </c>
      <c r="AB20" s="614">
        <v>1230</v>
      </c>
      <c r="AC20" s="613">
        <v>119</v>
      </c>
      <c r="AD20" s="614">
        <v>274</v>
      </c>
      <c r="AE20" s="613">
        <v>24</v>
      </c>
      <c r="AF20" s="614"/>
      <c r="AG20" s="613">
        <v>8</v>
      </c>
      <c r="AH20" s="614">
        <v>197</v>
      </c>
      <c r="AI20" s="613"/>
      <c r="AJ20" s="614">
        <v>93</v>
      </c>
      <c r="AK20" s="613">
        <v>45</v>
      </c>
      <c r="AL20" s="614">
        <v>234</v>
      </c>
      <c r="AM20" s="613"/>
      <c r="AN20" s="615">
        <v>6</v>
      </c>
      <c r="AO20" s="613"/>
      <c r="AP20" s="615">
        <v>3</v>
      </c>
      <c r="AQ20" s="613">
        <v>23</v>
      </c>
      <c r="AR20" s="615">
        <v>146</v>
      </c>
      <c r="AS20" s="613">
        <v>262</v>
      </c>
      <c r="AT20" s="615">
        <v>1899</v>
      </c>
      <c r="AU20" s="616">
        <f t="shared" si="4"/>
        <v>830</v>
      </c>
      <c r="AV20" s="617">
        <f t="shared" si="4"/>
        <v>4082</v>
      </c>
      <c r="AW20" s="612"/>
    </row>
    <row r="21" spans="1:49" ht="13.35" customHeight="1" x14ac:dyDescent="0.2">
      <c r="A21" s="33" t="str">
        <f>'t1'!A19</f>
        <v>OPERATORI ESPERTI</v>
      </c>
      <c r="B21" s="392" t="str">
        <f>'t1'!B19</f>
        <v>0OEESP</v>
      </c>
      <c r="C21" s="606">
        <f t="shared" si="2"/>
        <v>66</v>
      </c>
      <c r="D21" s="607">
        <f t="shared" si="0"/>
        <v>109</v>
      </c>
      <c r="E21" s="606">
        <f t="shared" si="0"/>
        <v>10</v>
      </c>
      <c r="F21" s="607">
        <f t="shared" si="0"/>
        <v>24</v>
      </c>
      <c r="G21" s="606">
        <f t="shared" si="0"/>
        <v>0</v>
      </c>
      <c r="H21" s="607">
        <f t="shared" si="0"/>
        <v>0</v>
      </c>
      <c r="I21" s="606">
        <f t="shared" si="0"/>
        <v>0</v>
      </c>
      <c r="J21" s="607">
        <f t="shared" si="0"/>
        <v>0</v>
      </c>
      <c r="K21" s="606">
        <f t="shared" si="0"/>
        <v>0</v>
      </c>
      <c r="L21" s="607">
        <f t="shared" si="0"/>
        <v>0</v>
      </c>
      <c r="M21" s="606">
        <f t="shared" si="0"/>
        <v>15</v>
      </c>
      <c r="N21" s="607">
        <f t="shared" si="0"/>
        <v>14</v>
      </c>
      <c r="O21" s="606">
        <f t="shared" si="0"/>
        <v>0</v>
      </c>
      <c r="P21" s="608">
        <f t="shared" si="0"/>
        <v>1</v>
      </c>
      <c r="Q21" s="606">
        <f t="shared" si="0"/>
        <v>0</v>
      </c>
      <c r="R21" s="608">
        <f t="shared" si="0"/>
        <v>0</v>
      </c>
      <c r="S21" s="606">
        <f t="shared" si="0"/>
        <v>3</v>
      </c>
      <c r="T21" s="609">
        <f t="shared" si="1"/>
        <v>10</v>
      </c>
      <c r="U21" s="606">
        <f t="shared" si="1"/>
        <v>0</v>
      </c>
      <c r="V21" s="609">
        <f t="shared" si="1"/>
        <v>81</v>
      </c>
      <c r="W21" s="616">
        <f t="shared" si="3"/>
        <v>94</v>
      </c>
      <c r="X21" s="617">
        <f t="shared" si="3"/>
        <v>239</v>
      </c>
      <c r="Y21" s="612">
        <f>'t1'!M19</f>
        <v>1</v>
      </c>
      <c r="AA21" s="613">
        <v>66</v>
      </c>
      <c r="AB21" s="614">
        <v>109</v>
      </c>
      <c r="AC21" s="613">
        <v>10</v>
      </c>
      <c r="AD21" s="614">
        <v>24</v>
      </c>
      <c r="AE21" s="613"/>
      <c r="AF21" s="614"/>
      <c r="AG21" s="613"/>
      <c r="AH21" s="614"/>
      <c r="AI21" s="613"/>
      <c r="AJ21" s="614"/>
      <c r="AK21" s="613">
        <v>15</v>
      </c>
      <c r="AL21" s="614">
        <v>14</v>
      </c>
      <c r="AM21" s="613"/>
      <c r="AN21" s="615">
        <v>1</v>
      </c>
      <c r="AO21" s="613"/>
      <c r="AP21" s="615"/>
      <c r="AQ21" s="613">
        <v>3</v>
      </c>
      <c r="AR21" s="615">
        <v>10</v>
      </c>
      <c r="AS21" s="613"/>
      <c r="AT21" s="615">
        <v>81</v>
      </c>
      <c r="AU21" s="616">
        <f t="shared" si="4"/>
        <v>94</v>
      </c>
      <c r="AV21" s="617">
        <f t="shared" si="4"/>
        <v>239</v>
      </c>
      <c r="AW21" s="612"/>
    </row>
    <row r="22" spans="1:49" ht="13.35" customHeight="1" x14ac:dyDescent="0.2">
      <c r="A22" s="33" t="str">
        <f>'t1'!A20</f>
        <v>OPERATORI</v>
      </c>
      <c r="B22" s="392" t="str">
        <f>'t1'!B20</f>
        <v>0OP000</v>
      </c>
      <c r="C22" s="606">
        <f t="shared" si="2"/>
        <v>29</v>
      </c>
      <c r="D22" s="607">
        <f t="shared" si="0"/>
        <v>0</v>
      </c>
      <c r="E22" s="606">
        <f t="shared" si="0"/>
        <v>6</v>
      </c>
      <c r="F22" s="607">
        <f t="shared" si="0"/>
        <v>0</v>
      </c>
      <c r="G22" s="606">
        <f t="shared" si="0"/>
        <v>0</v>
      </c>
      <c r="H22" s="607">
        <f t="shared" si="0"/>
        <v>0</v>
      </c>
      <c r="I22" s="606">
        <f t="shared" si="0"/>
        <v>0</v>
      </c>
      <c r="J22" s="607">
        <f t="shared" si="0"/>
        <v>0</v>
      </c>
      <c r="K22" s="606">
        <f t="shared" si="0"/>
        <v>0</v>
      </c>
      <c r="L22" s="607">
        <f t="shared" si="0"/>
        <v>0</v>
      </c>
      <c r="M22" s="606">
        <f t="shared" si="0"/>
        <v>2</v>
      </c>
      <c r="N22" s="607">
        <f t="shared" si="0"/>
        <v>0</v>
      </c>
      <c r="O22" s="606">
        <f t="shared" si="0"/>
        <v>0</v>
      </c>
      <c r="P22" s="608">
        <f t="shared" si="0"/>
        <v>0</v>
      </c>
      <c r="Q22" s="606">
        <f t="shared" si="0"/>
        <v>0</v>
      </c>
      <c r="R22" s="608">
        <f t="shared" si="0"/>
        <v>0</v>
      </c>
      <c r="S22" s="606">
        <f t="shared" si="0"/>
        <v>0</v>
      </c>
      <c r="T22" s="609">
        <f t="shared" si="1"/>
        <v>0</v>
      </c>
      <c r="U22" s="606">
        <f t="shared" si="1"/>
        <v>0</v>
      </c>
      <c r="V22" s="609">
        <f t="shared" si="1"/>
        <v>0</v>
      </c>
      <c r="W22" s="616">
        <f t="shared" si="3"/>
        <v>37</v>
      </c>
      <c r="X22" s="617">
        <f t="shared" si="3"/>
        <v>0</v>
      </c>
      <c r="Y22" s="612">
        <f>'t1'!M20</f>
        <v>1</v>
      </c>
      <c r="AA22" s="613">
        <v>29</v>
      </c>
      <c r="AB22" s="614"/>
      <c r="AC22" s="613">
        <v>6</v>
      </c>
      <c r="AD22" s="614"/>
      <c r="AE22" s="613"/>
      <c r="AF22" s="614"/>
      <c r="AG22" s="613"/>
      <c r="AH22" s="614"/>
      <c r="AI22" s="613"/>
      <c r="AJ22" s="614"/>
      <c r="AK22" s="613">
        <v>2</v>
      </c>
      <c r="AL22" s="614"/>
      <c r="AM22" s="613"/>
      <c r="AN22" s="615"/>
      <c r="AO22" s="613"/>
      <c r="AP22" s="615"/>
      <c r="AQ22" s="613"/>
      <c r="AR22" s="615"/>
      <c r="AS22" s="613"/>
      <c r="AT22" s="615"/>
      <c r="AU22" s="616">
        <f t="shared" si="4"/>
        <v>37</v>
      </c>
      <c r="AV22" s="617">
        <f t="shared" si="4"/>
        <v>0</v>
      </c>
      <c r="AW22" s="612"/>
    </row>
    <row r="23" spans="1:49" ht="13.35" customHeight="1" x14ac:dyDescent="0.2">
      <c r="A23" s="33" t="str">
        <f>'t1'!A21</f>
        <v>CONTRATTISTI</v>
      </c>
      <c r="B23" s="392" t="str">
        <f>'t1'!B21</f>
        <v>000061</v>
      </c>
      <c r="C23" s="606">
        <f t="shared" si="2"/>
        <v>0</v>
      </c>
      <c r="D23" s="607">
        <f t="shared" si="0"/>
        <v>0</v>
      </c>
      <c r="E23" s="606">
        <f t="shared" si="0"/>
        <v>0</v>
      </c>
      <c r="F23" s="607">
        <f t="shared" si="0"/>
        <v>0</v>
      </c>
      <c r="G23" s="606">
        <f t="shared" si="0"/>
        <v>0</v>
      </c>
      <c r="H23" s="607">
        <f t="shared" si="0"/>
        <v>0</v>
      </c>
      <c r="I23" s="606">
        <f t="shared" si="0"/>
        <v>0</v>
      </c>
      <c r="J23" s="607">
        <f t="shared" si="0"/>
        <v>0</v>
      </c>
      <c r="K23" s="606">
        <f t="shared" si="0"/>
        <v>0</v>
      </c>
      <c r="L23" s="607">
        <f t="shared" si="0"/>
        <v>0</v>
      </c>
      <c r="M23" s="606">
        <f t="shared" si="0"/>
        <v>0</v>
      </c>
      <c r="N23" s="607">
        <f t="shared" si="0"/>
        <v>0</v>
      </c>
      <c r="O23" s="606">
        <f t="shared" si="0"/>
        <v>0</v>
      </c>
      <c r="P23" s="608">
        <f t="shared" si="0"/>
        <v>0</v>
      </c>
      <c r="Q23" s="606">
        <f t="shared" si="0"/>
        <v>0</v>
      </c>
      <c r="R23" s="608">
        <f t="shared" si="0"/>
        <v>0</v>
      </c>
      <c r="S23" s="606">
        <f t="shared" si="0"/>
        <v>0</v>
      </c>
      <c r="T23" s="609">
        <f t="shared" si="1"/>
        <v>0</v>
      </c>
      <c r="U23" s="606">
        <f t="shared" si="1"/>
        <v>0</v>
      </c>
      <c r="V23" s="609">
        <f t="shared" si="1"/>
        <v>0</v>
      </c>
      <c r="W23" s="616">
        <f t="shared" si="3"/>
        <v>0</v>
      </c>
      <c r="X23" s="617">
        <f t="shared" si="3"/>
        <v>0</v>
      </c>
      <c r="Y23" s="612">
        <f>'t1'!M21</f>
        <v>0</v>
      </c>
      <c r="AA23" s="613"/>
      <c r="AB23" s="614"/>
      <c r="AC23" s="613"/>
      <c r="AD23" s="614"/>
      <c r="AE23" s="613"/>
      <c r="AF23" s="614"/>
      <c r="AG23" s="613"/>
      <c r="AH23" s="614"/>
      <c r="AI23" s="613"/>
      <c r="AJ23" s="614"/>
      <c r="AK23" s="613"/>
      <c r="AL23" s="614"/>
      <c r="AM23" s="613"/>
      <c r="AN23" s="615"/>
      <c r="AO23" s="613"/>
      <c r="AP23" s="615"/>
      <c r="AQ23" s="613"/>
      <c r="AR23" s="615"/>
      <c r="AS23" s="613"/>
      <c r="AT23" s="615"/>
      <c r="AU23" s="616">
        <f t="shared" si="4"/>
        <v>0</v>
      </c>
      <c r="AV23" s="617">
        <f t="shared" si="4"/>
        <v>0</v>
      </c>
      <c r="AW23" s="612"/>
    </row>
    <row r="24" spans="1:49" ht="13.35" customHeight="1" thickBot="1" x14ac:dyDescent="0.25">
      <c r="A24" s="33" t="str">
        <f>'t1'!A22</f>
        <v>COLLABORATORE A T.D. ART. 90 TUEL</v>
      </c>
      <c r="B24" s="392" t="str">
        <f>'t1'!B22</f>
        <v>000096</v>
      </c>
      <c r="C24" s="606">
        <f t="shared" si="2"/>
        <v>0</v>
      </c>
      <c r="D24" s="607">
        <f t="shared" si="0"/>
        <v>0</v>
      </c>
      <c r="E24" s="606">
        <f t="shared" si="0"/>
        <v>0</v>
      </c>
      <c r="F24" s="607">
        <f t="shared" si="0"/>
        <v>0</v>
      </c>
      <c r="G24" s="606">
        <f t="shared" si="0"/>
        <v>0</v>
      </c>
      <c r="H24" s="607">
        <f t="shared" si="0"/>
        <v>0</v>
      </c>
      <c r="I24" s="606">
        <f t="shared" si="0"/>
        <v>0</v>
      </c>
      <c r="J24" s="607">
        <f t="shared" si="0"/>
        <v>0</v>
      </c>
      <c r="K24" s="606">
        <f t="shared" si="0"/>
        <v>0</v>
      </c>
      <c r="L24" s="607">
        <f t="shared" si="0"/>
        <v>0</v>
      </c>
      <c r="M24" s="606">
        <f t="shared" si="0"/>
        <v>0</v>
      </c>
      <c r="N24" s="607">
        <f t="shared" si="0"/>
        <v>0</v>
      </c>
      <c r="O24" s="606">
        <f t="shared" si="0"/>
        <v>0</v>
      </c>
      <c r="P24" s="608">
        <f t="shared" si="0"/>
        <v>0</v>
      </c>
      <c r="Q24" s="606">
        <f t="shared" si="0"/>
        <v>0</v>
      </c>
      <c r="R24" s="608">
        <f t="shared" si="0"/>
        <v>0</v>
      </c>
      <c r="S24" s="606">
        <f t="shared" si="0"/>
        <v>0</v>
      </c>
      <c r="T24" s="609">
        <f t="shared" si="1"/>
        <v>0</v>
      </c>
      <c r="U24" s="606">
        <f t="shared" si="1"/>
        <v>0</v>
      </c>
      <c r="V24" s="609">
        <f t="shared" si="1"/>
        <v>0</v>
      </c>
      <c r="W24" s="616">
        <f t="shared" si="3"/>
        <v>0</v>
      </c>
      <c r="X24" s="617">
        <f t="shared" si="3"/>
        <v>0</v>
      </c>
      <c r="Y24" s="612">
        <f>'t1'!M22</f>
        <v>0</v>
      </c>
      <c r="AA24" s="613"/>
      <c r="AB24" s="614"/>
      <c r="AC24" s="613"/>
      <c r="AD24" s="614"/>
      <c r="AE24" s="613"/>
      <c r="AF24" s="614"/>
      <c r="AG24" s="613"/>
      <c r="AH24" s="614"/>
      <c r="AI24" s="613"/>
      <c r="AJ24" s="614"/>
      <c r="AK24" s="613"/>
      <c r="AL24" s="614"/>
      <c r="AM24" s="613"/>
      <c r="AN24" s="615"/>
      <c r="AO24" s="613"/>
      <c r="AP24" s="615"/>
      <c r="AQ24" s="613"/>
      <c r="AR24" s="615"/>
      <c r="AS24" s="613"/>
      <c r="AT24" s="615"/>
      <c r="AU24" s="616">
        <f t="shared" si="4"/>
        <v>0</v>
      </c>
      <c r="AV24" s="617">
        <f t="shared" si="4"/>
        <v>0</v>
      </c>
      <c r="AW24" s="612"/>
    </row>
    <row r="25" spans="1:49" ht="13.35" customHeight="1" thickTop="1" thickBot="1" x14ac:dyDescent="0.25">
      <c r="A25" s="33" t="str">
        <f>'t1'!A23</f>
        <v>TOTALE</v>
      </c>
      <c r="B25" s="618"/>
      <c r="C25" s="619">
        <f t="shared" ref="C25:X25" si="5">SUM(C8:C24)</f>
        <v>679</v>
      </c>
      <c r="D25" s="620">
        <f t="shared" si="5"/>
        <v>1996</v>
      </c>
      <c r="E25" s="619">
        <f t="shared" si="5"/>
        <v>327</v>
      </c>
      <c r="F25" s="620">
        <f t="shared" si="5"/>
        <v>358</v>
      </c>
      <c r="G25" s="619">
        <f t="shared" si="5"/>
        <v>24</v>
      </c>
      <c r="H25" s="620">
        <f t="shared" si="5"/>
        <v>0</v>
      </c>
      <c r="I25" s="619">
        <f t="shared" si="5"/>
        <v>13</v>
      </c>
      <c r="J25" s="620">
        <f t="shared" si="5"/>
        <v>226</v>
      </c>
      <c r="K25" s="619">
        <f t="shared" si="5"/>
        <v>10</v>
      </c>
      <c r="L25" s="620">
        <f t="shared" si="5"/>
        <v>99</v>
      </c>
      <c r="M25" s="619">
        <f t="shared" si="5"/>
        <v>78</v>
      </c>
      <c r="N25" s="620">
        <f t="shared" si="5"/>
        <v>322</v>
      </c>
      <c r="O25" s="619">
        <f>SUM(O8:O24)</f>
        <v>0</v>
      </c>
      <c r="P25" s="621">
        <f>SUM(P8:P24)</f>
        <v>9</v>
      </c>
      <c r="Q25" s="619">
        <f t="shared" si="5"/>
        <v>0</v>
      </c>
      <c r="R25" s="621">
        <f t="shared" si="5"/>
        <v>3</v>
      </c>
      <c r="S25" s="619">
        <f t="shared" si="5"/>
        <v>50</v>
      </c>
      <c r="T25" s="622">
        <f t="shared" si="5"/>
        <v>306</v>
      </c>
      <c r="U25" s="619">
        <f t="shared" si="5"/>
        <v>531</v>
      </c>
      <c r="V25" s="622">
        <f t="shared" si="5"/>
        <v>2601</v>
      </c>
      <c r="W25" s="619">
        <f t="shared" si="5"/>
        <v>1712</v>
      </c>
      <c r="X25" s="623">
        <f t="shared" si="5"/>
        <v>5920</v>
      </c>
      <c r="AA25" s="619">
        <f t="shared" ref="AA25:AV25" si="6">SUM(AA8:AA24)</f>
        <v>679</v>
      </c>
      <c r="AB25" s="620">
        <f t="shared" si="6"/>
        <v>1996</v>
      </c>
      <c r="AC25" s="619">
        <f t="shared" si="6"/>
        <v>327</v>
      </c>
      <c r="AD25" s="620">
        <f t="shared" si="6"/>
        <v>358</v>
      </c>
      <c r="AE25" s="619">
        <f t="shared" si="6"/>
        <v>24</v>
      </c>
      <c r="AF25" s="620">
        <f t="shared" si="6"/>
        <v>0</v>
      </c>
      <c r="AG25" s="619">
        <f t="shared" si="6"/>
        <v>13</v>
      </c>
      <c r="AH25" s="620">
        <f t="shared" si="6"/>
        <v>226</v>
      </c>
      <c r="AI25" s="619">
        <f t="shared" si="6"/>
        <v>10</v>
      </c>
      <c r="AJ25" s="620">
        <f t="shared" si="6"/>
        <v>99</v>
      </c>
      <c r="AK25" s="619">
        <f t="shared" si="6"/>
        <v>78</v>
      </c>
      <c r="AL25" s="620">
        <f t="shared" si="6"/>
        <v>322</v>
      </c>
      <c r="AM25" s="619">
        <f t="shared" si="6"/>
        <v>0</v>
      </c>
      <c r="AN25" s="621">
        <f t="shared" si="6"/>
        <v>9</v>
      </c>
      <c r="AO25" s="619">
        <f t="shared" si="6"/>
        <v>0</v>
      </c>
      <c r="AP25" s="621">
        <f t="shared" si="6"/>
        <v>3</v>
      </c>
      <c r="AQ25" s="619">
        <f t="shared" si="6"/>
        <v>50</v>
      </c>
      <c r="AR25" s="621">
        <f t="shared" si="6"/>
        <v>306</v>
      </c>
      <c r="AS25" s="619">
        <f t="shared" si="6"/>
        <v>531</v>
      </c>
      <c r="AT25" s="621">
        <f t="shared" si="6"/>
        <v>2601</v>
      </c>
      <c r="AU25" s="619">
        <f t="shared" si="6"/>
        <v>1712</v>
      </c>
      <c r="AV25" s="623">
        <f t="shared" si="6"/>
        <v>5920</v>
      </c>
    </row>
    <row r="26" spans="1:49" ht="17.25" customHeight="1" x14ac:dyDescent="0.2">
      <c r="A26" s="33" t="str">
        <f>'t1'!A24</f>
        <v>(a) personale a tempo indeterminato al quale viene applicato un contratto di lavoro di tipo privatistico (es.:tipografico,chimico,edile,metalmeccanico,portierato, ecc.)</v>
      </c>
      <c r="B26" s="6"/>
      <c r="C26" s="4"/>
      <c r="D26" s="4"/>
      <c r="E26" s="4"/>
      <c r="F26" s="4"/>
      <c r="G26" s="4"/>
      <c r="I26" s="4"/>
      <c r="AA26" s="4"/>
      <c r="AB26" s="4"/>
      <c r="AC26" s="4"/>
      <c r="AD26" s="4"/>
      <c r="AE26" s="4"/>
      <c r="AG26" s="4"/>
    </row>
    <row r="27" spans="1:49" x14ac:dyDescent="0.2">
      <c r="A27" s="33" t="str">
        <f>'t1'!A25</f>
        <v>(b) cfr." istruzioni generali e specifiche di comparto" e "glossario"</v>
      </c>
    </row>
    <row r="29" spans="1:49" x14ac:dyDescent="0.2">
      <c r="A29" s="624"/>
    </row>
    <row r="31" spans="1:49" x14ac:dyDescent="0.2">
      <c r="A31" s="625"/>
      <c r="B31" s="626"/>
    </row>
    <row r="32" spans="1:49" x14ac:dyDescent="0.2">
      <c r="A32" s="625"/>
      <c r="B32" s="626"/>
    </row>
    <row r="33" spans="2:2" x14ac:dyDescent="0.2">
      <c r="B33" s="568"/>
    </row>
  </sheetData>
  <sheetProtection algorithmName="SHA-512" hashValue="9lYq5EJmC13UDvIMUJVe7BPIWbSzDGV/EYPdhhPOrTQh5g99zCHzIi+ZfEfQKyllmMf8uKqJc1koecN0uzaFOQ==" saltValue="NNL7LsrJe4Xyuxf4d2I4Fg==" spinCount="100000" sheet="1" formatColumns="0" selectLockedCells="1"/>
  <mergeCells count="42">
    <mergeCell ref="AQ5:AR5"/>
    <mergeCell ref="AS5:AT5"/>
    <mergeCell ref="AE5:AF5"/>
    <mergeCell ref="AG5:AH5"/>
    <mergeCell ref="AI5:AJ5"/>
    <mergeCell ref="AK5:AL5"/>
    <mergeCell ref="AM5:AN5"/>
    <mergeCell ref="AO5:AP5"/>
    <mergeCell ref="O5:P5"/>
    <mergeCell ref="Q5:R5"/>
    <mergeCell ref="S5:T5"/>
    <mergeCell ref="U5:V5"/>
    <mergeCell ref="AA5:AB5"/>
    <mergeCell ref="AC5:AD5"/>
    <mergeCell ref="C5:D5"/>
    <mergeCell ref="E5:F5"/>
    <mergeCell ref="G5:H5"/>
    <mergeCell ref="I5:J5"/>
    <mergeCell ref="K5:L5"/>
    <mergeCell ref="M5:N5"/>
    <mergeCell ref="AI4:AJ4"/>
    <mergeCell ref="AK4:AL4"/>
    <mergeCell ref="AM4:AN4"/>
    <mergeCell ref="AO4:AP4"/>
    <mergeCell ref="AQ4:AR4"/>
    <mergeCell ref="AS4:AT4"/>
    <mergeCell ref="Q4:R4"/>
    <mergeCell ref="S4:T4"/>
    <mergeCell ref="U4:V4"/>
    <mergeCell ref="AC4:AD4"/>
    <mergeCell ref="AE4:AF4"/>
    <mergeCell ref="AG4:AH4"/>
    <mergeCell ref="G2:H2"/>
    <mergeCell ref="I2:J2"/>
    <mergeCell ref="AE2:AF2"/>
    <mergeCell ref="AG2:AH2"/>
    <mergeCell ref="E4:F4"/>
    <mergeCell ref="G4:H4"/>
    <mergeCell ref="I4:J4"/>
    <mergeCell ref="K4:L4"/>
    <mergeCell ref="M4:N4"/>
    <mergeCell ref="O4:P4"/>
  </mergeCells>
  <conditionalFormatting sqref="A8:N8 O8:X24 AA8:AV24 B9:N24 A9:A27">
    <cfRule type="expression" dxfId="3" priority="1" stopIfTrue="1">
      <formula>$Y8&gt;0</formula>
    </cfRule>
  </conditionalFormatting>
  <printOptions horizontalCentered="1" verticalCentered="1"/>
  <pageMargins left="0" right="0" top="0.19685039370078741" bottom="0.15748031496062992" header="0.15748031496062992" footer="0.19685039370078741"/>
  <pageSetup paperSize="8" scale="9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5"/>
  <sheetViews>
    <sheetView showGridLines="0" zoomScaleNormal="100" workbookViewId="0">
      <pane xSplit="2" ySplit="5" topLeftCell="AA6" activePane="bottomRight" state="frozen"/>
      <selection activeCell="AF16" sqref="AF16"/>
      <selection pane="topRight" activeCell="AF16" sqref="AF16"/>
      <selection pane="bottomLeft" activeCell="AF16" sqref="AF16"/>
      <selection pane="bottomRight" activeCell="AF16" sqref="AF16"/>
    </sheetView>
  </sheetViews>
  <sheetFormatPr defaultColWidth="9.33203125" defaultRowHeight="11.25" x14ac:dyDescent="0.2"/>
  <cols>
    <col min="1" max="1" width="42.5" style="4" customWidth="1"/>
    <col min="2" max="2" width="11" style="6" customWidth="1"/>
    <col min="3" max="3" width="14.6640625" style="4" hidden="1" customWidth="1"/>
    <col min="4" max="11" width="16.6640625" style="4" hidden="1" customWidth="1"/>
    <col min="12" max="26" width="9.33203125" style="4" hidden="1" customWidth="1"/>
    <col min="27" max="27" width="14.6640625" style="4" customWidth="1"/>
    <col min="28" max="30" width="16.6640625" style="4" customWidth="1"/>
    <col min="31" max="31" width="18" style="4" customWidth="1"/>
    <col min="32" max="35" width="16.6640625" style="4" customWidth="1"/>
    <col min="36" max="36" width="9.33203125" style="4" customWidth="1"/>
    <col min="37" max="37" width="0" style="4" hidden="1" customWidth="1"/>
    <col min="38" max="41" width="9.33203125" style="4" hidden="1" customWidth="1"/>
    <col min="42" max="42" width="39.6640625" style="4" hidden="1" customWidth="1"/>
    <col min="43" max="16384" width="9.33203125" style="4"/>
  </cols>
  <sheetData>
    <row r="1" spans="1:42" ht="33" customHeight="1" x14ac:dyDescent="0.2">
      <c r="A1" s="1" t="str">
        <f>'t1'!A1</f>
        <v>REGIONI ED AUTONOMIE LOCALI - anno 2023</v>
      </c>
      <c r="B1" s="1"/>
      <c r="C1" s="1"/>
      <c r="D1" s="1"/>
      <c r="E1" s="1"/>
      <c r="F1" s="1"/>
      <c r="G1" s="1"/>
      <c r="H1" s="1"/>
      <c r="I1" s="1"/>
      <c r="K1" s="2"/>
      <c r="M1"/>
      <c r="AE1" s="1"/>
      <c r="AI1" s="2"/>
      <c r="AJ1"/>
    </row>
    <row r="2" spans="1:42" ht="27" customHeight="1" thickBot="1" x14ac:dyDescent="0.25">
      <c r="A2" s="5"/>
      <c r="I2" s="261"/>
      <c r="J2" s="261"/>
      <c r="K2" s="261"/>
      <c r="AG2" s="261"/>
      <c r="AH2" s="261"/>
      <c r="AI2" s="261"/>
    </row>
    <row r="3" spans="1:42" ht="12" thickBot="1" x14ac:dyDescent="0.25">
      <c r="A3" s="143"/>
      <c r="B3" s="144"/>
      <c r="C3" s="537" t="s">
        <v>229</v>
      </c>
      <c r="D3" s="146"/>
      <c r="E3" s="146"/>
      <c r="F3" s="146"/>
      <c r="G3" s="146"/>
      <c r="H3" s="146"/>
      <c r="I3" s="146"/>
      <c r="J3" s="148"/>
      <c r="K3" s="148"/>
      <c r="AA3" s="537" t="s">
        <v>229</v>
      </c>
      <c r="AB3" s="146"/>
      <c r="AC3" s="146"/>
      <c r="AD3" s="146"/>
      <c r="AE3" s="146"/>
      <c r="AF3" s="146"/>
      <c r="AG3" s="146"/>
      <c r="AH3" s="148"/>
      <c r="AI3" s="148"/>
      <c r="AK3"/>
      <c r="AL3"/>
      <c r="AM3"/>
      <c r="AN3"/>
      <c r="AO3"/>
      <c r="AP3" s="627"/>
    </row>
    <row r="4" spans="1:42" ht="66" customHeight="1" thickTop="1" x14ac:dyDescent="0.2">
      <c r="A4" s="540" t="s">
        <v>164</v>
      </c>
      <c r="B4" s="628" t="s">
        <v>2</v>
      </c>
      <c r="C4" s="629" t="s">
        <v>230</v>
      </c>
      <c r="D4" s="629" t="s">
        <v>231</v>
      </c>
      <c r="E4" s="630" t="s">
        <v>232</v>
      </c>
      <c r="F4" s="631" t="s">
        <v>233</v>
      </c>
      <c r="G4" s="632" t="s">
        <v>234</v>
      </c>
      <c r="H4" s="629" t="s">
        <v>235</v>
      </c>
      <c r="I4" s="629" t="s">
        <v>236</v>
      </c>
      <c r="J4" s="629" t="s">
        <v>237</v>
      </c>
      <c r="K4" s="633" t="s">
        <v>42</v>
      </c>
      <c r="AA4" s="629" t="s">
        <v>230</v>
      </c>
      <c r="AB4" s="629" t="s">
        <v>231</v>
      </c>
      <c r="AC4" s="630" t="s">
        <v>232</v>
      </c>
      <c r="AD4" s="631" t="s">
        <v>233</v>
      </c>
      <c r="AE4" s="632" t="s">
        <v>234</v>
      </c>
      <c r="AF4" s="629" t="s">
        <v>238</v>
      </c>
      <c r="AG4" s="629" t="s">
        <v>236</v>
      </c>
      <c r="AH4" s="629" t="s">
        <v>237</v>
      </c>
      <c r="AI4" s="633" t="s">
        <v>42</v>
      </c>
      <c r="AK4" s="634" t="s">
        <v>239</v>
      </c>
      <c r="AL4" s="634"/>
      <c r="AM4" s="634"/>
      <c r="AN4" s="634"/>
      <c r="AO4" s="634"/>
      <c r="AP4" s="635" t="s">
        <v>240</v>
      </c>
    </row>
    <row r="5" spans="1:42" s="553" customFormat="1" ht="12.75" thickBot="1" x14ac:dyDescent="0.25">
      <c r="A5" s="283" t="s">
        <v>105</v>
      </c>
      <c r="B5" s="636"/>
      <c r="C5" s="637" t="s">
        <v>241</v>
      </c>
      <c r="D5" s="637" t="s">
        <v>242</v>
      </c>
      <c r="E5" s="637" t="s">
        <v>243</v>
      </c>
      <c r="F5" s="638" t="s">
        <v>244</v>
      </c>
      <c r="G5" s="638" t="s">
        <v>245</v>
      </c>
      <c r="H5" s="637" t="s">
        <v>246</v>
      </c>
      <c r="I5" s="637" t="s">
        <v>247</v>
      </c>
      <c r="J5" s="637" t="s">
        <v>248</v>
      </c>
      <c r="K5" s="639"/>
      <c r="AA5" s="637" t="s">
        <v>241</v>
      </c>
      <c r="AB5" s="637" t="s">
        <v>242</v>
      </c>
      <c r="AC5" s="637" t="s">
        <v>243</v>
      </c>
      <c r="AD5" s="638" t="s">
        <v>244</v>
      </c>
      <c r="AE5" s="638" t="s">
        <v>245</v>
      </c>
      <c r="AF5" s="637" t="s">
        <v>246</v>
      </c>
      <c r="AG5" s="637" t="s">
        <v>247</v>
      </c>
      <c r="AH5" s="637" t="s">
        <v>248</v>
      </c>
      <c r="AI5" s="639"/>
      <c r="AK5" s="640">
        <f>COUNTIF($AP$6:$AP$22,"Incongruenza")</f>
        <v>0</v>
      </c>
      <c r="AL5" s="641" t="s">
        <v>249</v>
      </c>
      <c r="AM5" s="641"/>
      <c r="AN5" s="553" t="s">
        <v>250</v>
      </c>
      <c r="AO5" s="553" t="s">
        <v>251</v>
      </c>
      <c r="AP5" s="642"/>
    </row>
    <row r="6" spans="1:42" ht="12.75" customHeight="1" thickTop="1" thickBot="1" x14ac:dyDescent="0.25">
      <c r="A6" s="33" t="str">
        <f>'t1'!A6</f>
        <v>SEGRETARIO A</v>
      </c>
      <c r="B6" s="392" t="str">
        <f>'t1'!B6</f>
        <v>0D0102</v>
      </c>
      <c r="C6" s="643">
        <f t="shared" ref="C6:C22" si="0">ROUND(AA6,2)</f>
        <v>0</v>
      </c>
      <c r="D6" s="37">
        <f t="shared" ref="D6:J21" si="1">ROUND(AB6,0)</f>
        <v>0</v>
      </c>
      <c r="E6" s="37">
        <f t="shared" si="1"/>
        <v>0</v>
      </c>
      <c r="F6" s="37">
        <f t="shared" si="1"/>
        <v>0</v>
      </c>
      <c r="G6" s="37">
        <f t="shared" si="1"/>
        <v>0</v>
      </c>
      <c r="H6" s="37">
        <f t="shared" si="1"/>
        <v>0</v>
      </c>
      <c r="I6" s="37">
        <f t="shared" si="1"/>
        <v>0</v>
      </c>
      <c r="J6" s="644">
        <f t="shared" si="1"/>
        <v>0</v>
      </c>
      <c r="K6" s="360">
        <f>(D6+E6+F6+G6+H6+I6)-J6</f>
        <v>0</v>
      </c>
      <c r="L6" s="41">
        <f>'t1'!M6</f>
        <v>0</v>
      </c>
      <c r="AA6" s="643"/>
      <c r="AB6" s="44"/>
      <c r="AC6" s="44"/>
      <c r="AD6" s="44"/>
      <c r="AE6" s="37"/>
      <c r="AF6" s="44"/>
      <c r="AG6" s="44"/>
      <c r="AH6" s="645"/>
      <c r="AI6" s="360">
        <f>(AB6+AC6+AD6+AE6+AF6+AG6)-AH6</f>
        <v>0</v>
      </c>
      <c r="AK6"/>
      <c r="AL6" s="4" t="s">
        <v>252</v>
      </c>
      <c r="AM6" s="4" t="s">
        <v>253</v>
      </c>
      <c r="AN6" s="646" t="str">
        <f t="shared" ref="AN6:AN22" si="2">IF($AL6="no",(IF($AC6&gt;0,"Incongruenza","OK")),(IF($AC6=0,"OK","ok")))</f>
        <v>OK</v>
      </c>
      <c r="AO6" s="647" t="str">
        <f t="shared" ref="AO6:AO22" si="3">IF($AM6="no",(IF($AE6&gt;0,"Incongruenza","OK")),(IF($AE6=0,"OK","ok")))</f>
        <v>OK</v>
      </c>
      <c r="AP6" s="648" t="str">
        <f t="shared" ref="AP6:AP22" si="4">IF(AND($AL6="no",$AM6="no",$AE6&gt;0),"Sono stati inseriti importi RIA e/o Progressioni",IF(AND($AL6="no",$AM6="no",$AC6&gt;0)," ",IF(OR($AN6="Incongruenza",$AO6="Incongruenza"),"Incongruenza"," ")))</f>
        <v xml:space="preserve"> </v>
      </c>
    </row>
    <row r="7" spans="1:42" ht="12" customHeight="1" thickBot="1" x14ac:dyDescent="0.25">
      <c r="A7" s="33" t="str">
        <f>'t1'!A7</f>
        <v>SEGRETARIO B</v>
      </c>
      <c r="B7" s="392" t="str">
        <f>'t1'!B7</f>
        <v>0D0103</v>
      </c>
      <c r="C7" s="643">
        <f t="shared" si="0"/>
        <v>0</v>
      </c>
      <c r="D7" s="37">
        <f t="shared" si="1"/>
        <v>0</v>
      </c>
      <c r="E7" s="37">
        <f t="shared" si="1"/>
        <v>0</v>
      </c>
      <c r="F7" s="37">
        <f t="shared" si="1"/>
        <v>0</v>
      </c>
      <c r="G7" s="37">
        <f t="shared" si="1"/>
        <v>0</v>
      </c>
      <c r="H7" s="37">
        <f t="shared" si="1"/>
        <v>0</v>
      </c>
      <c r="I7" s="37">
        <f t="shared" si="1"/>
        <v>0</v>
      </c>
      <c r="J7" s="644">
        <f t="shared" si="1"/>
        <v>0</v>
      </c>
      <c r="K7" s="360">
        <f t="shared" ref="K7:K22" si="5">(D7+E7+F7+G7+H7+I7)-J7</f>
        <v>0</v>
      </c>
      <c r="L7" s="41">
        <f>'t1'!M7</f>
        <v>0</v>
      </c>
      <c r="AA7" s="643"/>
      <c r="AB7" s="44"/>
      <c r="AC7" s="44"/>
      <c r="AD7" s="44"/>
      <c r="AE7" s="37"/>
      <c r="AF7" s="44"/>
      <c r="AG7" s="44"/>
      <c r="AH7" s="645"/>
      <c r="AI7" s="360">
        <f t="shared" ref="AI7:AI22" si="6">(AB7+AC7+AD7+AE7+AF7+AG7)-AH7</f>
        <v>0</v>
      </c>
      <c r="AL7" s="4" t="s">
        <v>252</v>
      </c>
      <c r="AM7" s="4" t="s">
        <v>253</v>
      </c>
      <c r="AN7" s="646" t="str">
        <f t="shared" si="2"/>
        <v>OK</v>
      </c>
      <c r="AO7" s="647" t="str">
        <f t="shared" si="3"/>
        <v>OK</v>
      </c>
      <c r="AP7" s="648" t="str">
        <f t="shared" si="4"/>
        <v xml:space="preserve"> </v>
      </c>
    </row>
    <row r="8" spans="1:42" ht="12" customHeight="1" thickBot="1" x14ac:dyDescent="0.25">
      <c r="A8" s="33" t="str">
        <f>'t1'!A8</f>
        <v>SEGRETARIO C</v>
      </c>
      <c r="B8" s="392" t="str">
        <f>'t1'!B8</f>
        <v>0D0485</v>
      </c>
      <c r="C8" s="643">
        <f t="shared" si="0"/>
        <v>0</v>
      </c>
      <c r="D8" s="37">
        <f t="shared" si="1"/>
        <v>0</v>
      </c>
      <c r="E8" s="37">
        <f t="shared" si="1"/>
        <v>0</v>
      </c>
      <c r="F8" s="37">
        <f t="shared" si="1"/>
        <v>0</v>
      </c>
      <c r="G8" s="37">
        <f t="shared" si="1"/>
        <v>0</v>
      </c>
      <c r="H8" s="37">
        <f t="shared" si="1"/>
        <v>0</v>
      </c>
      <c r="I8" s="37">
        <f t="shared" si="1"/>
        <v>0</v>
      </c>
      <c r="J8" s="644">
        <f t="shared" si="1"/>
        <v>0</v>
      </c>
      <c r="K8" s="360">
        <f t="shared" si="5"/>
        <v>0</v>
      </c>
      <c r="L8" s="41">
        <f>'t1'!M8</f>
        <v>0</v>
      </c>
      <c r="AA8" s="643"/>
      <c r="AB8" s="44"/>
      <c r="AC8" s="44"/>
      <c r="AD8" s="44"/>
      <c r="AE8" s="37"/>
      <c r="AF8" s="44"/>
      <c r="AG8" s="44"/>
      <c r="AH8" s="645"/>
      <c r="AI8" s="360">
        <f t="shared" si="6"/>
        <v>0</v>
      </c>
      <c r="AL8" s="4" t="s">
        <v>252</v>
      </c>
      <c r="AM8" s="4" t="s">
        <v>253</v>
      </c>
      <c r="AN8" s="646" t="str">
        <f t="shared" si="2"/>
        <v>OK</v>
      </c>
      <c r="AO8" s="647" t="str">
        <f t="shared" si="3"/>
        <v>OK</v>
      </c>
      <c r="AP8" s="648" t="str">
        <f t="shared" si="4"/>
        <v xml:space="preserve"> </v>
      </c>
    </row>
    <row r="9" spans="1:42" ht="12" customHeight="1" thickBot="1" x14ac:dyDescent="0.25">
      <c r="A9" s="33" t="str">
        <f>'t1'!A9</f>
        <v>DIRETTORE  GENERALE</v>
      </c>
      <c r="B9" s="392" t="str">
        <f>'t1'!B9</f>
        <v>0D0097</v>
      </c>
      <c r="C9" s="643">
        <f t="shared" si="0"/>
        <v>0</v>
      </c>
      <c r="D9" s="37">
        <f t="shared" si="1"/>
        <v>0</v>
      </c>
      <c r="E9" s="37">
        <f t="shared" si="1"/>
        <v>0</v>
      </c>
      <c r="F9" s="37">
        <f t="shared" si="1"/>
        <v>0</v>
      </c>
      <c r="G9" s="37">
        <f t="shared" si="1"/>
        <v>0</v>
      </c>
      <c r="H9" s="37">
        <f t="shared" si="1"/>
        <v>0</v>
      </c>
      <c r="I9" s="37">
        <f t="shared" si="1"/>
        <v>0</v>
      </c>
      <c r="J9" s="644">
        <f t="shared" si="1"/>
        <v>0</v>
      </c>
      <c r="K9" s="360">
        <f t="shared" si="5"/>
        <v>0</v>
      </c>
      <c r="L9" s="41">
        <f>'t1'!M9</f>
        <v>0</v>
      </c>
      <c r="AA9" s="643"/>
      <c r="AB9" s="44"/>
      <c r="AC9" s="44"/>
      <c r="AD9" s="44"/>
      <c r="AE9" s="37"/>
      <c r="AF9" s="44"/>
      <c r="AG9" s="44"/>
      <c r="AH9" s="645"/>
      <c r="AI9" s="360">
        <f t="shared" si="6"/>
        <v>0</v>
      </c>
      <c r="AL9" s="4" t="s">
        <v>252</v>
      </c>
      <c r="AM9" s="4" t="s">
        <v>253</v>
      </c>
      <c r="AN9" s="646" t="str">
        <f t="shared" si="2"/>
        <v>OK</v>
      </c>
      <c r="AO9" s="647" t="str">
        <f t="shared" si="3"/>
        <v>OK</v>
      </c>
      <c r="AP9" s="648" t="str">
        <f t="shared" si="4"/>
        <v xml:space="preserve"> </v>
      </c>
    </row>
    <row r="10" spans="1:42" ht="12" customHeight="1" thickBot="1" x14ac:dyDescent="0.25">
      <c r="A10" s="33" t="str">
        <f>'t1'!A10</f>
        <v>ALTE SPECIALIZZ. FUORI D.O.</v>
      </c>
      <c r="B10" s="392" t="str">
        <f>'t1'!B10</f>
        <v>0D0095</v>
      </c>
      <c r="C10" s="643">
        <f t="shared" si="0"/>
        <v>0</v>
      </c>
      <c r="D10" s="37">
        <f t="shared" si="1"/>
        <v>0</v>
      </c>
      <c r="E10" s="37">
        <f t="shared" si="1"/>
        <v>0</v>
      </c>
      <c r="F10" s="37">
        <f t="shared" si="1"/>
        <v>0</v>
      </c>
      <c r="G10" s="37">
        <f t="shared" si="1"/>
        <v>0</v>
      </c>
      <c r="H10" s="37">
        <f t="shared" si="1"/>
        <v>0</v>
      </c>
      <c r="I10" s="37">
        <f t="shared" si="1"/>
        <v>0</v>
      </c>
      <c r="J10" s="644">
        <f t="shared" si="1"/>
        <v>0</v>
      </c>
      <c r="K10" s="360">
        <f t="shared" si="5"/>
        <v>0</v>
      </c>
      <c r="L10" s="41">
        <f>'t1'!M10</f>
        <v>0</v>
      </c>
      <c r="AA10" s="643"/>
      <c r="AB10" s="44"/>
      <c r="AC10" s="44"/>
      <c r="AD10" s="44"/>
      <c r="AE10" s="37"/>
      <c r="AF10" s="44"/>
      <c r="AG10" s="44"/>
      <c r="AH10" s="645"/>
      <c r="AI10" s="360">
        <f t="shared" si="6"/>
        <v>0</v>
      </c>
      <c r="AL10" s="4" t="s">
        <v>252</v>
      </c>
      <c r="AM10" s="4" t="s">
        <v>253</v>
      </c>
      <c r="AN10" s="646" t="str">
        <f t="shared" si="2"/>
        <v>OK</v>
      </c>
      <c r="AO10" s="647" t="str">
        <f t="shared" si="3"/>
        <v>OK</v>
      </c>
      <c r="AP10" s="648" t="str">
        <f t="shared" si="4"/>
        <v xml:space="preserve"> </v>
      </c>
    </row>
    <row r="11" spans="1:42" ht="12" customHeight="1" thickBot="1" x14ac:dyDescent="0.25">
      <c r="A11" s="33" t="str">
        <f>'t1'!A11</f>
        <v>DIRIGENTE A TEMPO DETERMINATO FUORI D.O.</v>
      </c>
      <c r="B11" s="392" t="str">
        <f>'t1'!B11</f>
        <v>0D0098</v>
      </c>
      <c r="C11" s="643">
        <f t="shared" si="0"/>
        <v>0</v>
      </c>
      <c r="D11" s="37">
        <f t="shared" si="1"/>
        <v>0</v>
      </c>
      <c r="E11" s="37">
        <f t="shared" si="1"/>
        <v>0</v>
      </c>
      <c r="F11" s="37">
        <f t="shared" si="1"/>
        <v>0</v>
      </c>
      <c r="G11" s="37">
        <f t="shared" si="1"/>
        <v>0</v>
      </c>
      <c r="H11" s="37">
        <f t="shared" si="1"/>
        <v>0</v>
      </c>
      <c r="I11" s="37">
        <f t="shared" si="1"/>
        <v>0</v>
      </c>
      <c r="J11" s="644">
        <f t="shared" si="1"/>
        <v>0</v>
      </c>
      <c r="K11" s="360">
        <f t="shared" si="5"/>
        <v>0</v>
      </c>
      <c r="L11" s="41">
        <f>'t1'!M11</f>
        <v>0</v>
      </c>
      <c r="AA11" s="643"/>
      <c r="AB11" s="44"/>
      <c r="AC11" s="44"/>
      <c r="AD11" s="44"/>
      <c r="AE11" s="37"/>
      <c r="AF11" s="44"/>
      <c r="AG11" s="44"/>
      <c r="AH11" s="645"/>
      <c r="AI11" s="360">
        <f t="shared" si="6"/>
        <v>0</v>
      </c>
      <c r="AL11" s="4" t="s">
        <v>252</v>
      </c>
      <c r="AM11" s="4" t="s">
        <v>253</v>
      </c>
      <c r="AN11" s="646" t="str">
        <f t="shared" si="2"/>
        <v>OK</v>
      </c>
      <c r="AO11" s="647" t="str">
        <f t="shared" si="3"/>
        <v>OK</v>
      </c>
      <c r="AP11" s="648" t="str">
        <f t="shared" si="4"/>
        <v xml:space="preserve"> </v>
      </c>
    </row>
    <row r="12" spans="1:42" ht="12" customHeight="1" thickBot="1" x14ac:dyDescent="0.25">
      <c r="A12" s="33" t="str">
        <f>'t1'!A12</f>
        <v>SEGRETARIO GENERALE CCIAA</v>
      </c>
      <c r="B12" s="392" t="str">
        <f>'t1'!B12</f>
        <v>0D0104</v>
      </c>
      <c r="C12" s="643">
        <f t="shared" si="0"/>
        <v>12</v>
      </c>
      <c r="D12" s="37">
        <f t="shared" si="1"/>
        <v>41779</v>
      </c>
      <c r="E12" s="37">
        <f t="shared" si="1"/>
        <v>0</v>
      </c>
      <c r="F12" s="37">
        <f t="shared" si="1"/>
        <v>0</v>
      </c>
      <c r="G12" s="37">
        <f t="shared" si="1"/>
        <v>0</v>
      </c>
      <c r="H12" s="37">
        <f t="shared" si="1"/>
        <v>12239</v>
      </c>
      <c r="I12" s="37">
        <f t="shared" si="1"/>
        <v>0</v>
      </c>
      <c r="J12" s="644">
        <f t="shared" si="1"/>
        <v>0</v>
      </c>
      <c r="K12" s="360">
        <f t="shared" si="5"/>
        <v>54018</v>
      </c>
      <c r="L12" s="41">
        <f>'t1'!M12</f>
        <v>1</v>
      </c>
      <c r="AA12" s="643">
        <v>12</v>
      </c>
      <c r="AB12" s="44">
        <v>41779</v>
      </c>
      <c r="AC12" s="44"/>
      <c r="AD12" s="44"/>
      <c r="AE12" s="37"/>
      <c r="AF12" s="44">
        <v>12239</v>
      </c>
      <c r="AG12" s="44"/>
      <c r="AH12" s="645"/>
      <c r="AI12" s="360">
        <f t="shared" si="6"/>
        <v>54018</v>
      </c>
      <c r="AL12" s="4" t="s">
        <v>252</v>
      </c>
      <c r="AM12" s="4" t="s">
        <v>253</v>
      </c>
      <c r="AN12" s="646" t="str">
        <f t="shared" si="2"/>
        <v>OK</v>
      </c>
      <c r="AO12" s="647" t="str">
        <f t="shared" si="3"/>
        <v>OK</v>
      </c>
      <c r="AP12" s="648" t="str">
        <f t="shared" si="4"/>
        <v xml:space="preserve"> </v>
      </c>
    </row>
    <row r="13" spans="1:42" ht="12" customHeight="1" thickBot="1" x14ac:dyDescent="0.25">
      <c r="A13" s="33" t="str">
        <f>'t1'!A13</f>
        <v>DIRIGENTE A TEMPO INDETERMINATO</v>
      </c>
      <c r="B13" s="392" t="str">
        <f>'t1'!B13</f>
        <v>0D0164</v>
      </c>
      <c r="C13" s="643">
        <f t="shared" si="0"/>
        <v>12</v>
      </c>
      <c r="D13" s="37">
        <f t="shared" si="1"/>
        <v>41779</v>
      </c>
      <c r="E13" s="37">
        <f t="shared" si="1"/>
        <v>0</v>
      </c>
      <c r="F13" s="37">
        <f t="shared" si="1"/>
        <v>0</v>
      </c>
      <c r="G13" s="37">
        <f t="shared" si="1"/>
        <v>0</v>
      </c>
      <c r="H13" s="37">
        <f t="shared" si="1"/>
        <v>8097</v>
      </c>
      <c r="I13" s="37">
        <f t="shared" si="1"/>
        <v>0</v>
      </c>
      <c r="J13" s="644">
        <f t="shared" si="1"/>
        <v>0</v>
      </c>
      <c r="K13" s="360">
        <f t="shared" si="5"/>
        <v>49876</v>
      </c>
      <c r="L13" s="41">
        <f>'t1'!M13</f>
        <v>1</v>
      </c>
      <c r="AA13" s="643">
        <v>12</v>
      </c>
      <c r="AB13" s="44">
        <v>41779</v>
      </c>
      <c r="AC13" s="44"/>
      <c r="AD13" s="44"/>
      <c r="AE13" s="37"/>
      <c r="AF13" s="44">
        <v>8097</v>
      </c>
      <c r="AG13" s="44"/>
      <c r="AH13" s="645"/>
      <c r="AI13" s="360">
        <f t="shared" si="6"/>
        <v>49876</v>
      </c>
      <c r="AL13" s="4" t="s">
        <v>252</v>
      </c>
      <c r="AM13" s="4" t="s">
        <v>253</v>
      </c>
      <c r="AN13" s="646" t="str">
        <f t="shared" si="2"/>
        <v>OK</v>
      </c>
      <c r="AO13" s="647" t="str">
        <f t="shared" si="3"/>
        <v>OK</v>
      </c>
      <c r="AP13" s="648" t="str">
        <f t="shared" si="4"/>
        <v xml:space="preserve"> </v>
      </c>
    </row>
    <row r="14" spans="1:42" ht="12" customHeight="1" thickBot="1" x14ac:dyDescent="0.25">
      <c r="A14" s="33" t="str">
        <f>'t1'!A14</f>
        <v>DIRIGENTE A TEMPO DETERMINATO IN D.O.</v>
      </c>
      <c r="B14" s="392" t="str">
        <f>'t1'!B14</f>
        <v>0D0165</v>
      </c>
      <c r="C14" s="643">
        <f t="shared" si="0"/>
        <v>0</v>
      </c>
      <c r="D14" s="37">
        <f t="shared" si="1"/>
        <v>0</v>
      </c>
      <c r="E14" s="37">
        <f t="shared" si="1"/>
        <v>0</v>
      </c>
      <c r="F14" s="37">
        <f t="shared" si="1"/>
        <v>0</v>
      </c>
      <c r="G14" s="37">
        <f t="shared" si="1"/>
        <v>0</v>
      </c>
      <c r="H14" s="37">
        <f t="shared" si="1"/>
        <v>0</v>
      </c>
      <c r="I14" s="37">
        <f t="shared" si="1"/>
        <v>0</v>
      </c>
      <c r="J14" s="644">
        <f t="shared" si="1"/>
        <v>0</v>
      </c>
      <c r="K14" s="360">
        <f t="shared" si="5"/>
        <v>0</v>
      </c>
      <c r="L14" s="41">
        <f>'t1'!M14</f>
        <v>0</v>
      </c>
      <c r="AA14" s="643"/>
      <c r="AB14" s="44"/>
      <c r="AC14" s="44"/>
      <c r="AD14" s="44"/>
      <c r="AE14" s="37"/>
      <c r="AF14" s="44"/>
      <c r="AG14" s="44"/>
      <c r="AH14" s="645"/>
      <c r="AI14" s="360">
        <f t="shared" si="6"/>
        <v>0</v>
      </c>
      <c r="AL14" s="4" t="s">
        <v>252</v>
      </c>
      <c r="AM14" s="4" t="s">
        <v>253</v>
      </c>
      <c r="AN14" s="646" t="str">
        <f t="shared" si="2"/>
        <v>OK</v>
      </c>
      <c r="AO14" s="647" t="str">
        <f t="shared" si="3"/>
        <v>OK</v>
      </c>
      <c r="AP14" s="648" t="str">
        <f t="shared" si="4"/>
        <v xml:space="preserve"> </v>
      </c>
    </row>
    <row r="15" spans="1:42" ht="12" customHeight="1" thickBot="1" x14ac:dyDescent="0.25">
      <c r="A15" s="33" t="str">
        <f>'t1'!A15</f>
        <v xml:space="preserve">ALTE SPECIALIZZ. IN D.O. </v>
      </c>
      <c r="B15" s="392" t="str">
        <f>'t1'!B15</f>
        <v>0D0I95</v>
      </c>
      <c r="C15" s="643">
        <f t="shared" si="0"/>
        <v>0</v>
      </c>
      <c r="D15" s="37">
        <f t="shared" si="1"/>
        <v>0</v>
      </c>
      <c r="E15" s="37">
        <f t="shared" si="1"/>
        <v>0</v>
      </c>
      <c r="F15" s="37">
        <f t="shared" si="1"/>
        <v>0</v>
      </c>
      <c r="G15" s="37">
        <f t="shared" si="1"/>
        <v>0</v>
      </c>
      <c r="H15" s="37">
        <f t="shared" si="1"/>
        <v>0</v>
      </c>
      <c r="I15" s="37">
        <f t="shared" si="1"/>
        <v>0</v>
      </c>
      <c r="J15" s="644">
        <f t="shared" si="1"/>
        <v>0</v>
      </c>
      <c r="K15" s="360">
        <f t="shared" si="5"/>
        <v>0</v>
      </c>
      <c r="L15" s="41">
        <f>'t1'!M15</f>
        <v>0</v>
      </c>
      <c r="AA15" s="643"/>
      <c r="AB15" s="44"/>
      <c r="AC15" s="44"/>
      <c r="AD15" s="44"/>
      <c r="AE15" s="37"/>
      <c r="AF15" s="44"/>
      <c r="AG15" s="44"/>
      <c r="AH15" s="645"/>
      <c r="AI15" s="360">
        <f t="shared" si="6"/>
        <v>0</v>
      </c>
      <c r="AL15" s="4" t="s">
        <v>252</v>
      </c>
      <c r="AM15" s="4" t="s">
        <v>253</v>
      </c>
      <c r="AN15" s="646" t="str">
        <f t="shared" si="2"/>
        <v>OK</v>
      </c>
      <c r="AO15" s="647" t="str">
        <f t="shared" si="3"/>
        <v>OK</v>
      </c>
      <c r="AP15" s="648" t="str">
        <f t="shared" si="4"/>
        <v xml:space="preserve"> </v>
      </c>
    </row>
    <row r="16" spans="1:42" ht="12" customHeight="1" thickBot="1" x14ac:dyDescent="0.25">
      <c r="A16" s="33" t="str">
        <f>'t1'!A16</f>
        <v>RESPONSABILE DEI SERVIZI O DEGLI UFFICI IN D.O</v>
      </c>
      <c r="B16" s="392" t="str">
        <f>'t1'!B16</f>
        <v>0D0I96</v>
      </c>
      <c r="C16" s="643">
        <f t="shared" si="0"/>
        <v>0</v>
      </c>
      <c r="D16" s="37">
        <f t="shared" si="1"/>
        <v>0</v>
      </c>
      <c r="E16" s="37">
        <f t="shared" si="1"/>
        <v>0</v>
      </c>
      <c r="F16" s="37">
        <f t="shared" si="1"/>
        <v>0</v>
      </c>
      <c r="G16" s="37">
        <f t="shared" si="1"/>
        <v>0</v>
      </c>
      <c r="H16" s="37">
        <f t="shared" si="1"/>
        <v>0</v>
      </c>
      <c r="I16" s="37">
        <f t="shared" si="1"/>
        <v>0</v>
      </c>
      <c r="J16" s="644">
        <f t="shared" si="1"/>
        <v>0</v>
      </c>
      <c r="K16" s="360">
        <f t="shared" si="5"/>
        <v>0</v>
      </c>
      <c r="L16" s="41">
        <f>'t1'!M16</f>
        <v>0</v>
      </c>
      <c r="AA16" s="643"/>
      <c r="AB16" s="44"/>
      <c r="AC16" s="44"/>
      <c r="AD16" s="44"/>
      <c r="AE16" s="37"/>
      <c r="AF16" s="44"/>
      <c r="AG16" s="44"/>
      <c r="AH16" s="645"/>
      <c r="AI16" s="360">
        <f t="shared" si="6"/>
        <v>0</v>
      </c>
      <c r="AL16" s="4" t="s">
        <v>252</v>
      </c>
      <c r="AM16" s="4" t="s">
        <v>253</v>
      </c>
      <c r="AN16" s="646" t="str">
        <f t="shared" si="2"/>
        <v>OK</v>
      </c>
      <c r="AO16" s="647" t="str">
        <f t="shared" si="3"/>
        <v>OK</v>
      </c>
      <c r="AP16" s="648" t="str">
        <f t="shared" si="4"/>
        <v xml:space="preserve"> </v>
      </c>
    </row>
    <row r="17" spans="1:42" ht="12" customHeight="1" thickBot="1" x14ac:dyDescent="0.25">
      <c r="A17" s="33" t="str">
        <f>'t1'!A17</f>
        <v>FUNZIONARI ED ELEVATA QUALIFICAZIONE</v>
      </c>
      <c r="B17" s="392" t="str">
        <f>'t1'!B17</f>
        <v>0FZEQF</v>
      </c>
      <c r="C17" s="643">
        <f t="shared" si="0"/>
        <v>325.39</v>
      </c>
      <c r="D17" s="37">
        <f t="shared" si="1"/>
        <v>675651</v>
      </c>
      <c r="E17" s="37">
        <f t="shared" si="1"/>
        <v>2711</v>
      </c>
      <c r="F17" s="37">
        <f t="shared" si="1"/>
        <v>138039</v>
      </c>
      <c r="G17" s="37">
        <f t="shared" si="1"/>
        <v>0</v>
      </c>
      <c r="H17" s="37">
        <f t="shared" si="1"/>
        <v>73007</v>
      </c>
      <c r="I17" s="37">
        <f t="shared" si="1"/>
        <v>0</v>
      </c>
      <c r="J17" s="644">
        <f t="shared" si="1"/>
        <v>294</v>
      </c>
      <c r="K17" s="360">
        <f t="shared" si="5"/>
        <v>889114</v>
      </c>
      <c r="L17" s="41">
        <f>'t1'!M17</f>
        <v>1</v>
      </c>
      <c r="AA17" s="643">
        <v>325.39</v>
      </c>
      <c r="AB17" s="44">
        <v>675651</v>
      </c>
      <c r="AC17" s="44">
        <v>2711</v>
      </c>
      <c r="AD17" s="44">
        <v>138039</v>
      </c>
      <c r="AE17" s="37"/>
      <c r="AF17" s="44">
        <v>73007</v>
      </c>
      <c r="AG17" s="44"/>
      <c r="AH17" s="645">
        <v>294</v>
      </c>
      <c r="AI17" s="360">
        <f t="shared" si="6"/>
        <v>889114</v>
      </c>
      <c r="AL17" s="4" t="s">
        <v>252</v>
      </c>
      <c r="AM17" s="4" t="s">
        <v>253</v>
      </c>
      <c r="AN17" s="646" t="str">
        <f t="shared" si="2"/>
        <v>ok</v>
      </c>
      <c r="AO17" s="647" t="str">
        <f t="shared" si="3"/>
        <v>OK</v>
      </c>
      <c r="AP17" s="648" t="str">
        <f t="shared" si="4"/>
        <v xml:space="preserve"> </v>
      </c>
    </row>
    <row r="18" spans="1:42" ht="12" customHeight="1" thickBot="1" x14ac:dyDescent="0.25">
      <c r="A18" s="33" t="str">
        <f>'t1'!A18</f>
        <v>ISTRUTTORI</v>
      </c>
      <c r="B18" s="392" t="str">
        <f>'t1'!B18</f>
        <v>0IR000</v>
      </c>
      <c r="C18" s="643">
        <f t="shared" si="0"/>
        <v>628.08000000000004</v>
      </c>
      <c r="D18" s="37">
        <f t="shared" si="1"/>
        <v>1153199</v>
      </c>
      <c r="E18" s="37">
        <f t="shared" si="1"/>
        <v>6410</v>
      </c>
      <c r="F18" s="37">
        <f t="shared" si="1"/>
        <v>93791</v>
      </c>
      <c r="G18" s="37">
        <f t="shared" si="1"/>
        <v>0</v>
      </c>
      <c r="H18" s="37">
        <f t="shared" si="1"/>
        <v>104966</v>
      </c>
      <c r="I18" s="37">
        <f t="shared" si="1"/>
        <v>0</v>
      </c>
      <c r="J18" s="644">
        <f t="shared" si="1"/>
        <v>719</v>
      </c>
      <c r="K18" s="360">
        <f t="shared" si="5"/>
        <v>1357647</v>
      </c>
      <c r="L18" s="41">
        <f>'t1'!M18</f>
        <v>1</v>
      </c>
      <c r="AA18" s="643">
        <v>628.08000000000004</v>
      </c>
      <c r="AB18" s="44">
        <v>1153199</v>
      </c>
      <c r="AC18" s="44">
        <v>6410</v>
      </c>
      <c r="AD18" s="44">
        <v>93791</v>
      </c>
      <c r="AE18" s="37"/>
      <c r="AF18" s="44">
        <v>104966</v>
      </c>
      <c r="AG18" s="44"/>
      <c r="AH18" s="645">
        <v>719</v>
      </c>
      <c r="AI18" s="360">
        <f t="shared" si="6"/>
        <v>1357647</v>
      </c>
      <c r="AL18" s="4" t="s">
        <v>252</v>
      </c>
      <c r="AM18" s="4" t="s">
        <v>253</v>
      </c>
      <c r="AN18" s="646" t="str">
        <f t="shared" si="2"/>
        <v>ok</v>
      </c>
      <c r="AO18" s="647" t="str">
        <f t="shared" si="3"/>
        <v>OK</v>
      </c>
      <c r="AP18" s="648" t="str">
        <f t="shared" si="4"/>
        <v xml:space="preserve"> </v>
      </c>
    </row>
    <row r="19" spans="1:42" ht="12" customHeight="1" thickBot="1" x14ac:dyDescent="0.25">
      <c r="A19" s="33" t="str">
        <f>'t1'!A19</f>
        <v>OPERATORI ESPERTI</v>
      </c>
      <c r="B19" s="392" t="str">
        <f>'t1'!B19</f>
        <v>0OEESP</v>
      </c>
      <c r="C19" s="643">
        <f t="shared" si="0"/>
        <v>60</v>
      </c>
      <c r="D19" s="37">
        <f t="shared" si="1"/>
        <v>97992</v>
      </c>
      <c r="E19" s="37">
        <f t="shared" si="1"/>
        <v>222</v>
      </c>
      <c r="F19" s="37">
        <f t="shared" si="1"/>
        <v>9638</v>
      </c>
      <c r="G19" s="37">
        <f t="shared" si="1"/>
        <v>0</v>
      </c>
      <c r="H19" s="37">
        <f t="shared" si="1"/>
        <v>9156</v>
      </c>
      <c r="I19" s="37">
        <f t="shared" si="1"/>
        <v>0</v>
      </c>
      <c r="J19" s="644">
        <f t="shared" si="1"/>
        <v>72</v>
      </c>
      <c r="K19" s="360">
        <f t="shared" si="5"/>
        <v>116936</v>
      </c>
      <c r="L19" s="41">
        <f>'t1'!M19</f>
        <v>1</v>
      </c>
      <c r="AA19" s="643">
        <v>60</v>
      </c>
      <c r="AB19" s="44">
        <v>97992</v>
      </c>
      <c r="AC19" s="44">
        <v>222</v>
      </c>
      <c r="AD19" s="44">
        <v>9638</v>
      </c>
      <c r="AE19" s="37"/>
      <c r="AF19" s="44">
        <v>9156</v>
      </c>
      <c r="AG19" s="44"/>
      <c r="AH19" s="645">
        <v>72</v>
      </c>
      <c r="AI19" s="360">
        <f t="shared" si="6"/>
        <v>116936</v>
      </c>
      <c r="AL19" s="4" t="s">
        <v>252</v>
      </c>
      <c r="AM19" s="4" t="s">
        <v>253</v>
      </c>
      <c r="AN19" s="646" t="str">
        <f t="shared" si="2"/>
        <v>ok</v>
      </c>
      <c r="AO19" s="647" t="str">
        <f t="shared" si="3"/>
        <v>OK</v>
      </c>
      <c r="AP19" s="648" t="str">
        <f t="shared" si="4"/>
        <v xml:space="preserve"> </v>
      </c>
    </row>
    <row r="20" spans="1:42" ht="12" customHeight="1" thickBot="1" x14ac:dyDescent="0.25">
      <c r="A20" s="33" t="str">
        <f>'t1'!A20</f>
        <v>OPERATORI</v>
      </c>
      <c r="B20" s="392" t="str">
        <f>'t1'!B20</f>
        <v>0OP000</v>
      </c>
      <c r="C20" s="643">
        <f t="shared" si="0"/>
        <v>12</v>
      </c>
      <c r="D20" s="37">
        <f t="shared" si="1"/>
        <v>18549</v>
      </c>
      <c r="E20" s="37">
        <f t="shared" si="1"/>
        <v>0</v>
      </c>
      <c r="F20" s="37">
        <f t="shared" si="1"/>
        <v>975</v>
      </c>
      <c r="G20" s="37">
        <f t="shared" si="1"/>
        <v>0</v>
      </c>
      <c r="H20" s="37">
        <f t="shared" si="1"/>
        <v>1636</v>
      </c>
      <c r="I20" s="37">
        <f t="shared" si="1"/>
        <v>0</v>
      </c>
      <c r="J20" s="644">
        <f t="shared" si="1"/>
        <v>63</v>
      </c>
      <c r="K20" s="360">
        <f t="shared" si="5"/>
        <v>21097</v>
      </c>
      <c r="L20" s="41">
        <f>'t1'!M20</f>
        <v>1</v>
      </c>
      <c r="AA20" s="643">
        <v>12</v>
      </c>
      <c r="AB20" s="44">
        <v>18549</v>
      </c>
      <c r="AC20" s="44"/>
      <c r="AD20" s="44">
        <v>975</v>
      </c>
      <c r="AE20" s="37"/>
      <c r="AF20" s="44">
        <v>1636</v>
      </c>
      <c r="AG20" s="44"/>
      <c r="AH20" s="645">
        <v>63</v>
      </c>
      <c r="AI20" s="360">
        <f t="shared" si="6"/>
        <v>21097</v>
      </c>
      <c r="AL20" s="4" t="s">
        <v>252</v>
      </c>
      <c r="AM20" s="4" t="s">
        <v>253</v>
      </c>
      <c r="AN20" s="646" t="str">
        <f t="shared" si="2"/>
        <v>OK</v>
      </c>
      <c r="AO20" s="647" t="str">
        <f t="shared" si="3"/>
        <v>OK</v>
      </c>
      <c r="AP20" s="648" t="str">
        <f t="shared" si="4"/>
        <v xml:space="preserve"> </v>
      </c>
    </row>
    <row r="21" spans="1:42" ht="12" customHeight="1" thickBot="1" x14ac:dyDescent="0.25">
      <c r="A21" s="33" t="str">
        <f>'t1'!A21</f>
        <v>CONTRATTISTI</v>
      </c>
      <c r="B21" s="392" t="str">
        <f>'t1'!B21</f>
        <v>000061</v>
      </c>
      <c r="C21" s="643">
        <f t="shared" si="0"/>
        <v>0</v>
      </c>
      <c r="D21" s="37">
        <f t="shared" si="1"/>
        <v>0</v>
      </c>
      <c r="E21" s="37">
        <f t="shared" si="1"/>
        <v>0</v>
      </c>
      <c r="F21" s="37">
        <f t="shared" si="1"/>
        <v>0</v>
      </c>
      <c r="G21" s="37">
        <f t="shared" si="1"/>
        <v>0</v>
      </c>
      <c r="H21" s="37">
        <f t="shared" si="1"/>
        <v>0</v>
      </c>
      <c r="I21" s="37">
        <f t="shared" si="1"/>
        <v>0</v>
      </c>
      <c r="J21" s="644">
        <f t="shared" si="1"/>
        <v>0</v>
      </c>
      <c r="K21" s="360">
        <f t="shared" si="5"/>
        <v>0</v>
      </c>
      <c r="L21" s="41">
        <f>'t1'!M49</f>
        <v>0</v>
      </c>
      <c r="AA21" s="643"/>
      <c r="AB21" s="44"/>
      <c r="AC21" s="44"/>
      <c r="AD21" s="44"/>
      <c r="AE21" s="37"/>
      <c r="AF21" s="44"/>
      <c r="AG21" s="44"/>
      <c r="AH21" s="645"/>
      <c r="AI21" s="360">
        <f t="shared" si="6"/>
        <v>0</v>
      </c>
      <c r="AL21" s="4" t="s">
        <v>253</v>
      </c>
      <c r="AM21" s="4" t="s">
        <v>253</v>
      </c>
      <c r="AN21" s="646" t="str">
        <f t="shared" si="2"/>
        <v>OK</v>
      </c>
      <c r="AO21" s="647" t="str">
        <f t="shared" si="3"/>
        <v>OK</v>
      </c>
      <c r="AP21" s="648" t="str">
        <f t="shared" si="4"/>
        <v xml:space="preserve"> </v>
      </c>
    </row>
    <row r="22" spans="1:42" ht="12" customHeight="1" thickBot="1" x14ac:dyDescent="0.25">
      <c r="A22" s="33" t="str">
        <f>'t1'!A22</f>
        <v>COLLABORATORE A T.D. ART. 90 TUEL</v>
      </c>
      <c r="B22" s="392" t="str">
        <f>'t1'!B22</f>
        <v>000096</v>
      </c>
      <c r="C22" s="643">
        <f t="shared" si="0"/>
        <v>0</v>
      </c>
      <c r="D22" s="37">
        <f t="shared" ref="D22:J30" si="7">ROUND(AB22,0)</f>
        <v>0</v>
      </c>
      <c r="E22" s="37">
        <f t="shared" si="7"/>
        <v>0</v>
      </c>
      <c r="F22" s="37">
        <f t="shared" si="7"/>
        <v>0</v>
      </c>
      <c r="G22" s="37">
        <f t="shared" si="7"/>
        <v>0</v>
      </c>
      <c r="H22" s="37">
        <f t="shared" si="7"/>
        <v>0</v>
      </c>
      <c r="I22" s="37">
        <f t="shared" si="7"/>
        <v>0</v>
      </c>
      <c r="J22" s="644">
        <f t="shared" si="7"/>
        <v>0</v>
      </c>
      <c r="K22" s="360">
        <f t="shared" si="5"/>
        <v>0</v>
      </c>
      <c r="L22" s="41">
        <f>'t1'!M50</f>
        <v>0</v>
      </c>
      <c r="AA22" s="643"/>
      <c r="AB22" s="44"/>
      <c r="AC22" s="44"/>
      <c r="AD22" s="44"/>
      <c r="AE22" s="37"/>
      <c r="AF22" s="44"/>
      <c r="AG22" s="44"/>
      <c r="AH22" s="645"/>
      <c r="AI22" s="360">
        <f t="shared" si="6"/>
        <v>0</v>
      </c>
      <c r="AL22" s="4" t="s">
        <v>253</v>
      </c>
      <c r="AM22" s="4" t="s">
        <v>253</v>
      </c>
      <c r="AN22" s="646" t="str">
        <f t="shared" si="2"/>
        <v>OK</v>
      </c>
      <c r="AO22" s="647" t="str">
        <f t="shared" si="3"/>
        <v>OK</v>
      </c>
      <c r="AP22" s="648" t="str">
        <f t="shared" si="4"/>
        <v xml:space="preserve"> </v>
      </c>
    </row>
    <row r="23" spans="1:42" ht="12" customHeight="1" thickTop="1" thickBot="1" x14ac:dyDescent="0.25">
      <c r="A23" s="33" t="str">
        <f>'t1'!A23</f>
        <v>TOTALE</v>
      </c>
      <c r="B23" s="649"/>
      <c r="C23" s="650">
        <f t="shared" ref="C23:K23" si="8">SUM(C6:C22)</f>
        <v>1049.47</v>
      </c>
      <c r="D23" s="651">
        <f t="shared" si="8"/>
        <v>2028949</v>
      </c>
      <c r="E23" s="651">
        <f t="shared" si="8"/>
        <v>9343</v>
      </c>
      <c r="F23" s="651">
        <f t="shared" si="8"/>
        <v>242443</v>
      </c>
      <c r="G23" s="651">
        <f t="shared" si="8"/>
        <v>0</v>
      </c>
      <c r="H23" s="651">
        <f t="shared" si="8"/>
        <v>209101</v>
      </c>
      <c r="I23" s="651">
        <f t="shared" si="8"/>
        <v>0</v>
      </c>
      <c r="J23" s="651">
        <f t="shared" si="8"/>
        <v>1148</v>
      </c>
      <c r="K23" s="652">
        <f t="shared" si="8"/>
        <v>2488688</v>
      </c>
      <c r="AA23" s="653">
        <f t="shared" ref="AA23:AH23" si="9">SUM(AA6:AA22)</f>
        <v>1049.47</v>
      </c>
      <c r="AB23" s="651">
        <f t="shared" si="9"/>
        <v>2028949</v>
      </c>
      <c r="AC23" s="651">
        <f t="shared" si="9"/>
        <v>9343</v>
      </c>
      <c r="AD23" s="651">
        <f t="shared" si="9"/>
        <v>242443</v>
      </c>
      <c r="AE23" s="651">
        <f t="shared" si="9"/>
        <v>0</v>
      </c>
      <c r="AF23" s="651">
        <f t="shared" si="9"/>
        <v>209101</v>
      </c>
      <c r="AG23" s="651">
        <f t="shared" si="9"/>
        <v>0</v>
      </c>
      <c r="AH23" s="651">
        <f t="shared" si="9"/>
        <v>1148</v>
      </c>
      <c r="AI23" s="652">
        <f>(AB23+AC23+AD23+AE23+AF23+AG23)-AH23</f>
        <v>2488688</v>
      </c>
    </row>
    <row r="24" spans="1:42" s="473" customFormat="1" x14ac:dyDescent="0.2">
      <c r="A24" s="375" t="str">
        <f>'t1'!A24</f>
        <v>(a) personale a tempo indeterminato al quale viene applicato un contratto di lavoro di tipo privatistico (es.:tipografico,chimico,edile,metalmeccanico,portierato, ecc.)</v>
      </c>
      <c r="B24" s="6"/>
      <c r="C24" s="4"/>
      <c r="D24" s="4"/>
      <c r="E24" s="4"/>
      <c r="F24" s="4"/>
      <c r="G24" s="4"/>
      <c r="H24" s="4"/>
      <c r="I24" s="4"/>
      <c r="J24" s="4"/>
      <c r="K24" s="4"/>
      <c r="AA24" s="4"/>
      <c r="AB24" s="4"/>
      <c r="AC24" s="4"/>
      <c r="AD24" s="4"/>
      <c r="AE24" s="4"/>
      <c r="AF24" s="4"/>
      <c r="AG24" s="4"/>
      <c r="AH24" s="4"/>
      <c r="AI24" s="4"/>
    </row>
    <row r="25" spans="1:42" x14ac:dyDescent="0.2">
      <c r="A25" s="375" t="str">
        <f>'t1'!A25</f>
        <v>(b) cfr." istruzioni generali e specifiche di comparto" e "glossario"</v>
      </c>
    </row>
  </sheetData>
  <sheetProtection algorithmName="SHA-512" hashValue="8rObXN7ViuHSG9OL0FD6NzmQtKwQt/WxH6F/kDRiJcW1vY3KQELUP6bWUJDkMdOt2wG9UK3h4gl5LQK+tKbzeQ==" saltValue="H48rxxB6N3cOsuq2gcjNjQ==" spinCount="100000" sheet="1" formatColumns="0" selectLockedCells="1"/>
  <mergeCells count="3">
    <mergeCell ref="I2:K2"/>
    <mergeCell ref="AG2:AI2"/>
    <mergeCell ref="AP4:AP5"/>
  </mergeCells>
  <conditionalFormatting sqref="A23">
    <cfRule type="expression" dxfId="2" priority="1" stopIfTrue="1">
      <formula>$Z23&gt;0</formula>
    </cfRule>
  </conditionalFormatting>
  <conditionalFormatting sqref="A6:K22 AA6:AI22 A24:A25">
    <cfRule type="expression" dxfId="1" priority="2" stopIfTrue="1">
      <formula>$L6&gt;0</formula>
    </cfRule>
  </conditionalFormatting>
  <dataValidations count="2">
    <dataValidation type="decimal" allowBlank="1" showInputMessage="1" showErrorMessage="1" sqref="AA6:AA22">
      <formula1>0</formula1>
      <formula2>99999999</formula2>
    </dataValidation>
    <dataValidation type="whole" allowBlank="1" showInputMessage="1" showErrorMessage="1" errorTitle="ERRORE NEL DATO IMMESSO" error="INSERIRE SOLO NUMERI INTERI" sqref="AF6:AH22 AB6:AD22">
      <formula1>1</formula1>
      <formula2>999999999999</formula2>
    </dataValidation>
  </dataValidations>
  <printOptions horizontalCentered="1" verticalCentered="1"/>
  <pageMargins left="0" right="0" top="0.19685039370078741" bottom="0.15748031496062992" header="0.19685039370078741" footer="0.15748031496062992"/>
  <pageSetup paperSize="8"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7"/>
  <sheetViews>
    <sheetView showGridLines="0" zoomScaleNormal="100" workbookViewId="0">
      <pane xSplit="2" ySplit="5" topLeftCell="AA6" activePane="bottomRight" state="frozen"/>
      <selection activeCell="AF16" sqref="AF16"/>
      <selection pane="topRight" activeCell="AF16" sqref="AF16"/>
      <selection pane="bottomLeft" activeCell="AF16" sqref="AF16"/>
      <selection pane="bottomRight" activeCell="AF16" sqref="AF16"/>
    </sheetView>
  </sheetViews>
  <sheetFormatPr defaultColWidth="9.33203125" defaultRowHeight="11.25" x14ac:dyDescent="0.2"/>
  <cols>
    <col min="1" max="1" width="43.5" style="4" customWidth="1"/>
    <col min="2" max="2" width="8.6640625" style="6" customWidth="1"/>
    <col min="3" max="16" width="11.5" style="4" hidden="1" customWidth="1"/>
    <col min="17" max="17" width="11.6640625" style="4" hidden="1" customWidth="1"/>
    <col min="18" max="20" width="11.5" style="4" hidden="1" customWidth="1"/>
    <col min="21" max="21" width="14.33203125" style="4" hidden="1" customWidth="1"/>
    <col min="22" max="25" width="11.5" style="4" hidden="1" customWidth="1"/>
    <col min="26" max="26" width="9.33203125" style="4" hidden="1" customWidth="1"/>
    <col min="27" max="40" width="11.5" style="4" customWidth="1"/>
    <col min="41" max="41" width="11.6640625" style="4" customWidth="1"/>
    <col min="42" max="43" width="11.5" style="4" customWidth="1"/>
    <col min="44" max="44" width="15.5" style="4" customWidth="1"/>
    <col min="45" max="45" width="13.5" style="4" customWidth="1"/>
    <col min="46" max="46" width="11.5" style="4" customWidth="1"/>
    <col min="47" max="47" width="12.83203125" style="4" customWidth="1"/>
    <col min="48" max="49" width="11.5" style="4" customWidth="1"/>
    <col min="50" max="50" width="0" style="4" hidden="1" customWidth="1"/>
    <col min="51" max="66" width="9.33203125" style="4"/>
    <col min="67" max="67" width="9.33203125" style="4" customWidth="1"/>
    <col min="68" max="68" width="0" style="4" hidden="1" customWidth="1"/>
    <col min="69" max="69" width="9.33203125" style="4" hidden="1" customWidth="1"/>
    <col min="70" max="70" width="0" style="4" hidden="1" customWidth="1"/>
    <col min="71" max="78" width="9.33203125" style="4"/>
    <col min="79" max="79" width="0" style="4" hidden="1" customWidth="1"/>
    <col min="80" max="16384" width="9.33203125" style="4"/>
  </cols>
  <sheetData>
    <row r="1" spans="1:79" ht="36" customHeight="1" x14ac:dyDescent="0.2">
      <c r="A1" s="1" t="str">
        <f>'t1'!A1</f>
        <v>REGIONI ED AUTONOMIE LOCALI - anno 2023</v>
      </c>
      <c r="B1" s="1"/>
      <c r="C1" s="1"/>
      <c r="D1" s="1"/>
      <c r="E1" s="1"/>
      <c r="F1" s="1"/>
      <c r="G1" s="1"/>
      <c r="H1" s="1"/>
      <c r="I1" s="1"/>
      <c r="J1" s="1"/>
      <c r="K1" s="1"/>
      <c r="L1" s="1"/>
      <c r="M1" s="1"/>
      <c r="N1" s="1"/>
      <c r="O1" s="1"/>
      <c r="P1" s="1"/>
      <c r="Q1" s="1"/>
      <c r="R1" s="1"/>
      <c r="S1" s="1"/>
      <c r="T1" s="1"/>
      <c r="U1" s="1"/>
      <c r="V1" s="1"/>
      <c r="W1" s="1"/>
      <c r="X1" s="1"/>
      <c r="Y1" s="2"/>
      <c r="AN1" s="654"/>
      <c r="AW1" s="2"/>
    </row>
    <row r="2" spans="1:79" ht="27" customHeight="1" thickBot="1" x14ac:dyDescent="0.25">
      <c r="A2" s="5"/>
      <c r="G2" s="655"/>
      <c r="H2" s="655"/>
      <c r="I2" s="655"/>
      <c r="J2" s="655"/>
      <c r="K2" s="655"/>
      <c r="L2" s="655"/>
      <c r="M2" s="655"/>
      <c r="N2" s="655"/>
      <c r="O2" s="655"/>
      <c r="P2" s="655"/>
      <c r="Q2" s="655"/>
      <c r="R2" s="655"/>
      <c r="S2" s="655"/>
      <c r="T2" s="655"/>
      <c r="U2" s="655"/>
      <c r="V2" s="655"/>
      <c r="W2" s="655"/>
      <c r="X2" s="655"/>
      <c r="Y2" s="340"/>
      <c r="AE2" s="655"/>
      <c r="AF2" s="655"/>
      <c r="AG2" s="655"/>
      <c r="AH2" s="655"/>
      <c r="AI2" s="655"/>
      <c r="AJ2" s="655"/>
      <c r="AK2" s="655"/>
      <c r="AL2" s="655"/>
      <c r="AM2" s="655"/>
      <c r="AN2" s="655"/>
      <c r="AO2" s="655"/>
      <c r="AP2" s="655"/>
      <c r="AQ2" s="655"/>
      <c r="AR2" s="655"/>
      <c r="AS2" s="655"/>
      <c r="AT2" s="655"/>
      <c r="AU2" s="655"/>
      <c r="AV2" s="655"/>
      <c r="AW2" s="340"/>
    </row>
    <row r="3" spans="1:79" customFormat="1" ht="13.5" thickBot="1" x14ac:dyDescent="0.25">
      <c r="A3" s="143"/>
      <c r="B3" s="144"/>
      <c r="C3" s="656" t="s">
        <v>229</v>
      </c>
      <c r="D3" s="657"/>
      <c r="E3" s="657"/>
      <c r="F3" s="658"/>
      <c r="G3" s="658"/>
      <c r="H3" s="658"/>
      <c r="I3" s="658"/>
      <c r="J3" s="658"/>
      <c r="K3" s="658"/>
      <c r="L3" s="658"/>
      <c r="M3" s="658"/>
      <c r="N3" s="658"/>
      <c r="O3" s="658"/>
      <c r="P3" s="658"/>
      <c r="Q3" s="658"/>
      <c r="R3" s="658"/>
      <c r="S3" s="658"/>
      <c r="T3" s="658"/>
      <c r="U3" s="658"/>
      <c r="V3" s="658"/>
      <c r="W3" s="658"/>
      <c r="X3" s="658"/>
      <c r="Y3" s="659"/>
      <c r="AA3" s="656" t="s">
        <v>229</v>
      </c>
      <c r="AB3" s="657"/>
      <c r="AC3" s="657"/>
      <c r="AD3" s="658"/>
      <c r="AE3" s="658"/>
      <c r="AF3" s="658"/>
      <c r="AG3" s="658"/>
      <c r="AH3" s="658"/>
      <c r="AI3" s="658"/>
      <c r="AJ3" s="658"/>
      <c r="AK3" s="658"/>
      <c r="AL3" s="658"/>
      <c r="AM3" s="658"/>
      <c r="AN3" s="658"/>
      <c r="AO3" s="658"/>
      <c r="AP3" s="658"/>
      <c r="AQ3" s="658"/>
      <c r="AR3" s="658"/>
      <c r="AS3" s="658"/>
      <c r="AT3" s="658"/>
      <c r="AU3" s="658"/>
      <c r="AV3" s="658"/>
      <c r="AW3" s="659"/>
    </row>
    <row r="4" spans="1:79" ht="48" customHeight="1" thickTop="1" x14ac:dyDescent="0.2">
      <c r="A4" s="660" t="s">
        <v>164</v>
      </c>
      <c r="B4" s="661" t="s">
        <v>2</v>
      </c>
      <c r="C4" s="662" t="s">
        <v>254</v>
      </c>
      <c r="D4" s="662" t="s">
        <v>255</v>
      </c>
      <c r="E4" s="662" t="s">
        <v>256</v>
      </c>
      <c r="F4" s="663" t="s">
        <v>257</v>
      </c>
      <c r="G4" s="663" t="s">
        <v>258</v>
      </c>
      <c r="H4" s="663" t="s">
        <v>259</v>
      </c>
      <c r="I4" s="663" t="s">
        <v>260</v>
      </c>
      <c r="J4" s="663" t="s">
        <v>261</v>
      </c>
      <c r="K4" s="663" t="s">
        <v>262</v>
      </c>
      <c r="L4" s="663" t="s">
        <v>263</v>
      </c>
      <c r="M4" s="663" t="s">
        <v>264</v>
      </c>
      <c r="N4" s="664" t="s">
        <v>265</v>
      </c>
      <c r="O4" s="663" t="s">
        <v>266</v>
      </c>
      <c r="P4" s="663" t="s">
        <v>267</v>
      </c>
      <c r="Q4" s="663" t="s">
        <v>268</v>
      </c>
      <c r="R4" s="663" t="s">
        <v>269</v>
      </c>
      <c r="S4" s="663" t="s">
        <v>270</v>
      </c>
      <c r="T4" s="663" t="s">
        <v>271</v>
      </c>
      <c r="U4" s="663" t="s">
        <v>272</v>
      </c>
      <c r="V4" s="663" t="s">
        <v>273</v>
      </c>
      <c r="W4" s="663" t="s">
        <v>274</v>
      </c>
      <c r="X4" s="663" t="s">
        <v>275</v>
      </c>
      <c r="Y4" s="665" t="s">
        <v>276</v>
      </c>
      <c r="AA4" s="662" t="s">
        <v>254</v>
      </c>
      <c r="AB4" s="662" t="s">
        <v>255</v>
      </c>
      <c r="AC4" s="662" t="s">
        <v>256</v>
      </c>
      <c r="AD4" s="663" t="s">
        <v>257</v>
      </c>
      <c r="AE4" s="663" t="s">
        <v>258</v>
      </c>
      <c r="AF4" s="663" t="s">
        <v>259</v>
      </c>
      <c r="AG4" s="663" t="s">
        <v>260</v>
      </c>
      <c r="AH4" s="663" t="s">
        <v>261</v>
      </c>
      <c r="AI4" s="663" t="s">
        <v>262</v>
      </c>
      <c r="AJ4" s="663" t="s">
        <v>263</v>
      </c>
      <c r="AK4" s="663" t="s">
        <v>264</v>
      </c>
      <c r="AL4" s="664" t="s">
        <v>265</v>
      </c>
      <c r="AM4" s="663" t="s">
        <v>266</v>
      </c>
      <c r="AN4" s="663" t="s">
        <v>267</v>
      </c>
      <c r="AO4" s="663" t="s">
        <v>277</v>
      </c>
      <c r="AP4" s="663" t="s">
        <v>269</v>
      </c>
      <c r="AQ4" s="663" t="s">
        <v>270</v>
      </c>
      <c r="AR4" s="663" t="s">
        <v>271</v>
      </c>
      <c r="AS4" s="663" t="s">
        <v>272</v>
      </c>
      <c r="AT4" s="663" t="s">
        <v>273</v>
      </c>
      <c r="AU4" s="663" t="s">
        <v>274</v>
      </c>
      <c r="AV4" s="663" t="s">
        <v>275</v>
      </c>
      <c r="AW4" s="665" t="s">
        <v>276</v>
      </c>
      <c r="BQ4" s="666" t="s">
        <v>278</v>
      </c>
      <c r="CA4" s="666" t="s">
        <v>278</v>
      </c>
    </row>
    <row r="5" spans="1:79" ht="14.25" customHeight="1" thickBot="1" x14ac:dyDescent="0.25">
      <c r="A5" s="283" t="s">
        <v>105</v>
      </c>
      <c r="B5" s="667"/>
      <c r="C5" s="668" t="s">
        <v>279</v>
      </c>
      <c r="D5" s="668" t="s">
        <v>280</v>
      </c>
      <c r="E5" s="668" t="s">
        <v>281</v>
      </c>
      <c r="F5" s="668" t="s">
        <v>282</v>
      </c>
      <c r="G5" s="668" t="s">
        <v>283</v>
      </c>
      <c r="H5" s="668" t="s">
        <v>284</v>
      </c>
      <c r="I5" s="668" t="s">
        <v>285</v>
      </c>
      <c r="J5" s="668" t="s">
        <v>286</v>
      </c>
      <c r="K5" s="668" t="s">
        <v>287</v>
      </c>
      <c r="L5" s="669" t="s">
        <v>288</v>
      </c>
      <c r="M5" s="669" t="s">
        <v>289</v>
      </c>
      <c r="N5" s="669" t="s">
        <v>290</v>
      </c>
      <c r="O5" s="669" t="s">
        <v>291</v>
      </c>
      <c r="P5" s="669" t="s">
        <v>292</v>
      </c>
      <c r="Q5" s="669" t="s">
        <v>293</v>
      </c>
      <c r="R5" s="669" t="s">
        <v>294</v>
      </c>
      <c r="S5" s="669" t="s">
        <v>295</v>
      </c>
      <c r="T5" s="669" t="s">
        <v>296</v>
      </c>
      <c r="U5" s="669" t="s">
        <v>297</v>
      </c>
      <c r="V5" s="669" t="s">
        <v>298</v>
      </c>
      <c r="W5" s="669" t="s">
        <v>299</v>
      </c>
      <c r="X5" s="669" t="s">
        <v>300</v>
      </c>
      <c r="Y5" s="670" t="s">
        <v>249</v>
      </c>
      <c r="AA5" s="668" t="s">
        <v>279</v>
      </c>
      <c r="AB5" s="668" t="s">
        <v>280</v>
      </c>
      <c r="AC5" s="668" t="s">
        <v>281</v>
      </c>
      <c r="AD5" s="668" t="s">
        <v>282</v>
      </c>
      <c r="AE5" s="668" t="s">
        <v>283</v>
      </c>
      <c r="AF5" s="668" t="s">
        <v>284</v>
      </c>
      <c r="AG5" s="668" t="s">
        <v>285</v>
      </c>
      <c r="AH5" s="668" t="s">
        <v>286</v>
      </c>
      <c r="AI5" s="668" t="s">
        <v>287</v>
      </c>
      <c r="AJ5" s="669" t="s">
        <v>288</v>
      </c>
      <c r="AK5" s="669" t="s">
        <v>289</v>
      </c>
      <c r="AL5" s="669" t="s">
        <v>290</v>
      </c>
      <c r="AM5" s="669" t="s">
        <v>291</v>
      </c>
      <c r="AN5" s="669" t="s">
        <v>292</v>
      </c>
      <c r="AO5" s="669" t="s">
        <v>293</v>
      </c>
      <c r="AP5" s="669" t="s">
        <v>294</v>
      </c>
      <c r="AQ5" s="669" t="s">
        <v>295</v>
      </c>
      <c r="AR5" s="669" t="s">
        <v>296</v>
      </c>
      <c r="AS5" s="669" t="s">
        <v>297</v>
      </c>
      <c r="AT5" s="669" t="s">
        <v>298</v>
      </c>
      <c r="AU5" s="669" t="s">
        <v>299</v>
      </c>
      <c r="AV5" s="669" t="s">
        <v>300</v>
      </c>
      <c r="AW5" s="670" t="s">
        <v>249</v>
      </c>
    </row>
    <row r="6" spans="1:79" ht="12.75" customHeight="1" thickTop="1" x14ac:dyDescent="0.2">
      <c r="A6" s="33" t="str">
        <f>'t1'!A6</f>
        <v>SEGRETARIO A</v>
      </c>
      <c r="B6" s="392" t="str">
        <f>'t1'!B6</f>
        <v>0D0102</v>
      </c>
      <c r="C6" s="671">
        <f>ROUND(AA6,0)</f>
        <v>0</v>
      </c>
      <c r="D6" s="671">
        <f t="shared" ref="D6:S22" si="0">ROUND(AB6,0)</f>
        <v>0</v>
      </c>
      <c r="E6" s="671">
        <f t="shared" si="0"/>
        <v>0</v>
      </c>
      <c r="F6" s="672">
        <f t="shared" si="0"/>
        <v>0</v>
      </c>
      <c r="G6" s="672">
        <f t="shared" si="0"/>
        <v>0</v>
      </c>
      <c r="H6" s="672">
        <f t="shared" si="0"/>
        <v>0</v>
      </c>
      <c r="I6" s="672">
        <f t="shared" si="0"/>
        <v>0</v>
      </c>
      <c r="J6" s="672">
        <f t="shared" si="0"/>
        <v>0</v>
      </c>
      <c r="K6" s="672">
        <f t="shared" si="0"/>
        <v>0</v>
      </c>
      <c r="L6" s="672">
        <f t="shared" si="0"/>
        <v>0</v>
      </c>
      <c r="M6" s="672">
        <f t="shared" si="0"/>
        <v>0</v>
      </c>
      <c r="N6" s="672">
        <f t="shared" si="0"/>
        <v>0</v>
      </c>
      <c r="O6" s="672">
        <f t="shared" si="0"/>
        <v>0</v>
      </c>
      <c r="P6" s="672">
        <f t="shared" si="0"/>
        <v>0</v>
      </c>
      <c r="Q6" s="672">
        <f t="shared" si="0"/>
        <v>0</v>
      </c>
      <c r="R6" s="672">
        <f t="shared" si="0"/>
        <v>0</v>
      </c>
      <c r="S6" s="672">
        <f t="shared" si="0"/>
        <v>0</v>
      </c>
      <c r="T6" s="672">
        <f t="shared" ref="T6:X22" si="1">ROUND(AR6,0)</f>
        <v>0</v>
      </c>
      <c r="U6" s="672">
        <f t="shared" si="1"/>
        <v>0</v>
      </c>
      <c r="V6" s="672">
        <f t="shared" si="1"/>
        <v>0</v>
      </c>
      <c r="W6" s="672">
        <f t="shared" si="1"/>
        <v>0</v>
      </c>
      <c r="X6" s="672">
        <f t="shared" si="1"/>
        <v>0</v>
      </c>
      <c r="Y6" s="673">
        <f t="shared" ref="Y6:Y22" si="2">SUM(C6:X6)</f>
        <v>0</v>
      </c>
      <c r="Z6" s="41">
        <f>'t1'!M6</f>
        <v>0</v>
      </c>
      <c r="AA6" s="554"/>
      <c r="AB6" s="554"/>
      <c r="AC6" s="554"/>
      <c r="AD6" s="674"/>
      <c r="AE6" s="674"/>
      <c r="AF6" s="674"/>
      <c r="AG6" s="674"/>
      <c r="AH6" s="674"/>
      <c r="AI6" s="674"/>
      <c r="AJ6" s="674"/>
      <c r="AK6" s="674"/>
      <c r="AL6" s="674"/>
      <c r="AM6" s="674"/>
      <c r="AN6" s="674"/>
      <c r="AO6" s="674"/>
      <c r="AP6" s="674"/>
      <c r="AQ6" s="674"/>
      <c r="AR6" s="674"/>
      <c r="AS6" s="674"/>
      <c r="AT6" s="674"/>
      <c r="AU6" s="674"/>
      <c r="AV6" s="674"/>
      <c r="AW6" s="673">
        <f t="shared" ref="AW6:AW22" si="3">SUM(AA6:AV6)</f>
        <v>0</v>
      </c>
      <c r="AX6" s="41">
        <f>'t1'!AR6</f>
        <v>0</v>
      </c>
      <c r="BQ6" s="675" t="s">
        <v>301</v>
      </c>
      <c r="CA6" s="675" t="s">
        <v>301</v>
      </c>
    </row>
    <row r="7" spans="1:79" ht="12.75" customHeight="1" x14ac:dyDescent="0.2">
      <c r="A7" s="33" t="str">
        <f>'t1'!A7</f>
        <v>SEGRETARIO B</v>
      </c>
      <c r="B7" s="392" t="str">
        <f>'t1'!B7</f>
        <v>0D0103</v>
      </c>
      <c r="C7" s="671">
        <f t="shared" ref="C7:L22" si="4">ROUND(AA7,0)</f>
        <v>0</v>
      </c>
      <c r="D7" s="671">
        <f t="shared" si="0"/>
        <v>0</v>
      </c>
      <c r="E7" s="671">
        <f t="shared" si="0"/>
        <v>0</v>
      </c>
      <c r="F7" s="672">
        <f t="shared" si="0"/>
        <v>0</v>
      </c>
      <c r="G7" s="672">
        <f t="shared" si="0"/>
        <v>0</v>
      </c>
      <c r="H7" s="672">
        <f t="shared" si="0"/>
        <v>0</v>
      </c>
      <c r="I7" s="672">
        <f t="shared" si="0"/>
        <v>0</v>
      </c>
      <c r="J7" s="672">
        <f t="shared" si="0"/>
        <v>0</v>
      </c>
      <c r="K7" s="672">
        <f t="shared" si="0"/>
        <v>0</v>
      </c>
      <c r="L7" s="672">
        <f t="shared" si="0"/>
        <v>0</v>
      </c>
      <c r="M7" s="672">
        <f t="shared" si="0"/>
        <v>0</v>
      </c>
      <c r="N7" s="672">
        <f t="shared" si="0"/>
        <v>0</v>
      </c>
      <c r="O7" s="672">
        <f t="shared" si="0"/>
        <v>0</v>
      </c>
      <c r="P7" s="672">
        <f t="shared" si="0"/>
        <v>0</v>
      </c>
      <c r="Q7" s="672">
        <f t="shared" si="0"/>
        <v>0</v>
      </c>
      <c r="R7" s="672">
        <f t="shared" si="0"/>
        <v>0</v>
      </c>
      <c r="S7" s="672">
        <f t="shared" si="0"/>
        <v>0</v>
      </c>
      <c r="T7" s="672">
        <f t="shared" si="1"/>
        <v>0</v>
      </c>
      <c r="U7" s="672">
        <f t="shared" si="1"/>
        <v>0</v>
      </c>
      <c r="V7" s="672">
        <f t="shared" si="1"/>
        <v>0</v>
      </c>
      <c r="W7" s="672">
        <f t="shared" si="1"/>
        <v>0</v>
      </c>
      <c r="X7" s="672">
        <f t="shared" si="1"/>
        <v>0</v>
      </c>
      <c r="Y7" s="673">
        <f t="shared" si="2"/>
        <v>0</v>
      </c>
      <c r="Z7" s="41">
        <f>'t1'!M7</f>
        <v>0</v>
      </c>
      <c r="AA7" s="554"/>
      <c r="AB7" s="554"/>
      <c r="AC7" s="554"/>
      <c r="AD7" s="674"/>
      <c r="AE7" s="674"/>
      <c r="AF7" s="674"/>
      <c r="AG7" s="674"/>
      <c r="AH7" s="674"/>
      <c r="AI7" s="674"/>
      <c r="AJ7" s="674"/>
      <c r="AK7" s="674"/>
      <c r="AL7" s="674"/>
      <c r="AM7" s="674"/>
      <c r="AN7" s="674"/>
      <c r="AO7" s="674"/>
      <c r="AP7" s="674"/>
      <c r="AQ7" s="674"/>
      <c r="AR7" s="674"/>
      <c r="AS7" s="674"/>
      <c r="AT7" s="674"/>
      <c r="AU7" s="674"/>
      <c r="AV7" s="674"/>
      <c r="AW7" s="673">
        <f t="shared" si="3"/>
        <v>0</v>
      </c>
      <c r="AX7" s="41">
        <f>'t1'!AR7</f>
        <v>0</v>
      </c>
      <c r="BQ7" s="675" t="s">
        <v>301</v>
      </c>
      <c r="CA7" s="675" t="s">
        <v>301</v>
      </c>
    </row>
    <row r="8" spans="1:79" ht="12.75" customHeight="1" x14ac:dyDescent="0.2">
      <c r="A8" s="33" t="str">
        <f>'t1'!A8</f>
        <v>SEGRETARIO C</v>
      </c>
      <c r="B8" s="392" t="str">
        <f>'t1'!B8</f>
        <v>0D0485</v>
      </c>
      <c r="C8" s="671">
        <f t="shared" si="4"/>
        <v>0</v>
      </c>
      <c r="D8" s="671">
        <f t="shared" si="0"/>
        <v>0</v>
      </c>
      <c r="E8" s="671">
        <f t="shared" si="0"/>
        <v>0</v>
      </c>
      <c r="F8" s="672">
        <f t="shared" si="0"/>
        <v>0</v>
      </c>
      <c r="G8" s="672">
        <f t="shared" si="0"/>
        <v>0</v>
      </c>
      <c r="H8" s="672">
        <f t="shared" si="0"/>
        <v>0</v>
      </c>
      <c r="I8" s="672">
        <f t="shared" si="0"/>
        <v>0</v>
      </c>
      <c r="J8" s="672">
        <f t="shared" si="0"/>
        <v>0</v>
      </c>
      <c r="K8" s="672">
        <f t="shared" si="0"/>
        <v>0</v>
      </c>
      <c r="L8" s="672">
        <f t="shared" si="0"/>
        <v>0</v>
      </c>
      <c r="M8" s="672">
        <f t="shared" si="0"/>
        <v>0</v>
      </c>
      <c r="N8" s="672">
        <f t="shared" si="0"/>
        <v>0</v>
      </c>
      <c r="O8" s="672">
        <f t="shared" si="0"/>
        <v>0</v>
      </c>
      <c r="P8" s="672">
        <f t="shared" si="0"/>
        <v>0</v>
      </c>
      <c r="Q8" s="672">
        <f t="shared" si="0"/>
        <v>0</v>
      </c>
      <c r="R8" s="672">
        <f t="shared" si="0"/>
        <v>0</v>
      </c>
      <c r="S8" s="672">
        <f t="shared" si="0"/>
        <v>0</v>
      </c>
      <c r="T8" s="672">
        <f t="shared" si="1"/>
        <v>0</v>
      </c>
      <c r="U8" s="672">
        <f t="shared" si="1"/>
        <v>0</v>
      </c>
      <c r="V8" s="672">
        <f t="shared" si="1"/>
        <v>0</v>
      </c>
      <c r="W8" s="672">
        <f t="shared" si="1"/>
        <v>0</v>
      </c>
      <c r="X8" s="672">
        <f t="shared" si="1"/>
        <v>0</v>
      </c>
      <c r="Y8" s="673">
        <f t="shared" si="2"/>
        <v>0</v>
      </c>
      <c r="Z8" s="41">
        <f>'t1'!M8</f>
        <v>0</v>
      </c>
      <c r="AA8" s="554"/>
      <c r="AB8" s="554"/>
      <c r="AC8" s="554"/>
      <c r="AD8" s="674"/>
      <c r="AE8" s="674"/>
      <c r="AF8" s="674"/>
      <c r="AG8" s="674"/>
      <c r="AH8" s="674"/>
      <c r="AI8" s="674"/>
      <c r="AJ8" s="674"/>
      <c r="AK8" s="674"/>
      <c r="AL8" s="674"/>
      <c r="AM8" s="674"/>
      <c r="AN8" s="674"/>
      <c r="AO8" s="674"/>
      <c r="AP8" s="674"/>
      <c r="AQ8" s="674"/>
      <c r="AR8" s="674"/>
      <c r="AS8" s="674"/>
      <c r="AT8" s="674"/>
      <c r="AU8" s="674"/>
      <c r="AV8" s="674"/>
      <c r="AW8" s="673">
        <f t="shared" si="3"/>
        <v>0</v>
      </c>
      <c r="AX8" s="41">
        <f>'t1'!AR8</f>
        <v>0</v>
      </c>
      <c r="BQ8" s="675" t="s">
        <v>301</v>
      </c>
      <c r="CA8" s="675" t="s">
        <v>301</v>
      </c>
    </row>
    <row r="9" spans="1:79" ht="12.75" customHeight="1" x14ac:dyDescent="0.2">
      <c r="A9" s="33" t="str">
        <f>'t1'!A9</f>
        <v>DIRETTORE  GENERALE</v>
      </c>
      <c r="B9" s="392" t="str">
        <f>'t1'!B9</f>
        <v>0D0097</v>
      </c>
      <c r="C9" s="671">
        <f t="shared" si="4"/>
        <v>0</v>
      </c>
      <c r="D9" s="671">
        <f t="shared" si="4"/>
        <v>0</v>
      </c>
      <c r="E9" s="671">
        <f t="shared" si="4"/>
        <v>0</v>
      </c>
      <c r="F9" s="672">
        <f t="shared" si="4"/>
        <v>0</v>
      </c>
      <c r="G9" s="672">
        <f t="shared" si="4"/>
        <v>0</v>
      </c>
      <c r="H9" s="672">
        <f t="shared" si="4"/>
        <v>0</v>
      </c>
      <c r="I9" s="672">
        <f t="shared" si="4"/>
        <v>0</v>
      </c>
      <c r="J9" s="672">
        <f t="shared" si="4"/>
        <v>0</v>
      </c>
      <c r="K9" s="672">
        <f t="shared" si="4"/>
        <v>0</v>
      </c>
      <c r="L9" s="672">
        <f t="shared" si="4"/>
        <v>0</v>
      </c>
      <c r="M9" s="672">
        <f t="shared" si="0"/>
        <v>0</v>
      </c>
      <c r="N9" s="672">
        <f t="shared" si="0"/>
        <v>0</v>
      </c>
      <c r="O9" s="672">
        <f t="shared" si="0"/>
        <v>0</v>
      </c>
      <c r="P9" s="672">
        <f t="shared" si="0"/>
        <v>0</v>
      </c>
      <c r="Q9" s="672">
        <f t="shared" si="0"/>
        <v>0</v>
      </c>
      <c r="R9" s="672">
        <f t="shared" si="0"/>
        <v>0</v>
      </c>
      <c r="S9" s="672">
        <f t="shared" si="0"/>
        <v>0</v>
      </c>
      <c r="T9" s="672">
        <f t="shared" si="1"/>
        <v>0</v>
      </c>
      <c r="U9" s="672">
        <f t="shared" si="1"/>
        <v>0</v>
      </c>
      <c r="V9" s="672">
        <f t="shared" si="1"/>
        <v>0</v>
      </c>
      <c r="W9" s="672">
        <f t="shared" si="1"/>
        <v>0</v>
      </c>
      <c r="X9" s="672">
        <f t="shared" si="1"/>
        <v>0</v>
      </c>
      <c r="Y9" s="673">
        <f t="shared" si="2"/>
        <v>0</v>
      </c>
      <c r="Z9" s="41">
        <f>'t1'!M9</f>
        <v>0</v>
      </c>
      <c r="AA9" s="554"/>
      <c r="AB9" s="554"/>
      <c r="AC9" s="554"/>
      <c r="AD9" s="674"/>
      <c r="AE9" s="674"/>
      <c r="AF9" s="674"/>
      <c r="AG9" s="674"/>
      <c r="AH9" s="674"/>
      <c r="AI9" s="674"/>
      <c r="AJ9" s="674"/>
      <c r="AK9" s="674"/>
      <c r="AL9" s="674"/>
      <c r="AM9" s="674"/>
      <c r="AN9" s="674"/>
      <c r="AO9" s="674"/>
      <c r="AP9" s="674"/>
      <c r="AQ9" s="674"/>
      <c r="AR9" s="674"/>
      <c r="AS9" s="674"/>
      <c r="AT9" s="674"/>
      <c r="AU9" s="674"/>
      <c r="AV9" s="674"/>
      <c r="AW9" s="673">
        <f t="shared" si="3"/>
        <v>0</v>
      </c>
      <c r="AX9" s="41">
        <f>'t1'!AR12</f>
        <v>0</v>
      </c>
      <c r="BQ9" s="675" t="s">
        <v>302</v>
      </c>
      <c r="CA9" s="675" t="s">
        <v>302</v>
      </c>
    </row>
    <row r="10" spans="1:79" ht="12.75" customHeight="1" x14ac:dyDescent="0.2">
      <c r="A10" s="33" t="str">
        <f>'t1'!A10</f>
        <v>ALTE SPECIALIZZ. FUORI D.O.</v>
      </c>
      <c r="B10" s="392" t="str">
        <f>'t1'!B10</f>
        <v>0D0095</v>
      </c>
      <c r="C10" s="671">
        <f t="shared" si="4"/>
        <v>0</v>
      </c>
      <c r="D10" s="671">
        <f t="shared" si="4"/>
        <v>0</v>
      </c>
      <c r="E10" s="671">
        <f t="shared" si="4"/>
        <v>0</v>
      </c>
      <c r="F10" s="672">
        <f t="shared" si="4"/>
        <v>0</v>
      </c>
      <c r="G10" s="672">
        <f t="shared" si="4"/>
        <v>0</v>
      </c>
      <c r="H10" s="672">
        <f t="shared" si="4"/>
        <v>0</v>
      </c>
      <c r="I10" s="672">
        <f t="shared" si="4"/>
        <v>0</v>
      </c>
      <c r="J10" s="672">
        <f t="shared" si="4"/>
        <v>0</v>
      </c>
      <c r="K10" s="672">
        <f t="shared" si="4"/>
        <v>0</v>
      </c>
      <c r="L10" s="672">
        <f t="shared" si="4"/>
        <v>0</v>
      </c>
      <c r="M10" s="672">
        <f t="shared" si="0"/>
        <v>0</v>
      </c>
      <c r="N10" s="672">
        <f t="shared" si="0"/>
        <v>0</v>
      </c>
      <c r="O10" s="672">
        <f t="shared" si="0"/>
        <v>0</v>
      </c>
      <c r="P10" s="672">
        <f t="shared" si="0"/>
        <v>0</v>
      </c>
      <c r="Q10" s="672">
        <f t="shared" si="0"/>
        <v>0</v>
      </c>
      <c r="R10" s="672">
        <f t="shared" si="0"/>
        <v>0</v>
      </c>
      <c r="S10" s="672">
        <f t="shared" si="0"/>
        <v>0</v>
      </c>
      <c r="T10" s="672">
        <f t="shared" si="1"/>
        <v>0</v>
      </c>
      <c r="U10" s="672">
        <f t="shared" si="1"/>
        <v>0</v>
      </c>
      <c r="V10" s="672">
        <f t="shared" si="1"/>
        <v>0</v>
      </c>
      <c r="W10" s="672">
        <f t="shared" si="1"/>
        <v>0</v>
      </c>
      <c r="X10" s="672">
        <f t="shared" si="1"/>
        <v>0</v>
      </c>
      <c r="Y10" s="673">
        <f t="shared" si="2"/>
        <v>0</v>
      </c>
      <c r="Z10" s="41">
        <f>'t1'!M10</f>
        <v>0</v>
      </c>
      <c r="AA10" s="554"/>
      <c r="AB10" s="554"/>
      <c r="AC10" s="554"/>
      <c r="AD10" s="674"/>
      <c r="AE10" s="674"/>
      <c r="AF10" s="674"/>
      <c r="AG10" s="674"/>
      <c r="AH10" s="674"/>
      <c r="AI10" s="674"/>
      <c r="AJ10" s="674"/>
      <c r="AK10" s="674"/>
      <c r="AL10" s="674"/>
      <c r="AM10" s="674"/>
      <c r="AN10" s="674"/>
      <c r="AO10" s="674"/>
      <c r="AP10" s="674"/>
      <c r="AQ10" s="674"/>
      <c r="AR10" s="674"/>
      <c r="AS10" s="674"/>
      <c r="AT10" s="674"/>
      <c r="AU10" s="674"/>
      <c r="AV10" s="674"/>
      <c r="AW10" s="673">
        <f t="shared" si="3"/>
        <v>0</v>
      </c>
      <c r="AX10" s="41">
        <f>'t1'!AR13</f>
        <v>0</v>
      </c>
      <c r="BQ10" s="675" t="s">
        <v>302</v>
      </c>
      <c r="CA10" s="675" t="s">
        <v>302</v>
      </c>
    </row>
    <row r="11" spans="1:79" ht="12.75" customHeight="1" x14ac:dyDescent="0.2">
      <c r="A11" s="33" t="str">
        <f>'t1'!A11</f>
        <v>DIRIGENTE A TEMPO DETERMINATO FUORI D.O.</v>
      </c>
      <c r="B11" s="392" t="str">
        <f>'t1'!B11</f>
        <v>0D0098</v>
      </c>
      <c r="C11" s="671">
        <f t="shared" si="4"/>
        <v>0</v>
      </c>
      <c r="D11" s="671">
        <f t="shared" si="4"/>
        <v>0</v>
      </c>
      <c r="E11" s="671">
        <f t="shared" si="4"/>
        <v>0</v>
      </c>
      <c r="F11" s="672">
        <f t="shared" si="4"/>
        <v>0</v>
      </c>
      <c r="G11" s="672">
        <f t="shared" si="4"/>
        <v>0</v>
      </c>
      <c r="H11" s="672">
        <f t="shared" si="4"/>
        <v>0</v>
      </c>
      <c r="I11" s="672">
        <f t="shared" si="4"/>
        <v>0</v>
      </c>
      <c r="J11" s="672">
        <f t="shared" si="4"/>
        <v>0</v>
      </c>
      <c r="K11" s="672">
        <f t="shared" si="4"/>
        <v>0</v>
      </c>
      <c r="L11" s="672">
        <f t="shared" si="4"/>
        <v>0</v>
      </c>
      <c r="M11" s="672">
        <f t="shared" si="0"/>
        <v>0</v>
      </c>
      <c r="N11" s="672">
        <f t="shared" si="0"/>
        <v>0</v>
      </c>
      <c r="O11" s="672">
        <f t="shared" si="0"/>
        <v>0</v>
      </c>
      <c r="P11" s="672">
        <f t="shared" si="0"/>
        <v>0</v>
      </c>
      <c r="Q11" s="672">
        <f t="shared" si="0"/>
        <v>0</v>
      </c>
      <c r="R11" s="672">
        <f t="shared" si="0"/>
        <v>0</v>
      </c>
      <c r="S11" s="672">
        <f t="shared" si="0"/>
        <v>0</v>
      </c>
      <c r="T11" s="672">
        <f t="shared" si="1"/>
        <v>0</v>
      </c>
      <c r="U11" s="672">
        <f t="shared" si="1"/>
        <v>0</v>
      </c>
      <c r="V11" s="672">
        <f t="shared" si="1"/>
        <v>0</v>
      </c>
      <c r="W11" s="672">
        <f t="shared" si="1"/>
        <v>0</v>
      </c>
      <c r="X11" s="672">
        <f t="shared" si="1"/>
        <v>0</v>
      </c>
      <c r="Y11" s="673">
        <f t="shared" si="2"/>
        <v>0</v>
      </c>
      <c r="Z11" s="41">
        <f>'t1'!M11</f>
        <v>0</v>
      </c>
      <c r="AA11" s="554"/>
      <c r="AB11" s="554"/>
      <c r="AC11" s="554"/>
      <c r="AD11" s="674"/>
      <c r="AE11" s="674"/>
      <c r="AF11" s="674"/>
      <c r="AG11" s="674"/>
      <c r="AH11" s="674"/>
      <c r="AI11" s="674"/>
      <c r="AJ11" s="674"/>
      <c r="AK11" s="674"/>
      <c r="AL11" s="674"/>
      <c r="AM11" s="674"/>
      <c r="AN11" s="674"/>
      <c r="AO11" s="674"/>
      <c r="AP11" s="674"/>
      <c r="AQ11" s="674"/>
      <c r="AR11" s="674"/>
      <c r="AS11" s="674"/>
      <c r="AT11" s="674"/>
      <c r="AU11" s="674"/>
      <c r="AV11" s="674"/>
      <c r="AW11" s="673">
        <f t="shared" si="3"/>
        <v>0</v>
      </c>
      <c r="AX11" s="41">
        <f>'t1'!AR14</f>
        <v>0</v>
      </c>
      <c r="BQ11" s="675" t="s">
        <v>303</v>
      </c>
      <c r="CA11" s="675" t="s">
        <v>303</v>
      </c>
    </row>
    <row r="12" spans="1:79" ht="12.75" customHeight="1" x14ac:dyDescent="0.2">
      <c r="A12" s="33" t="str">
        <f>'t1'!A12</f>
        <v>SEGRETARIO GENERALE CCIAA</v>
      </c>
      <c r="B12" s="392" t="str">
        <f>'t1'!B12</f>
        <v>0D0104</v>
      </c>
      <c r="C12" s="671">
        <f t="shared" si="4"/>
        <v>501</v>
      </c>
      <c r="D12" s="671">
        <f t="shared" si="4"/>
        <v>0</v>
      </c>
      <c r="E12" s="671">
        <f t="shared" si="4"/>
        <v>0</v>
      </c>
      <c r="F12" s="672">
        <f t="shared" si="4"/>
        <v>104148</v>
      </c>
      <c r="G12" s="672">
        <f t="shared" si="4"/>
        <v>12899</v>
      </c>
      <c r="H12" s="672">
        <f t="shared" si="4"/>
        <v>0</v>
      </c>
      <c r="I12" s="672">
        <f t="shared" si="4"/>
        <v>0</v>
      </c>
      <c r="J12" s="672">
        <f t="shared" si="4"/>
        <v>0</v>
      </c>
      <c r="K12" s="672">
        <f t="shared" si="4"/>
        <v>0</v>
      </c>
      <c r="L12" s="672">
        <f t="shared" si="4"/>
        <v>0</v>
      </c>
      <c r="M12" s="672">
        <f t="shared" si="0"/>
        <v>0</v>
      </c>
      <c r="N12" s="672">
        <f t="shared" si="0"/>
        <v>0</v>
      </c>
      <c r="O12" s="672">
        <f t="shared" si="0"/>
        <v>0</v>
      </c>
      <c r="P12" s="672">
        <f t="shared" si="0"/>
        <v>0</v>
      </c>
      <c r="Q12" s="672">
        <f t="shared" si="0"/>
        <v>0</v>
      </c>
      <c r="R12" s="672">
        <f t="shared" si="0"/>
        <v>0</v>
      </c>
      <c r="S12" s="672">
        <f t="shared" si="0"/>
        <v>0</v>
      </c>
      <c r="T12" s="672">
        <f t="shared" si="1"/>
        <v>0</v>
      </c>
      <c r="U12" s="672">
        <f t="shared" si="1"/>
        <v>0</v>
      </c>
      <c r="V12" s="672">
        <f t="shared" si="1"/>
        <v>0</v>
      </c>
      <c r="W12" s="672">
        <f t="shared" si="1"/>
        <v>662</v>
      </c>
      <c r="X12" s="672">
        <f t="shared" si="1"/>
        <v>0</v>
      </c>
      <c r="Y12" s="673">
        <f t="shared" si="2"/>
        <v>118210</v>
      </c>
      <c r="Z12" s="41">
        <f>'t1'!M12</f>
        <v>1</v>
      </c>
      <c r="AA12" s="554">
        <v>501</v>
      </c>
      <c r="AB12" s="554"/>
      <c r="AC12" s="554"/>
      <c r="AD12" s="674">
        <v>104148</v>
      </c>
      <c r="AE12" s="674">
        <v>12899</v>
      </c>
      <c r="AF12" s="674"/>
      <c r="AG12" s="674"/>
      <c r="AH12" s="674"/>
      <c r="AI12" s="674"/>
      <c r="AJ12" s="674"/>
      <c r="AK12" s="674"/>
      <c r="AL12" s="674"/>
      <c r="AM12" s="674"/>
      <c r="AN12" s="674"/>
      <c r="AO12" s="674"/>
      <c r="AP12" s="674"/>
      <c r="AQ12" s="674"/>
      <c r="AR12" s="674"/>
      <c r="AS12" s="674"/>
      <c r="AT12" s="674"/>
      <c r="AU12" s="674">
        <v>662</v>
      </c>
      <c r="AV12" s="674"/>
      <c r="AW12" s="673">
        <f t="shared" si="3"/>
        <v>118210</v>
      </c>
      <c r="AX12" s="41">
        <f>'t1'!AR9</f>
        <v>0</v>
      </c>
      <c r="BQ12" s="675" t="s">
        <v>303</v>
      </c>
      <c r="CA12" s="675" t="s">
        <v>303</v>
      </c>
    </row>
    <row r="13" spans="1:79" ht="12.75" customHeight="1" x14ac:dyDescent="0.2">
      <c r="A13" s="33" t="str">
        <f>'t1'!A13</f>
        <v>DIRIGENTE A TEMPO INDETERMINATO</v>
      </c>
      <c r="B13" s="392" t="str">
        <f>'t1'!B13</f>
        <v>0D0164</v>
      </c>
      <c r="C13" s="671">
        <f t="shared" si="4"/>
        <v>501</v>
      </c>
      <c r="D13" s="671">
        <f t="shared" si="4"/>
        <v>0</v>
      </c>
      <c r="E13" s="671">
        <f t="shared" si="4"/>
        <v>0</v>
      </c>
      <c r="F13" s="672">
        <f t="shared" si="4"/>
        <v>54885</v>
      </c>
      <c r="G13" s="672">
        <f t="shared" si="4"/>
        <v>12899</v>
      </c>
      <c r="H13" s="672">
        <f t="shared" si="4"/>
        <v>0</v>
      </c>
      <c r="I13" s="672">
        <f t="shared" si="4"/>
        <v>0</v>
      </c>
      <c r="J13" s="672">
        <f t="shared" si="4"/>
        <v>0</v>
      </c>
      <c r="K13" s="672">
        <f t="shared" si="4"/>
        <v>0</v>
      </c>
      <c r="L13" s="672">
        <f t="shared" si="4"/>
        <v>0</v>
      </c>
      <c r="M13" s="672">
        <f t="shared" si="0"/>
        <v>0</v>
      </c>
      <c r="N13" s="672">
        <f t="shared" si="0"/>
        <v>0</v>
      </c>
      <c r="O13" s="672">
        <f t="shared" si="0"/>
        <v>0</v>
      </c>
      <c r="P13" s="672">
        <f t="shared" si="0"/>
        <v>0</v>
      </c>
      <c r="Q13" s="672">
        <f t="shared" si="0"/>
        <v>0</v>
      </c>
      <c r="R13" s="672">
        <f t="shared" si="0"/>
        <v>0</v>
      </c>
      <c r="S13" s="672">
        <f t="shared" si="0"/>
        <v>0</v>
      </c>
      <c r="T13" s="672">
        <f t="shared" si="1"/>
        <v>0</v>
      </c>
      <c r="U13" s="672">
        <f t="shared" si="1"/>
        <v>0</v>
      </c>
      <c r="V13" s="672">
        <f t="shared" si="1"/>
        <v>0</v>
      </c>
      <c r="W13" s="672">
        <f t="shared" si="1"/>
        <v>679</v>
      </c>
      <c r="X13" s="672">
        <f t="shared" si="1"/>
        <v>0</v>
      </c>
      <c r="Y13" s="673">
        <f t="shared" si="2"/>
        <v>68964</v>
      </c>
      <c r="Z13" s="41">
        <f>'t1'!M13</f>
        <v>1</v>
      </c>
      <c r="AA13" s="554">
        <v>501</v>
      </c>
      <c r="AB13" s="554"/>
      <c r="AC13" s="554"/>
      <c r="AD13" s="674">
        <v>54885</v>
      </c>
      <c r="AE13" s="674">
        <v>12899</v>
      </c>
      <c r="AF13" s="674"/>
      <c r="AG13" s="674"/>
      <c r="AH13" s="674"/>
      <c r="AI13" s="674"/>
      <c r="AJ13" s="674"/>
      <c r="AK13" s="674"/>
      <c r="AL13" s="674"/>
      <c r="AM13" s="674"/>
      <c r="AN13" s="674"/>
      <c r="AO13" s="674"/>
      <c r="AP13" s="674"/>
      <c r="AQ13" s="674"/>
      <c r="AR13" s="674"/>
      <c r="AS13" s="674"/>
      <c r="AT13" s="674"/>
      <c r="AU13" s="674">
        <v>679</v>
      </c>
      <c r="AV13" s="674"/>
      <c r="AW13" s="673">
        <f t="shared" si="3"/>
        <v>68964</v>
      </c>
      <c r="AX13" s="41">
        <f>'t1'!AR10</f>
        <v>0</v>
      </c>
      <c r="BQ13" s="675" t="s">
        <v>303</v>
      </c>
      <c r="CA13" s="675" t="s">
        <v>303</v>
      </c>
    </row>
    <row r="14" spans="1:79" ht="12.75" customHeight="1" x14ac:dyDescent="0.2">
      <c r="A14" s="33" t="str">
        <f>'t1'!A14</f>
        <v>DIRIGENTE A TEMPO DETERMINATO IN D.O.</v>
      </c>
      <c r="B14" s="392" t="str">
        <f>'t1'!B14</f>
        <v>0D0165</v>
      </c>
      <c r="C14" s="671">
        <f t="shared" si="4"/>
        <v>0</v>
      </c>
      <c r="D14" s="671">
        <f t="shared" si="0"/>
        <v>0</v>
      </c>
      <c r="E14" s="671">
        <f t="shared" si="0"/>
        <v>0</v>
      </c>
      <c r="F14" s="672">
        <f t="shared" si="0"/>
        <v>0</v>
      </c>
      <c r="G14" s="672">
        <f t="shared" si="0"/>
        <v>0</v>
      </c>
      <c r="H14" s="672">
        <f t="shared" si="0"/>
        <v>0</v>
      </c>
      <c r="I14" s="672">
        <f t="shared" si="0"/>
        <v>0</v>
      </c>
      <c r="J14" s="672">
        <f t="shared" si="0"/>
        <v>0</v>
      </c>
      <c r="K14" s="672">
        <f t="shared" si="0"/>
        <v>0</v>
      </c>
      <c r="L14" s="672">
        <f t="shared" si="0"/>
        <v>0</v>
      </c>
      <c r="M14" s="672">
        <f t="shared" si="0"/>
        <v>0</v>
      </c>
      <c r="N14" s="672">
        <f t="shared" si="0"/>
        <v>0</v>
      </c>
      <c r="O14" s="672">
        <f t="shared" si="0"/>
        <v>0</v>
      </c>
      <c r="P14" s="672">
        <f t="shared" si="0"/>
        <v>0</v>
      </c>
      <c r="Q14" s="672">
        <f t="shared" si="0"/>
        <v>0</v>
      </c>
      <c r="R14" s="672">
        <f t="shared" si="0"/>
        <v>0</v>
      </c>
      <c r="S14" s="672">
        <f t="shared" si="0"/>
        <v>0</v>
      </c>
      <c r="T14" s="672">
        <f t="shared" si="1"/>
        <v>0</v>
      </c>
      <c r="U14" s="672">
        <f t="shared" si="1"/>
        <v>0</v>
      </c>
      <c r="V14" s="672">
        <f t="shared" si="1"/>
        <v>0</v>
      </c>
      <c r="W14" s="672">
        <f t="shared" si="1"/>
        <v>0</v>
      </c>
      <c r="X14" s="672">
        <f t="shared" si="1"/>
        <v>0</v>
      </c>
      <c r="Y14" s="673">
        <f t="shared" si="2"/>
        <v>0</v>
      </c>
      <c r="Z14" s="41">
        <f>'t1'!M14</f>
        <v>0</v>
      </c>
      <c r="AA14" s="554"/>
      <c r="AB14" s="554"/>
      <c r="AC14" s="554"/>
      <c r="AD14" s="674"/>
      <c r="AE14" s="674"/>
      <c r="AF14" s="674"/>
      <c r="AG14" s="674"/>
      <c r="AH14" s="674"/>
      <c r="AI14" s="674"/>
      <c r="AJ14" s="674"/>
      <c r="AK14" s="674"/>
      <c r="AL14" s="674"/>
      <c r="AM14" s="674"/>
      <c r="AN14" s="674"/>
      <c r="AO14" s="674"/>
      <c r="AP14" s="674"/>
      <c r="AQ14" s="674"/>
      <c r="AR14" s="674"/>
      <c r="AS14" s="674"/>
      <c r="AT14" s="674"/>
      <c r="AU14" s="674"/>
      <c r="AV14" s="674"/>
      <c r="AW14" s="673">
        <f t="shared" si="3"/>
        <v>0</v>
      </c>
      <c r="AX14" s="41">
        <f>'t1'!AR11</f>
        <v>0</v>
      </c>
      <c r="BQ14" s="675" t="s">
        <v>303</v>
      </c>
      <c r="CA14" s="675" t="s">
        <v>303</v>
      </c>
    </row>
    <row r="15" spans="1:79" ht="12.75" customHeight="1" x14ac:dyDescent="0.2">
      <c r="A15" s="33" t="str">
        <f>'t1'!A15</f>
        <v xml:space="preserve">ALTE SPECIALIZZ. IN D.O. </v>
      </c>
      <c r="B15" s="392" t="str">
        <f>'t1'!B15</f>
        <v>0D0I95</v>
      </c>
      <c r="C15" s="671">
        <f t="shared" si="4"/>
        <v>0</v>
      </c>
      <c r="D15" s="671">
        <f t="shared" si="0"/>
        <v>0</v>
      </c>
      <c r="E15" s="671">
        <f t="shared" si="0"/>
        <v>0</v>
      </c>
      <c r="F15" s="672">
        <f t="shared" si="0"/>
        <v>0</v>
      </c>
      <c r="G15" s="672">
        <f t="shared" si="0"/>
        <v>0</v>
      </c>
      <c r="H15" s="672">
        <f t="shared" si="0"/>
        <v>0</v>
      </c>
      <c r="I15" s="672">
        <f t="shared" si="0"/>
        <v>0</v>
      </c>
      <c r="J15" s="672">
        <f t="shared" si="0"/>
        <v>0</v>
      </c>
      <c r="K15" s="672">
        <f t="shared" si="0"/>
        <v>0</v>
      </c>
      <c r="L15" s="672">
        <f t="shared" si="0"/>
        <v>0</v>
      </c>
      <c r="M15" s="672">
        <f t="shared" si="0"/>
        <v>0</v>
      </c>
      <c r="N15" s="672">
        <f t="shared" si="0"/>
        <v>0</v>
      </c>
      <c r="O15" s="672">
        <f t="shared" si="0"/>
        <v>0</v>
      </c>
      <c r="P15" s="672">
        <f t="shared" si="0"/>
        <v>0</v>
      </c>
      <c r="Q15" s="672">
        <f t="shared" si="0"/>
        <v>0</v>
      </c>
      <c r="R15" s="672">
        <f t="shared" si="0"/>
        <v>0</v>
      </c>
      <c r="S15" s="672">
        <f t="shared" si="0"/>
        <v>0</v>
      </c>
      <c r="T15" s="672">
        <f t="shared" si="1"/>
        <v>0</v>
      </c>
      <c r="U15" s="672">
        <f t="shared" si="1"/>
        <v>0</v>
      </c>
      <c r="V15" s="672">
        <f t="shared" si="1"/>
        <v>0</v>
      </c>
      <c r="W15" s="672">
        <f t="shared" si="1"/>
        <v>0</v>
      </c>
      <c r="X15" s="672">
        <f t="shared" si="1"/>
        <v>0</v>
      </c>
      <c r="Y15" s="673">
        <f t="shared" si="2"/>
        <v>0</v>
      </c>
      <c r="Z15" s="41">
        <f>'t1'!M15</f>
        <v>0</v>
      </c>
      <c r="AA15" s="554"/>
      <c r="AB15" s="554"/>
      <c r="AC15" s="554"/>
      <c r="AD15" s="674"/>
      <c r="AE15" s="674"/>
      <c r="AF15" s="674"/>
      <c r="AG15" s="674"/>
      <c r="AH15" s="674"/>
      <c r="AI15" s="674"/>
      <c r="AJ15" s="674"/>
      <c r="AK15" s="674"/>
      <c r="AL15" s="674"/>
      <c r="AM15" s="674"/>
      <c r="AN15" s="674"/>
      <c r="AO15" s="674"/>
      <c r="AP15" s="674"/>
      <c r="AQ15" s="674"/>
      <c r="AR15" s="674"/>
      <c r="AS15" s="674"/>
      <c r="AT15" s="674"/>
      <c r="AU15" s="674"/>
      <c r="AV15" s="674"/>
      <c r="AW15" s="673">
        <f t="shared" si="3"/>
        <v>0</v>
      </c>
      <c r="AX15" s="41">
        <f>'t1'!AR15</f>
        <v>0</v>
      </c>
      <c r="BQ15" s="675" t="s">
        <v>302</v>
      </c>
      <c r="CA15" s="675" t="s">
        <v>302</v>
      </c>
    </row>
    <row r="16" spans="1:79" ht="12.75" customHeight="1" x14ac:dyDescent="0.2">
      <c r="A16" s="33" t="str">
        <f>'t1'!A16</f>
        <v>RESPONSABILE DEI SERVIZI O DEGLI UFFICI IN D.O</v>
      </c>
      <c r="B16" s="392" t="str">
        <f>'t1'!B16</f>
        <v>0D0I96</v>
      </c>
      <c r="C16" s="671">
        <f t="shared" si="4"/>
        <v>0</v>
      </c>
      <c r="D16" s="671">
        <f t="shared" si="4"/>
        <v>0</v>
      </c>
      <c r="E16" s="671">
        <f t="shared" si="4"/>
        <v>0</v>
      </c>
      <c r="F16" s="672">
        <f t="shared" si="4"/>
        <v>0</v>
      </c>
      <c r="G16" s="672">
        <f t="shared" si="4"/>
        <v>0</v>
      </c>
      <c r="H16" s="672">
        <f t="shared" si="4"/>
        <v>0</v>
      </c>
      <c r="I16" s="672">
        <f t="shared" si="4"/>
        <v>0</v>
      </c>
      <c r="J16" s="672">
        <f t="shared" si="0"/>
        <v>0</v>
      </c>
      <c r="K16" s="672">
        <f>ROUND(AI16,0)</f>
        <v>0</v>
      </c>
      <c r="L16" s="672">
        <f t="shared" si="0"/>
        <v>0</v>
      </c>
      <c r="M16" s="672">
        <f t="shared" si="0"/>
        <v>0</v>
      </c>
      <c r="N16" s="672">
        <f t="shared" si="0"/>
        <v>0</v>
      </c>
      <c r="O16" s="672">
        <f t="shared" si="0"/>
        <v>0</v>
      </c>
      <c r="P16" s="672">
        <f t="shared" si="0"/>
        <v>0</v>
      </c>
      <c r="Q16" s="672">
        <f t="shared" si="0"/>
        <v>0</v>
      </c>
      <c r="R16" s="672">
        <f t="shared" si="0"/>
        <v>0</v>
      </c>
      <c r="S16" s="672">
        <f t="shared" si="0"/>
        <v>0</v>
      </c>
      <c r="T16" s="672">
        <f t="shared" si="1"/>
        <v>0</v>
      </c>
      <c r="U16" s="672">
        <f>ROUND(AS16,0)</f>
        <v>0</v>
      </c>
      <c r="V16" s="672">
        <f>ROUND(AT16,0)</f>
        <v>0</v>
      </c>
      <c r="W16" s="672">
        <f>ROUND(AU16,0)</f>
        <v>0</v>
      </c>
      <c r="X16" s="672">
        <f>ROUND(AV16,0)</f>
        <v>0</v>
      </c>
      <c r="Y16" s="673">
        <f t="shared" si="2"/>
        <v>0</v>
      </c>
      <c r="Z16" s="41">
        <f>'t1'!M16</f>
        <v>0</v>
      </c>
      <c r="AA16" s="554"/>
      <c r="AB16" s="554"/>
      <c r="AC16" s="554"/>
      <c r="AD16" s="674"/>
      <c r="AE16" s="674"/>
      <c r="AF16" s="674"/>
      <c r="AG16" s="674"/>
      <c r="AH16" s="674"/>
      <c r="AI16" s="674"/>
      <c r="AJ16" s="674"/>
      <c r="AK16" s="674"/>
      <c r="AL16" s="674"/>
      <c r="AM16" s="674"/>
      <c r="AN16" s="674"/>
      <c r="AO16" s="674"/>
      <c r="AP16" s="674"/>
      <c r="AQ16" s="674"/>
      <c r="AR16" s="674"/>
      <c r="AS16" s="674"/>
      <c r="AT16" s="674"/>
      <c r="AU16" s="674"/>
      <c r="AV16" s="674"/>
      <c r="AW16" s="673">
        <f t="shared" si="3"/>
        <v>0</v>
      </c>
      <c r="AX16" s="41">
        <f>'t1'!AR16</f>
        <v>0</v>
      </c>
      <c r="BQ16" s="675" t="s">
        <v>304</v>
      </c>
      <c r="CA16" s="675" t="s">
        <v>304</v>
      </c>
    </row>
    <row r="17" spans="1:79" ht="12.75" customHeight="1" x14ac:dyDescent="0.2">
      <c r="A17" s="33" t="str">
        <f>'t1'!A17</f>
        <v>FUNZIONARI ED ELEVATA QUALIFICAZIONE</v>
      </c>
      <c r="B17" s="392" t="str">
        <f>'t1'!B17</f>
        <v>0FZEQF</v>
      </c>
      <c r="C17" s="671">
        <f t="shared" si="4"/>
        <v>4069</v>
      </c>
      <c r="D17" s="671">
        <f t="shared" si="0"/>
        <v>0</v>
      </c>
      <c r="E17" s="671">
        <f t="shared" si="0"/>
        <v>0</v>
      </c>
      <c r="F17" s="672">
        <f t="shared" si="0"/>
        <v>53115</v>
      </c>
      <c r="G17" s="672">
        <f t="shared" si="0"/>
        <v>14433</v>
      </c>
      <c r="H17" s="672">
        <f t="shared" si="0"/>
        <v>16766</v>
      </c>
      <c r="I17" s="672">
        <f t="shared" si="0"/>
        <v>0</v>
      </c>
      <c r="J17" s="672">
        <f t="shared" si="0"/>
        <v>2700</v>
      </c>
      <c r="K17" s="672">
        <f t="shared" si="0"/>
        <v>0</v>
      </c>
      <c r="L17" s="672">
        <f t="shared" si="0"/>
        <v>0</v>
      </c>
      <c r="M17" s="672">
        <f t="shared" si="0"/>
        <v>262</v>
      </c>
      <c r="N17" s="672">
        <f t="shared" si="0"/>
        <v>0</v>
      </c>
      <c r="O17" s="672">
        <f t="shared" si="0"/>
        <v>32908</v>
      </c>
      <c r="P17" s="672">
        <f t="shared" si="0"/>
        <v>77658</v>
      </c>
      <c r="Q17" s="672">
        <f t="shared" si="0"/>
        <v>0</v>
      </c>
      <c r="R17" s="672">
        <f t="shared" si="0"/>
        <v>0</v>
      </c>
      <c r="S17" s="672">
        <f t="shared" si="0"/>
        <v>0</v>
      </c>
      <c r="T17" s="672">
        <f t="shared" si="1"/>
        <v>0</v>
      </c>
      <c r="U17" s="672">
        <f t="shared" si="1"/>
        <v>0</v>
      </c>
      <c r="V17" s="672">
        <f t="shared" si="1"/>
        <v>0</v>
      </c>
      <c r="W17" s="672">
        <f t="shared" si="1"/>
        <v>13135</v>
      </c>
      <c r="X17" s="672">
        <f t="shared" si="1"/>
        <v>17625</v>
      </c>
      <c r="Y17" s="673">
        <f t="shared" si="2"/>
        <v>232671</v>
      </c>
      <c r="Z17" s="41">
        <f>'t1'!M17</f>
        <v>1</v>
      </c>
      <c r="AA17" s="554">
        <v>4069</v>
      </c>
      <c r="AB17" s="554"/>
      <c r="AC17" s="554"/>
      <c r="AD17" s="674">
        <v>53115</v>
      </c>
      <c r="AE17" s="674">
        <v>14433</v>
      </c>
      <c r="AF17" s="674">
        <v>16766</v>
      </c>
      <c r="AG17" s="674"/>
      <c r="AH17" s="674">
        <v>2700</v>
      </c>
      <c r="AI17" s="674"/>
      <c r="AJ17" s="674"/>
      <c r="AK17" s="674">
        <v>262</v>
      </c>
      <c r="AL17" s="674"/>
      <c r="AM17" s="674">
        <v>32908</v>
      </c>
      <c r="AN17" s="674">
        <v>77658</v>
      </c>
      <c r="AO17" s="674"/>
      <c r="AP17" s="674"/>
      <c r="AQ17" s="674"/>
      <c r="AR17" s="674"/>
      <c r="AS17" s="674"/>
      <c r="AT17" s="674"/>
      <c r="AU17" s="674">
        <v>13135</v>
      </c>
      <c r="AV17" s="674">
        <v>17625</v>
      </c>
      <c r="AW17" s="673">
        <f t="shared" si="3"/>
        <v>232671</v>
      </c>
      <c r="AX17" s="41">
        <f>'t1'!AR17</f>
        <v>0</v>
      </c>
      <c r="BQ17" s="675" t="s">
        <v>304</v>
      </c>
      <c r="CA17" s="675" t="s">
        <v>304</v>
      </c>
    </row>
    <row r="18" spans="1:79" ht="12.75" customHeight="1" x14ac:dyDescent="0.2">
      <c r="A18" s="33" t="str">
        <f>'t1'!A18</f>
        <v>ISTRUTTORI</v>
      </c>
      <c r="B18" s="392" t="str">
        <f>'t1'!B18</f>
        <v>0IR000</v>
      </c>
      <c r="C18" s="671">
        <f t="shared" si="4"/>
        <v>6234</v>
      </c>
      <c r="D18" s="671">
        <f t="shared" si="0"/>
        <v>0</v>
      </c>
      <c r="E18" s="671">
        <f t="shared" si="0"/>
        <v>0</v>
      </c>
      <c r="F18" s="672">
        <f t="shared" si="0"/>
        <v>0</v>
      </c>
      <c r="G18" s="672">
        <f t="shared" si="0"/>
        <v>0</v>
      </c>
      <c r="H18" s="672">
        <f t="shared" si="0"/>
        <v>28199</v>
      </c>
      <c r="I18" s="672">
        <f t="shared" si="0"/>
        <v>0</v>
      </c>
      <c r="J18" s="672">
        <f t="shared" si="0"/>
        <v>164</v>
      </c>
      <c r="K18" s="672">
        <f t="shared" si="0"/>
        <v>1493</v>
      </c>
      <c r="L18" s="672">
        <f t="shared" si="0"/>
        <v>0</v>
      </c>
      <c r="M18" s="672">
        <f t="shared" si="0"/>
        <v>4576</v>
      </c>
      <c r="N18" s="672">
        <f t="shared" si="0"/>
        <v>0</v>
      </c>
      <c r="O18" s="672">
        <f t="shared" si="0"/>
        <v>0</v>
      </c>
      <c r="P18" s="672">
        <f t="shared" si="0"/>
        <v>142355</v>
      </c>
      <c r="Q18" s="672">
        <f t="shared" si="0"/>
        <v>0</v>
      </c>
      <c r="R18" s="672">
        <f t="shared" si="0"/>
        <v>0</v>
      </c>
      <c r="S18" s="672">
        <f t="shared" si="0"/>
        <v>0</v>
      </c>
      <c r="T18" s="672">
        <f t="shared" si="1"/>
        <v>0</v>
      </c>
      <c r="U18" s="672">
        <f t="shared" si="1"/>
        <v>0</v>
      </c>
      <c r="V18" s="672">
        <f t="shared" si="1"/>
        <v>0</v>
      </c>
      <c r="W18" s="672">
        <f t="shared" si="1"/>
        <v>20179</v>
      </c>
      <c r="X18" s="672">
        <f t="shared" si="1"/>
        <v>17115</v>
      </c>
      <c r="Y18" s="673">
        <f t="shared" si="2"/>
        <v>220315</v>
      </c>
      <c r="Z18" s="41">
        <f>'t1'!M18</f>
        <v>1</v>
      </c>
      <c r="AA18" s="554">
        <v>6234</v>
      </c>
      <c r="AB18" s="554"/>
      <c r="AC18" s="554"/>
      <c r="AD18" s="674"/>
      <c r="AE18" s="674"/>
      <c r="AF18" s="674">
        <v>28199</v>
      </c>
      <c r="AG18" s="674"/>
      <c r="AH18" s="674">
        <v>164</v>
      </c>
      <c r="AI18" s="674">
        <v>1493</v>
      </c>
      <c r="AJ18" s="674"/>
      <c r="AK18" s="674">
        <v>4576</v>
      </c>
      <c r="AL18" s="674"/>
      <c r="AM18" s="674"/>
      <c r="AN18" s="674">
        <v>142355</v>
      </c>
      <c r="AO18" s="674"/>
      <c r="AP18" s="674"/>
      <c r="AQ18" s="674"/>
      <c r="AR18" s="674"/>
      <c r="AS18" s="674"/>
      <c r="AT18" s="674"/>
      <c r="AU18" s="674">
        <v>20179</v>
      </c>
      <c r="AV18" s="674">
        <v>17115</v>
      </c>
      <c r="AW18" s="673">
        <f t="shared" si="3"/>
        <v>220315</v>
      </c>
      <c r="AX18" s="41">
        <f>'t1'!AR18</f>
        <v>0</v>
      </c>
      <c r="BQ18" s="675" t="s">
        <v>304</v>
      </c>
      <c r="CA18" s="675" t="s">
        <v>304</v>
      </c>
    </row>
    <row r="19" spans="1:79" ht="12.75" customHeight="1" x14ac:dyDescent="0.2">
      <c r="A19" s="33" t="str">
        <f>'t1'!A19</f>
        <v>OPERATORI ESPERTI</v>
      </c>
      <c r="B19" s="392" t="str">
        <f>'t1'!B19</f>
        <v>0OEESP</v>
      </c>
      <c r="C19" s="671">
        <f t="shared" si="4"/>
        <v>539</v>
      </c>
      <c r="D19" s="671">
        <f t="shared" si="0"/>
        <v>0</v>
      </c>
      <c r="E19" s="671">
        <f t="shared" si="0"/>
        <v>0</v>
      </c>
      <c r="F19" s="672">
        <f t="shared" si="0"/>
        <v>0</v>
      </c>
      <c r="G19" s="672">
        <f t="shared" si="0"/>
        <v>0</v>
      </c>
      <c r="H19" s="672">
        <f t="shared" si="0"/>
        <v>2337</v>
      </c>
      <c r="I19" s="672">
        <f t="shared" si="0"/>
        <v>0</v>
      </c>
      <c r="J19" s="672">
        <f t="shared" si="0"/>
        <v>1142</v>
      </c>
      <c r="K19" s="672">
        <f t="shared" si="0"/>
        <v>0</v>
      </c>
      <c r="L19" s="672">
        <f t="shared" si="0"/>
        <v>0</v>
      </c>
      <c r="M19" s="672">
        <f t="shared" si="0"/>
        <v>451</v>
      </c>
      <c r="N19" s="672">
        <f t="shared" si="0"/>
        <v>0</v>
      </c>
      <c r="O19" s="672">
        <f t="shared" si="0"/>
        <v>0</v>
      </c>
      <c r="P19" s="672">
        <f t="shared" si="0"/>
        <v>11239</v>
      </c>
      <c r="Q19" s="672">
        <f t="shared" si="0"/>
        <v>0</v>
      </c>
      <c r="R19" s="672">
        <f t="shared" si="0"/>
        <v>0</v>
      </c>
      <c r="S19" s="672">
        <f t="shared" si="0"/>
        <v>0</v>
      </c>
      <c r="T19" s="672">
        <f t="shared" si="1"/>
        <v>0</v>
      </c>
      <c r="U19" s="672">
        <f t="shared" si="1"/>
        <v>0</v>
      </c>
      <c r="V19" s="672">
        <f t="shared" si="1"/>
        <v>0</v>
      </c>
      <c r="W19" s="672">
        <f t="shared" si="1"/>
        <v>1933</v>
      </c>
      <c r="X19" s="672">
        <f t="shared" si="1"/>
        <v>1235</v>
      </c>
      <c r="Y19" s="673">
        <f t="shared" si="2"/>
        <v>18876</v>
      </c>
      <c r="Z19" s="41">
        <f>'t1'!M19</f>
        <v>1</v>
      </c>
      <c r="AA19" s="554">
        <v>539</v>
      </c>
      <c r="AB19" s="554"/>
      <c r="AC19" s="554"/>
      <c r="AD19" s="674"/>
      <c r="AE19" s="674"/>
      <c r="AF19" s="674">
        <v>2337</v>
      </c>
      <c r="AG19" s="674"/>
      <c r="AH19" s="674">
        <v>1142</v>
      </c>
      <c r="AI19" s="674"/>
      <c r="AJ19" s="674"/>
      <c r="AK19" s="674">
        <v>451</v>
      </c>
      <c r="AL19" s="674"/>
      <c r="AM19" s="674"/>
      <c r="AN19" s="674">
        <v>11239</v>
      </c>
      <c r="AO19" s="674"/>
      <c r="AP19" s="674"/>
      <c r="AQ19" s="674"/>
      <c r="AR19" s="674"/>
      <c r="AS19" s="674"/>
      <c r="AT19" s="674"/>
      <c r="AU19" s="674">
        <v>1933</v>
      </c>
      <c r="AV19" s="674">
        <v>1235</v>
      </c>
      <c r="AW19" s="673">
        <f t="shared" si="3"/>
        <v>18876</v>
      </c>
      <c r="AX19" s="41">
        <f>'t1'!AR19</f>
        <v>0</v>
      </c>
      <c r="BQ19" s="675" t="s">
        <v>304</v>
      </c>
      <c r="CA19" s="675" t="s">
        <v>304</v>
      </c>
    </row>
    <row r="20" spans="1:79" ht="12.75" customHeight="1" x14ac:dyDescent="0.2">
      <c r="A20" s="33" t="str">
        <f>'t1'!A20</f>
        <v>OPERATORI</v>
      </c>
      <c r="B20" s="392" t="str">
        <f>'t1'!B20</f>
        <v>0OP000</v>
      </c>
      <c r="C20" s="671">
        <f t="shared" si="4"/>
        <v>97</v>
      </c>
      <c r="D20" s="671">
        <f t="shared" si="0"/>
        <v>0</v>
      </c>
      <c r="E20" s="671">
        <f t="shared" si="0"/>
        <v>0</v>
      </c>
      <c r="F20" s="672">
        <f t="shared" si="0"/>
        <v>0</v>
      </c>
      <c r="G20" s="672">
        <f t="shared" si="0"/>
        <v>0</v>
      </c>
      <c r="H20" s="672">
        <f t="shared" si="0"/>
        <v>383</v>
      </c>
      <c r="I20" s="672">
        <f t="shared" si="0"/>
        <v>0</v>
      </c>
      <c r="J20" s="672">
        <f t="shared" si="0"/>
        <v>0</v>
      </c>
      <c r="K20" s="672">
        <f t="shared" si="0"/>
        <v>0</v>
      </c>
      <c r="L20" s="672">
        <f t="shared" si="0"/>
        <v>0</v>
      </c>
      <c r="M20" s="672">
        <f t="shared" si="0"/>
        <v>0</v>
      </c>
      <c r="N20" s="672">
        <f t="shared" si="0"/>
        <v>0</v>
      </c>
      <c r="O20" s="672">
        <f t="shared" si="0"/>
        <v>0</v>
      </c>
      <c r="P20" s="672">
        <f t="shared" si="0"/>
        <v>1691</v>
      </c>
      <c r="Q20" s="672">
        <f t="shared" si="0"/>
        <v>0</v>
      </c>
      <c r="R20" s="672">
        <f t="shared" si="0"/>
        <v>0</v>
      </c>
      <c r="S20" s="672">
        <f t="shared" si="0"/>
        <v>0</v>
      </c>
      <c r="T20" s="672">
        <f t="shared" si="1"/>
        <v>0</v>
      </c>
      <c r="U20" s="672">
        <f t="shared" si="1"/>
        <v>0</v>
      </c>
      <c r="V20" s="672">
        <f t="shared" si="1"/>
        <v>0</v>
      </c>
      <c r="W20" s="672">
        <f t="shared" si="1"/>
        <v>373</v>
      </c>
      <c r="X20" s="672">
        <f t="shared" si="1"/>
        <v>0</v>
      </c>
      <c r="Y20" s="673">
        <f t="shared" si="2"/>
        <v>2544</v>
      </c>
      <c r="Z20" s="41">
        <f>'t1'!M20</f>
        <v>1</v>
      </c>
      <c r="AA20" s="554">
        <v>97</v>
      </c>
      <c r="AB20" s="554"/>
      <c r="AC20" s="554"/>
      <c r="AD20" s="674"/>
      <c r="AE20" s="674"/>
      <c r="AF20" s="674">
        <v>383</v>
      </c>
      <c r="AG20" s="674"/>
      <c r="AH20" s="674"/>
      <c r="AI20" s="674"/>
      <c r="AJ20" s="674"/>
      <c r="AK20" s="674"/>
      <c r="AL20" s="674"/>
      <c r="AM20" s="674"/>
      <c r="AN20" s="674">
        <v>1691</v>
      </c>
      <c r="AO20" s="674"/>
      <c r="AP20" s="674"/>
      <c r="AQ20" s="674"/>
      <c r="AR20" s="674"/>
      <c r="AS20" s="674"/>
      <c r="AT20" s="674"/>
      <c r="AU20" s="674">
        <v>373</v>
      </c>
      <c r="AV20" s="674"/>
      <c r="AW20" s="673">
        <f t="shared" si="3"/>
        <v>2544</v>
      </c>
      <c r="AX20" s="41">
        <f>'t1'!AR20</f>
        <v>0</v>
      </c>
      <c r="BQ20" s="675" t="s">
        <v>304</v>
      </c>
      <c r="CA20" s="675" t="s">
        <v>304</v>
      </c>
    </row>
    <row r="21" spans="1:79" ht="12.75" customHeight="1" x14ac:dyDescent="0.2">
      <c r="A21" s="33" t="str">
        <f>'t1'!A21</f>
        <v>CONTRATTISTI</v>
      </c>
      <c r="B21" s="392" t="str">
        <f>'t1'!B21</f>
        <v>000061</v>
      </c>
      <c r="C21" s="671">
        <f t="shared" si="4"/>
        <v>0</v>
      </c>
      <c r="D21" s="671">
        <f t="shared" si="0"/>
        <v>0</v>
      </c>
      <c r="E21" s="671">
        <f t="shared" si="0"/>
        <v>0</v>
      </c>
      <c r="F21" s="672">
        <f t="shared" si="0"/>
        <v>0</v>
      </c>
      <c r="G21" s="672">
        <f t="shared" si="0"/>
        <v>0</v>
      </c>
      <c r="H21" s="672">
        <f t="shared" si="0"/>
        <v>0</v>
      </c>
      <c r="I21" s="672">
        <f t="shared" si="0"/>
        <v>0</v>
      </c>
      <c r="J21" s="672">
        <f t="shared" si="0"/>
        <v>0</v>
      </c>
      <c r="K21" s="672">
        <f t="shared" si="0"/>
        <v>0</v>
      </c>
      <c r="L21" s="672">
        <f t="shared" si="0"/>
        <v>0</v>
      </c>
      <c r="M21" s="672">
        <f t="shared" si="0"/>
        <v>0</v>
      </c>
      <c r="N21" s="672">
        <f t="shared" si="0"/>
        <v>0</v>
      </c>
      <c r="O21" s="672">
        <f t="shared" si="0"/>
        <v>0</v>
      </c>
      <c r="P21" s="672">
        <f t="shared" si="0"/>
        <v>0</v>
      </c>
      <c r="Q21" s="672">
        <f t="shared" si="0"/>
        <v>0</v>
      </c>
      <c r="R21" s="672">
        <f t="shared" si="0"/>
        <v>0</v>
      </c>
      <c r="S21" s="672">
        <f t="shared" si="0"/>
        <v>0</v>
      </c>
      <c r="T21" s="672">
        <f t="shared" si="1"/>
        <v>0</v>
      </c>
      <c r="U21" s="672">
        <f t="shared" si="1"/>
        <v>0</v>
      </c>
      <c r="V21" s="672">
        <f t="shared" si="1"/>
        <v>0</v>
      </c>
      <c r="W21" s="672">
        <f t="shared" si="1"/>
        <v>0</v>
      </c>
      <c r="X21" s="672">
        <f t="shared" si="1"/>
        <v>0</v>
      </c>
      <c r="Y21" s="673">
        <f t="shared" si="2"/>
        <v>0</v>
      </c>
      <c r="Z21" s="41">
        <f>'t1'!M21</f>
        <v>0</v>
      </c>
      <c r="AA21" s="554"/>
      <c r="AB21" s="554"/>
      <c r="AC21" s="554"/>
      <c r="AD21" s="674"/>
      <c r="AE21" s="674"/>
      <c r="AF21" s="674"/>
      <c r="AG21" s="674"/>
      <c r="AH21" s="674"/>
      <c r="AI21" s="674"/>
      <c r="AJ21" s="674"/>
      <c r="AK21" s="674"/>
      <c r="AL21" s="674"/>
      <c r="AM21" s="674"/>
      <c r="AN21" s="674"/>
      <c r="AO21" s="674"/>
      <c r="AP21" s="674"/>
      <c r="AQ21" s="674"/>
      <c r="AR21" s="674"/>
      <c r="AS21" s="674"/>
      <c r="AT21" s="674"/>
      <c r="AU21" s="674"/>
      <c r="AV21" s="674"/>
      <c r="AW21" s="673">
        <f t="shared" si="3"/>
        <v>0</v>
      </c>
      <c r="AX21" s="41">
        <f>'t1'!AR21</f>
        <v>0</v>
      </c>
      <c r="BQ21" s="675" t="s">
        <v>302</v>
      </c>
      <c r="CA21" s="675" t="s">
        <v>302</v>
      </c>
    </row>
    <row r="22" spans="1:79" ht="12.75" customHeight="1" thickBot="1" x14ac:dyDescent="0.25">
      <c r="A22" s="33" t="str">
        <f>'t1'!A22</f>
        <v>COLLABORATORE A T.D. ART. 90 TUEL</v>
      </c>
      <c r="B22" s="392" t="str">
        <f>'t1'!B22</f>
        <v>000096</v>
      </c>
      <c r="C22" s="671">
        <f t="shared" si="4"/>
        <v>0</v>
      </c>
      <c r="D22" s="671">
        <f t="shared" si="0"/>
        <v>0</v>
      </c>
      <c r="E22" s="671">
        <f t="shared" si="0"/>
        <v>0</v>
      </c>
      <c r="F22" s="672">
        <f t="shared" si="0"/>
        <v>0</v>
      </c>
      <c r="G22" s="672">
        <f t="shared" si="0"/>
        <v>0</v>
      </c>
      <c r="H22" s="672">
        <f t="shared" si="0"/>
        <v>0</v>
      </c>
      <c r="I22" s="672">
        <f t="shared" si="0"/>
        <v>0</v>
      </c>
      <c r="J22" s="672">
        <f t="shared" si="0"/>
        <v>0</v>
      </c>
      <c r="K22" s="672">
        <f t="shared" si="0"/>
        <v>0</v>
      </c>
      <c r="L22" s="672">
        <f t="shared" si="0"/>
        <v>0</v>
      </c>
      <c r="M22" s="672">
        <f t="shared" si="0"/>
        <v>0</v>
      </c>
      <c r="N22" s="672">
        <f t="shared" si="0"/>
        <v>0</v>
      </c>
      <c r="O22" s="672">
        <f t="shared" si="0"/>
        <v>0</v>
      </c>
      <c r="P22" s="672">
        <f t="shared" si="0"/>
        <v>0</v>
      </c>
      <c r="Q22" s="672">
        <f t="shared" si="0"/>
        <v>0</v>
      </c>
      <c r="R22" s="672">
        <f t="shared" si="0"/>
        <v>0</v>
      </c>
      <c r="S22" s="672">
        <f t="shared" si="0"/>
        <v>0</v>
      </c>
      <c r="T22" s="672">
        <f t="shared" si="1"/>
        <v>0</v>
      </c>
      <c r="U22" s="672">
        <f t="shared" si="1"/>
        <v>0</v>
      </c>
      <c r="V22" s="672">
        <f t="shared" si="1"/>
        <v>0</v>
      </c>
      <c r="W22" s="672">
        <f t="shared" si="1"/>
        <v>0</v>
      </c>
      <c r="X22" s="672">
        <f t="shared" si="1"/>
        <v>0</v>
      </c>
      <c r="Y22" s="673">
        <f t="shared" si="2"/>
        <v>0</v>
      </c>
      <c r="Z22" s="41">
        <f>'t1'!M22</f>
        <v>0</v>
      </c>
      <c r="AA22" s="554"/>
      <c r="AB22" s="554"/>
      <c r="AC22" s="554"/>
      <c r="AD22" s="674"/>
      <c r="AE22" s="674"/>
      <c r="AF22" s="674"/>
      <c r="AG22" s="674"/>
      <c r="AH22" s="674"/>
      <c r="AI22" s="674"/>
      <c r="AJ22" s="674"/>
      <c r="AK22" s="674"/>
      <c r="AL22" s="674"/>
      <c r="AM22" s="674"/>
      <c r="AN22" s="674"/>
      <c r="AO22" s="674"/>
      <c r="AP22" s="674"/>
      <c r="AQ22" s="674"/>
      <c r="AR22" s="674"/>
      <c r="AS22" s="674"/>
      <c r="AT22" s="674"/>
      <c r="AU22" s="674"/>
      <c r="AV22" s="674"/>
      <c r="AW22" s="673">
        <f t="shared" si="3"/>
        <v>0</v>
      </c>
      <c r="AX22" s="41">
        <f>'t1'!AR22</f>
        <v>0</v>
      </c>
      <c r="BQ22" s="675" t="s">
        <v>302</v>
      </c>
      <c r="CA22" s="675" t="s">
        <v>302</v>
      </c>
    </row>
    <row r="23" spans="1:79" ht="15" customHeight="1" thickTop="1" thickBot="1" x14ac:dyDescent="0.25">
      <c r="A23" s="33" t="str">
        <f>'t1'!A23</f>
        <v>TOTALE</v>
      </c>
      <c r="B23" s="649"/>
      <c r="C23" s="676">
        <f t="shared" ref="C23:Y23" si="5">SUM(C6:C22)</f>
        <v>11941</v>
      </c>
      <c r="D23" s="676">
        <f t="shared" si="5"/>
        <v>0</v>
      </c>
      <c r="E23" s="676">
        <f t="shared" si="5"/>
        <v>0</v>
      </c>
      <c r="F23" s="676">
        <f t="shared" si="5"/>
        <v>212148</v>
      </c>
      <c r="G23" s="676">
        <f t="shared" si="5"/>
        <v>40231</v>
      </c>
      <c r="H23" s="676">
        <f t="shared" si="5"/>
        <v>47685</v>
      </c>
      <c r="I23" s="676">
        <f t="shared" si="5"/>
        <v>0</v>
      </c>
      <c r="J23" s="676">
        <f t="shared" si="5"/>
        <v>4006</v>
      </c>
      <c r="K23" s="676">
        <f t="shared" si="5"/>
        <v>1493</v>
      </c>
      <c r="L23" s="676">
        <f t="shared" si="5"/>
        <v>0</v>
      </c>
      <c r="M23" s="676">
        <f t="shared" si="5"/>
        <v>5289</v>
      </c>
      <c r="N23" s="676">
        <f t="shared" si="5"/>
        <v>0</v>
      </c>
      <c r="O23" s="676">
        <f t="shared" si="5"/>
        <v>32908</v>
      </c>
      <c r="P23" s="676">
        <f t="shared" si="5"/>
        <v>232943</v>
      </c>
      <c r="Q23" s="676">
        <f t="shared" si="5"/>
        <v>0</v>
      </c>
      <c r="R23" s="676">
        <f t="shared" si="5"/>
        <v>0</v>
      </c>
      <c r="S23" s="676">
        <f t="shared" si="5"/>
        <v>0</v>
      </c>
      <c r="T23" s="676">
        <f t="shared" si="5"/>
        <v>0</v>
      </c>
      <c r="U23" s="676">
        <f t="shared" si="5"/>
        <v>0</v>
      </c>
      <c r="V23" s="676">
        <f t="shared" si="5"/>
        <v>0</v>
      </c>
      <c r="W23" s="676">
        <f t="shared" si="5"/>
        <v>36961</v>
      </c>
      <c r="X23" s="676">
        <f t="shared" si="5"/>
        <v>35975</v>
      </c>
      <c r="Y23" s="652">
        <f t="shared" si="5"/>
        <v>661580</v>
      </c>
      <c r="Z23" s="41"/>
      <c r="AA23" s="676">
        <f t="shared" ref="AA23:AW23" si="6">SUM(AA6:AA22)</f>
        <v>11941</v>
      </c>
      <c r="AB23" s="676">
        <f t="shared" si="6"/>
        <v>0</v>
      </c>
      <c r="AC23" s="676">
        <f t="shared" si="6"/>
        <v>0</v>
      </c>
      <c r="AD23" s="676">
        <f t="shared" si="6"/>
        <v>212148</v>
      </c>
      <c r="AE23" s="676">
        <f t="shared" si="6"/>
        <v>40231</v>
      </c>
      <c r="AF23" s="676">
        <f t="shared" si="6"/>
        <v>47685</v>
      </c>
      <c r="AG23" s="676">
        <f t="shared" si="6"/>
        <v>0</v>
      </c>
      <c r="AH23" s="676">
        <f t="shared" si="6"/>
        <v>4006</v>
      </c>
      <c r="AI23" s="676">
        <f t="shared" si="6"/>
        <v>1493</v>
      </c>
      <c r="AJ23" s="676">
        <f t="shared" si="6"/>
        <v>0</v>
      </c>
      <c r="AK23" s="676">
        <f t="shared" si="6"/>
        <v>5289</v>
      </c>
      <c r="AL23" s="676">
        <f t="shared" si="6"/>
        <v>0</v>
      </c>
      <c r="AM23" s="676">
        <f t="shared" si="6"/>
        <v>32908</v>
      </c>
      <c r="AN23" s="676">
        <f t="shared" si="6"/>
        <v>232943</v>
      </c>
      <c r="AO23" s="676">
        <f t="shared" si="6"/>
        <v>0</v>
      </c>
      <c r="AP23" s="676">
        <f t="shared" si="6"/>
        <v>0</v>
      </c>
      <c r="AQ23" s="676">
        <f t="shared" si="6"/>
        <v>0</v>
      </c>
      <c r="AR23" s="676">
        <f t="shared" si="6"/>
        <v>0</v>
      </c>
      <c r="AS23" s="676">
        <f t="shared" si="6"/>
        <v>0</v>
      </c>
      <c r="AT23" s="676">
        <f t="shared" si="6"/>
        <v>0</v>
      </c>
      <c r="AU23" s="676">
        <f t="shared" si="6"/>
        <v>36961</v>
      </c>
      <c r="AV23" s="676">
        <f t="shared" si="6"/>
        <v>35975</v>
      </c>
      <c r="AW23" s="652">
        <f t="shared" si="6"/>
        <v>661580</v>
      </c>
      <c r="AX23" s="41"/>
    </row>
    <row r="24" spans="1:79" x14ac:dyDescent="0.2">
      <c r="A24" s="33" t="str">
        <f>'t1'!A24</f>
        <v>(a) personale a tempo indeterminato al quale viene applicato un contratto di lavoro di tipo privatistico (es.:tipografico,chimico,edile,metalmeccanico,portierato, ecc.)</v>
      </c>
      <c r="Y24" s="473"/>
      <c r="Z24" s="473"/>
      <c r="AW24" s="473"/>
      <c r="AX24" s="473"/>
      <c r="AY24" s="473"/>
      <c r="AZ24" s="473"/>
    </row>
    <row r="25" spans="1:79" x14ac:dyDescent="0.2">
      <c r="A25" s="33" t="str">
        <f>'t1'!A25</f>
        <v>(b) cfr." istruzioni generali e specifiche di comparto" e "glossario"</v>
      </c>
    </row>
    <row r="26" spans="1:79" x14ac:dyDescent="0.2">
      <c r="A26" s="375"/>
    </row>
    <row r="27" spans="1:79" x14ac:dyDescent="0.2">
      <c r="A27" s="375"/>
    </row>
  </sheetData>
  <sheetProtection algorithmName="SHA-512" hashValue="NNyOfTQdSvwlM5/wVqli7R45D6v44vD9YDdQ3xpM4I17SvE6PVXxYfZ0kelVlUaMdA49fO1W/lVuulBEGD85Vg==" saltValue="7QcY8c+/+oADdnZFFB+gSQ==" spinCount="100000" sheet="1" formatColumns="0" selectLockedCells="1"/>
  <conditionalFormatting sqref="A6:Y6 AA6:AW22 B7:Y22 A7:A25">
    <cfRule type="expression" dxfId="0" priority="1" stopIfTrue="1">
      <formula>$Z6&gt;0</formula>
    </cfRule>
  </conditionalFormatting>
  <dataValidations count="1">
    <dataValidation type="whole" allowBlank="1" showInputMessage="1" showErrorMessage="1" errorTitle="ERRORE NEL DATO IMMESSO" error="INSERIRE SOLO NUMERI INTERI" sqref="AA6:AV22">
      <formula1>1</formula1>
      <formula2>999999999999</formula2>
    </dataValidation>
  </dataValidations>
  <printOptions horizontalCentered="1" verticalCentered="1"/>
  <pageMargins left="0" right="0" top="0.15748031496062992" bottom="0.15748031496062992" header="0.19685039370078741" footer="0.19685039370078741"/>
  <pageSetup paperSize="8" scale="8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8"/>
  <sheetViews>
    <sheetView showGridLines="0" zoomScaleNormal="100" workbookViewId="0">
      <pane ySplit="3" topLeftCell="A4" activePane="bottomLeft" state="frozen"/>
      <selection activeCell="AF16" sqref="AF16"/>
      <selection pane="bottomLeft" activeCell="AF16" sqref="AF16"/>
    </sheetView>
  </sheetViews>
  <sheetFormatPr defaultRowHeight="10.5" x14ac:dyDescent="0.15"/>
  <cols>
    <col min="1" max="1" width="87.6640625" customWidth="1"/>
    <col min="2" max="2" width="18" customWidth="1"/>
    <col min="3" max="3" width="18" hidden="1" customWidth="1"/>
    <col min="4" max="4" width="20.6640625" customWidth="1"/>
    <col min="5" max="5" width="7.6640625" customWidth="1"/>
    <col min="6" max="6" width="12.5" bestFit="1" customWidth="1"/>
    <col min="7" max="7" width="3.5" hidden="1" customWidth="1"/>
    <col min="8" max="8" width="9.1640625" customWidth="1"/>
  </cols>
  <sheetData>
    <row r="1" spans="1:14" s="4" customFormat="1" ht="43.5" customHeight="1" x14ac:dyDescent="0.2">
      <c r="A1" s="260" t="str">
        <f>'t1'!A1</f>
        <v>REGIONI ED AUTONOMIE LOCALI - anno 2023</v>
      </c>
      <c r="B1" s="260"/>
      <c r="C1" s="260"/>
      <c r="D1" s="260"/>
      <c r="H1" s="375"/>
      <c r="N1"/>
    </row>
    <row r="2" spans="1:14" ht="30" customHeight="1" thickBot="1" x14ac:dyDescent="0.25">
      <c r="A2" s="5"/>
      <c r="B2" s="677"/>
      <c r="C2" s="677"/>
      <c r="D2" s="677"/>
    </row>
    <row r="3" spans="1:14" ht="21.75" customHeight="1" thickBot="1" x14ac:dyDescent="0.2">
      <c r="A3" s="678" t="s">
        <v>305</v>
      </c>
      <c r="B3" s="679" t="s">
        <v>306</v>
      </c>
      <c r="C3" s="680"/>
      <c r="D3" s="681" t="s">
        <v>307</v>
      </c>
    </row>
    <row r="4" spans="1:14" s="686" customFormat="1" ht="23.25" customHeight="1" thickTop="1" x14ac:dyDescent="0.2">
      <c r="A4" s="682" t="s">
        <v>308</v>
      </c>
      <c r="B4" s="683" t="s">
        <v>309</v>
      </c>
      <c r="C4" s="684">
        <f>ROUND(D4,0)</f>
        <v>0</v>
      </c>
      <c r="D4" s="685"/>
    </row>
    <row r="5" spans="1:14" s="686" customFormat="1" ht="23.25" customHeight="1" x14ac:dyDescent="0.2">
      <c r="A5" s="687" t="s">
        <v>310</v>
      </c>
      <c r="B5" s="688" t="s">
        <v>311</v>
      </c>
      <c r="C5" s="689">
        <f t="shared" ref="C5:C29" si="0">ROUND(D5,0)</f>
        <v>0</v>
      </c>
      <c r="D5" s="685"/>
    </row>
    <row r="6" spans="1:14" s="686" customFormat="1" ht="23.25" customHeight="1" x14ac:dyDescent="0.2">
      <c r="A6" s="687" t="s">
        <v>312</v>
      </c>
      <c r="B6" s="689" t="s">
        <v>313</v>
      </c>
      <c r="C6" s="689">
        <f t="shared" si="0"/>
        <v>65266</v>
      </c>
      <c r="D6" s="685">
        <v>65266</v>
      </c>
    </row>
    <row r="7" spans="1:14" s="686" customFormat="1" ht="23.25" customHeight="1" x14ac:dyDescent="0.2">
      <c r="A7" s="687" t="s">
        <v>314</v>
      </c>
      <c r="B7" s="690" t="s">
        <v>315</v>
      </c>
      <c r="C7" s="689">
        <f t="shared" si="0"/>
        <v>24943</v>
      </c>
      <c r="D7" s="685">
        <v>24943</v>
      </c>
    </row>
    <row r="8" spans="1:14" s="686" customFormat="1" ht="23.25" customHeight="1" x14ac:dyDescent="0.2">
      <c r="A8" s="691" t="s">
        <v>316</v>
      </c>
      <c r="B8" s="689" t="s">
        <v>317</v>
      </c>
      <c r="C8" s="689">
        <f t="shared" si="0"/>
        <v>5710</v>
      </c>
      <c r="D8" s="685">
        <v>5710</v>
      </c>
    </row>
    <row r="9" spans="1:14" s="686" customFormat="1" ht="23.25" customHeight="1" x14ac:dyDescent="0.2">
      <c r="A9" s="692" t="s">
        <v>318</v>
      </c>
      <c r="B9" s="690" t="s">
        <v>319</v>
      </c>
      <c r="C9" s="689">
        <f t="shared" si="0"/>
        <v>0</v>
      </c>
      <c r="D9" s="693"/>
    </row>
    <row r="10" spans="1:14" s="686" customFormat="1" ht="23.25" customHeight="1" x14ac:dyDescent="0.2">
      <c r="A10" s="694" t="s">
        <v>320</v>
      </c>
      <c r="B10" s="689" t="s">
        <v>321</v>
      </c>
      <c r="C10" s="689">
        <f t="shared" si="0"/>
        <v>0</v>
      </c>
      <c r="D10" s="685"/>
    </row>
    <row r="11" spans="1:14" s="686" customFormat="1" ht="23.25" customHeight="1" x14ac:dyDescent="0.2">
      <c r="A11" s="691" t="s">
        <v>322</v>
      </c>
      <c r="B11" s="695" t="s">
        <v>323</v>
      </c>
      <c r="C11" s="689">
        <f t="shared" si="0"/>
        <v>6390</v>
      </c>
      <c r="D11" s="685">
        <v>6390</v>
      </c>
    </row>
    <row r="12" spans="1:14" s="686" customFormat="1" ht="23.25" customHeight="1" x14ac:dyDescent="0.2">
      <c r="A12" s="691" t="s">
        <v>324</v>
      </c>
      <c r="B12" s="695" t="s">
        <v>325</v>
      </c>
      <c r="C12" s="689">
        <f t="shared" si="0"/>
        <v>0</v>
      </c>
      <c r="D12" s="685"/>
    </row>
    <row r="13" spans="1:14" s="686" customFormat="1" ht="23.25" customHeight="1" x14ac:dyDescent="0.2">
      <c r="A13" s="691" t="s">
        <v>326</v>
      </c>
      <c r="B13" s="695" t="s">
        <v>327</v>
      </c>
      <c r="C13" s="689">
        <f t="shared" si="0"/>
        <v>32700</v>
      </c>
      <c r="D13" s="685">
        <v>32700</v>
      </c>
    </row>
    <row r="14" spans="1:14" s="686" customFormat="1" ht="23.25" customHeight="1" x14ac:dyDescent="0.2">
      <c r="A14" s="691" t="s">
        <v>328</v>
      </c>
      <c r="B14" s="689" t="s">
        <v>329</v>
      </c>
      <c r="C14" s="689">
        <f t="shared" si="0"/>
        <v>27121</v>
      </c>
      <c r="D14" s="685">
        <v>27121</v>
      </c>
    </row>
    <row r="15" spans="1:14" s="686" customFormat="1" ht="23.25" customHeight="1" x14ac:dyDescent="0.2">
      <c r="A15" s="692" t="s">
        <v>330</v>
      </c>
      <c r="B15" s="690" t="s">
        <v>331</v>
      </c>
      <c r="C15" s="689">
        <f t="shared" si="0"/>
        <v>70421</v>
      </c>
      <c r="D15" s="693">
        <v>70421</v>
      </c>
    </row>
    <row r="16" spans="1:14" s="686" customFormat="1" ht="23.25" customHeight="1" x14ac:dyDescent="0.2">
      <c r="A16" s="694" t="s">
        <v>332</v>
      </c>
      <c r="B16" s="688" t="s">
        <v>333</v>
      </c>
      <c r="C16" s="689">
        <f t="shared" si="0"/>
        <v>0</v>
      </c>
      <c r="D16" s="693"/>
    </row>
    <row r="17" spans="1:8" s="686" customFormat="1" ht="23.25" customHeight="1" x14ac:dyDescent="0.2">
      <c r="A17" s="696" t="s">
        <v>334</v>
      </c>
      <c r="B17" s="689" t="s">
        <v>335</v>
      </c>
      <c r="C17" s="689">
        <f t="shared" si="0"/>
        <v>0</v>
      </c>
      <c r="D17" s="685"/>
    </row>
    <row r="18" spans="1:8" ht="23.25" customHeight="1" x14ac:dyDescent="0.2">
      <c r="A18" s="697" t="s">
        <v>336</v>
      </c>
      <c r="B18" s="695" t="s">
        <v>337</v>
      </c>
      <c r="C18" s="689">
        <f t="shared" si="0"/>
        <v>10520</v>
      </c>
      <c r="D18" s="693">
        <v>10520</v>
      </c>
    </row>
    <row r="19" spans="1:8" ht="23.25" customHeight="1" x14ac:dyDescent="0.2">
      <c r="A19" s="682" t="s">
        <v>338</v>
      </c>
      <c r="B19" s="695" t="s">
        <v>339</v>
      </c>
      <c r="C19" s="689">
        <f t="shared" si="0"/>
        <v>905</v>
      </c>
      <c r="D19" s="685">
        <v>905</v>
      </c>
    </row>
    <row r="20" spans="1:8" s="4" customFormat="1" ht="23.25" customHeight="1" x14ac:dyDescent="0.2">
      <c r="A20" s="682" t="s">
        <v>340</v>
      </c>
      <c r="B20" s="689" t="s">
        <v>341</v>
      </c>
      <c r="C20" s="689">
        <f t="shared" si="0"/>
        <v>666221</v>
      </c>
      <c r="D20" s="685">
        <v>666221</v>
      </c>
      <c r="G20" s="375" t="s">
        <v>60</v>
      </c>
    </row>
    <row r="21" spans="1:8" ht="23.25" customHeight="1" x14ac:dyDescent="0.2">
      <c r="A21" s="682" t="s">
        <v>342</v>
      </c>
      <c r="B21" s="690" t="s">
        <v>343</v>
      </c>
      <c r="C21" s="689">
        <f t="shared" si="0"/>
        <v>425698</v>
      </c>
      <c r="D21" s="685">
        <v>425698</v>
      </c>
      <c r="G21" s="698" t="s">
        <v>61</v>
      </c>
    </row>
    <row r="22" spans="1:8" ht="23.25" customHeight="1" x14ac:dyDescent="0.2">
      <c r="A22" s="682" t="s">
        <v>344</v>
      </c>
      <c r="B22" s="689" t="s">
        <v>345</v>
      </c>
      <c r="C22" s="689">
        <f t="shared" si="0"/>
        <v>218871</v>
      </c>
      <c r="D22" s="685">
        <v>218871</v>
      </c>
      <c r="F22" s="699" t="s">
        <v>346</v>
      </c>
      <c r="G22" s="700">
        <v>1</v>
      </c>
    </row>
    <row r="23" spans="1:8" ht="23.25" customHeight="1" x14ac:dyDescent="0.2">
      <c r="A23" s="682" t="s">
        <v>347</v>
      </c>
      <c r="B23" s="690" t="s">
        <v>348</v>
      </c>
      <c r="C23" s="689">
        <f t="shared" si="0"/>
        <v>0</v>
      </c>
      <c r="D23" s="685"/>
    </row>
    <row r="24" spans="1:8" ht="23.25" customHeight="1" x14ac:dyDescent="0.2">
      <c r="A24" s="701" t="s">
        <v>349</v>
      </c>
      <c r="B24" s="689" t="s">
        <v>350</v>
      </c>
      <c r="C24" s="689">
        <f t="shared" si="0"/>
        <v>0</v>
      </c>
      <c r="D24" s="693"/>
    </row>
    <row r="25" spans="1:8" ht="23.25" customHeight="1" x14ac:dyDescent="0.2">
      <c r="A25" s="702" t="s">
        <v>351</v>
      </c>
      <c r="B25" s="695" t="s">
        <v>352</v>
      </c>
      <c r="C25" s="703">
        <f t="shared" si="0"/>
        <v>0</v>
      </c>
      <c r="D25" s="704"/>
    </row>
    <row r="26" spans="1:8" ht="23.25" customHeight="1" x14ac:dyDescent="0.2">
      <c r="A26" s="702" t="s">
        <v>353</v>
      </c>
      <c r="B26" s="695" t="s">
        <v>354</v>
      </c>
      <c r="C26" s="703">
        <f t="shared" si="0"/>
        <v>25750</v>
      </c>
      <c r="D26" s="704">
        <v>25750</v>
      </c>
    </row>
    <row r="27" spans="1:8" ht="23.25" customHeight="1" x14ac:dyDescent="0.2">
      <c r="A27" s="702" t="s">
        <v>355</v>
      </c>
      <c r="B27" s="695" t="s">
        <v>356</v>
      </c>
      <c r="C27" s="703">
        <f t="shared" si="0"/>
        <v>0</v>
      </c>
      <c r="D27" s="704"/>
    </row>
    <row r="28" spans="1:8" ht="23.25" customHeight="1" x14ac:dyDescent="0.2">
      <c r="A28" s="692" t="s">
        <v>357</v>
      </c>
      <c r="B28" s="689" t="s">
        <v>358</v>
      </c>
      <c r="C28" s="689">
        <f t="shared" si="0"/>
        <v>0</v>
      </c>
      <c r="D28" s="693"/>
    </row>
    <row r="29" spans="1:8" ht="23.25" customHeight="1" thickBot="1" x14ac:dyDescent="0.25">
      <c r="A29" s="705" t="s">
        <v>359</v>
      </c>
      <c r="B29" s="706" t="s">
        <v>360</v>
      </c>
      <c r="C29" s="706">
        <f t="shared" si="0"/>
        <v>4957</v>
      </c>
      <c r="D29" s="707">
        <v>4957</v>
      </c>
    </row>
    <row r="30" spans="1:8" ht="15" customHeight="1" thickBot="1" x14ac:dyDescent="0.2">
      <c r="A30" s="708" t="str">
        <f>IF(G22=1,"ATTENZIONE è stata dichiarata IRAP commerciale. Controllare l'importo inserito!"," ")</f>
        <v>ATTENZIONE è stata dichiarata IRAP commerciale. Controllare l'importo inserito!</v>
      </c>
      <c r="B30" s="708"/>
      <c r="C30" s="708"/>
      <c r="D30" s="708"/>
    </row>
    <row r="31" spans="1:8" ht="15" customHeight="1" x14ac:dyDescent="0.15">
      <c r="A31" s="709" t="s">
        <v>361</v>
      </c>
      <c r="B31" s="710"/>
      <c r="C31" s="710"/>
      <c r="D31" s="711"/>
    </row>
    <row r="32" spans="1:8" ht="95.1" customHeight="1" thickBot="1" x14ac:dyDescent="0.2">
      <c r="A32" s="712" t="s">
        <v>362</v>
      </c>
      <c r="B32" s="713"/>
      <c r="C32" s="713"/>
      <c r="D32" s="714"/>
      <c r="E32" s="715" t="str">
        <f>IF(AND(A32="",(D25+D26)&gt;0),"ATTENZIONE!  Inserire nel campo NOTE l'elenco delle Istituzioni ed il relativo importo dei rimborsi EFFETTUATI!",IF(AND(A32&lt;&gt;"",(D25+D26)=0),"ATTENZIONE!  il campo NOTE non deve essere compilato in assenza di rimborsi",""))</f>
        <v/>
      </c>
      <c r="F32" s="716"/>
      <c r="G32" s="716"/>
      <c r="H32" s="716"/>
    </row>
    <row r="33" spans="1:8" ht="15" customHeight="1" thickBot="1" x14ac:dyDescent="0.2">
      <c r="A33" s="708" t="str">
        <f>IF(LEN(A35)&gt;1000,"IL NUMERO MASSIMO DI CARATTERI CONSENTITI NEL CAMPO NOTE SOTTOSTANTE E' DI 1000","")</f>
        <v/>
      </c>
      <c r="B33" s="708"/>
      <c r="C33" s="708"/>
      <c r="D33" s="708"/>
    </row>
    <row r="34" spans="1:8" ht="15" customHeight="1" x14ac:dyDescent="0.15">
      <c r="A34" s="709" t="s">
        <v>363</v>
      </c>
      <c r="B34" s="710"/>
      <c r="C34" s="710"/>
      <c r="D34" s="711"/>
    </row>
    <row r="35" spans="1:8" ht="95.1" customHeight="1" thickBot="1" x14ac:dyDescent="0.2">
      <c r="A35" s="712" t="s">
        <v>364</v>
      </c>
      <c r="B35" s="713"/>
      <c r="C35" s="713"/>
      <c r="D35" s="714"/>
      <c r="E35" s="715" t="str">
        <f>IF(AND(A35="",(D27+D28+D29)&gt;0),"ATTENZIONE!  Inserire nel campo NOTE l'elenco delle Istituzioni ed il relativo importo dei rimborsi RICEVUTI!",IF(AND(A35&lt;&gt;"",(D27+D28+D29)=0),"ATTENZIONE!  il campo NOTE non deve essere compilato in assenza di rimborsi",""))</f>
        <v/>
      </c>
      <c r="F35" s="716"/>
      <c r="G35" s="716"/>
      <c r="H35" s="716"/>
    </row>
    <row r="36" spans="1:8" ht="23.25" customHeight="1" x14ac:dyDescent="0.2">
      <c r="A36" s="4" t="s">
        <v>365</v>
      </c>
    </row>
    <row r="37" spans="1:8" ht="25.5" customHeight="1" x14ac:dyDescent="0.2">
      <c r="A37" s="717" t="s">
        <v>366</v>
      </c>
      <c r="B37" s="717"/>
      <c r="C37" s="717"/>
      <c r="D37" s="717"/>
    </row>
    <row r="38" spans="1:8" ht="25.5" customHeight="1" x14ac:dyDescent="0.2">
      <c r="A38" s="717" t="s">
        <v>367</v>
      </c>
      <c r="B38" s="717"/>
      <c r="C38" s="717"/>
      <c r="D38" s="717"/>
    </row>
  </sheetData>
  <sheetProtection algorithmName="SHA-512" hashValue="VnLJbAOZPDnx8YpDmnGwh5TxAg7hjuQzkYDoB2xfXpAIp5uwAvL84BKmNPL3o/O7JPn118WRAWst4Xo3MDaJog==" saltValue="mpTJPR9V/oN84vf+2BDuhg==" spinCount="100000" sheet="1" formatColumns="0" selectLockedCells="1"/>
  <mergeCells count="12">
    <mergeCell ref="A33:D33"/>
    <mergeCell ref="A34:D34"/>
    <mergeCell ref="A35:D35"/>
    <mergeCell ref="E35:H35"/>
    <mergeCell ref="A37:D37"/>
    <mergeCell ref="A38:D38"/>
    <mergeCell ref="A1:D1"/>
    <mergeCell ref="B2:D2"/>
    <mergeCell ref="A30:D30"/>
    <mergeCell ref="A31:D31"/>
    <mergeCell ref="A32:D32"/>
    <mergeCell ref="E32:H32"/>
  </mergeCells>
  <dataValidations count="4">
    <dataValidation type="whole" allowBlank="1" showInputMessage="1" showErrorMessage="1" errorTitle="ERRORE NEL DATO IMMESSO" error="INSERIRE SOLO NUMERI INTERI" sqref="D4:D24">
      <formula1>1</formula1>
      <formula2>999999999999</formula2>
    </dataValidation>
    <dataValidation type="whole" allowBlank="1" showInputMessage="1" showErrorMessage="1" errorTitle="ERRORE NEL DATO IMMESSO" error="INSERIRE SOLO NUMERI INTERI" promptTitle="ATTENZIONE" prompt="Inserire nel campo NOTE sottostante il nome delle Istituzioni che ricevono i rimborsi ed i relativi importi" sqref="D25:D26">
      <formula1>1</formula1>
      <formula2>999999999999</formula2>
    </dataValidation>
    <dataValidation type="whole" allowBlank="1" showInputMessage="1" showErrorMessage="1" errorTitle="ERRORE NEL DATO IMMESSO" error="INSERIRE SOLO NUMERI INTERI" promptTitle="ATTENZIONE" prompt="Inserire nel campo NOTE sottostante il nome delle Istituzioni da cui si ricevono i rimborsi ed i relativi importi" sqref="D27:D29">
      <formula1>1</formula1>
      <formula2>999999999999</formula2>
    </dataValidation>
    <dataValidation type="textLength" allowBlank="1" showInputMessage="1" showErrorMessage="1" errorTitle="ATTENZIONE ! ! ! " error="E' stato superato il limite di 1000 caratteri" sqref="A32:D32 A35:D35">
      <formula1>0</formula1>
      <formula2>1000</formula2>
    </dataValidation>
  </dataValidations>
  <printOptions horizontalCentered="1" verticalCentered="1"/>
  <pageMargins left="0" right="0" top="0.19685039370078741" bottom="0.15748031496062992" header="0.19685039370078741" footer="0.19685039370078741"/>
  <pageSetup paperSize="8"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ltText="No">
                <anchor moveWithCells="1">
                  <from>
                    <xdr:col>1</xdr:col>
                    <xdr:colOff>676275</xdr:colOff>
                    <xdr:row>16</xdr:row>
                    <xdr:rowOff>142875</xdr:rowOff>
                  </from>
                  <to>
                    <xdr:col>3</xdr:col>
                    <xdr:colOff>19050</xdr:colOff>
                    <xdr:row>17</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1"/>
  <sheetViews>
    <sheetView showGridLines="0" zoomScale="80" zoomScaleNormal="80" workbookViewId="0">
      <selection activeCell="AF16" sqref="AF16"/>
    </sheetView>
  </sheetViews>
  <sheetFormatPr defaultColWidth="9.33203125" defaultRowHeight="11.25" x14ac:dyDescent="0.2"/>
  <cols>
    <col min="1" max="1" width="65.6640625" style="720" customWidth="1"/>
    <col min="2" max="2" width="10.6640625" style="725" customWidth="1"/>
    <col min="3" max="3" width="20.6640625" style="720" customWidth="1"/>
    <col min="4" max="4" width="3.33203125" style="720" customWidth="1"/>
    <col min="5" max="5" width="65.6640625" style="720" customWidth="1"/>
    <col min="6" max="6" width="10.6640625" style="720" customWidth="1"/>
    <col min="7" max="7" width="20.6640625" style="720" customWidth="1"/>
    <col min="8" max="8" width="73.33203125" style="720" customWidth="1"/>
    <col min="9" max="13" width="9.33203125" style="720"/>
    <col min="14" max="14" width="9.1640625" style="4" customWidth="1"/>
    <col min="15" max="17" width="14.6640625" style="724" hidden="1" customWidth="1"/>
    <col min="18" max="18" width="14.6640625" style="723" hidden="1" customWidth="1"/>
    <col min="19" max="19" width="5.33203125" style="723" hidden="1" customWidth="1"/>
    <col min="20" max="22" width="14.6640625" style="724" hidden="1" customWidth="1"/>
    <col min="23" max="23" width="14.6640625" style="723" hidden="1" customWidth="1"/>
    <col min="24" max="16384" width="9.33203125" style="720"/>
  </cols>
  <sheetData>
    <row r="1" spans="1:23" ht="23.25" x14ac:dyDescent="0.2">
      <c r="A1" s="718" t="str">
        <f>'t1'!$A$1</f>
        <v>REGIONI ED AUTONOMIE LOCALI - anno 2023</v>
      </c>
      <c r="B1" s="718"/>
      <c r="C1" s="718"/>
      <c r="D1" s="718"/>
      <c r="E1" s="718"/>
      <c r="F1" s="718"/>
      <c r="G1" s="718"/>
      <c r="H1" s="719" t="s">
        <v>301</v>
      </c>
      <c r="O1" s="721"/>
      <c r="P1" s="721"/>
      <c r="Q1" s="722">
        <v>77</v>
      </c>
      <c r="R1" s="722" t="s">
        <v>368</v>
      </c>
      <c r="T1" s="721"/>
      <c r="U1" s="721"/>
    </row>
    <row r="2" spans="1:23" ht="15.6" customHeight="1" x14ac:dyDescent="0.2"/>
    <row r="3" spans="1:23" ht="44.85" customHeight="1" x14ac:dyDescent="0.2">
      <c r="A3" s="726"/>
      <c r="B3" s="727"/>
      <c r="C3" s="727"/>
      <c r="D3" s="727"/>
      <c r="E3" s="727"/>
      <c r="F3" s="727"/>
      <c r="G3" s="727"/>
      <c r="O3" s="721"/>
      <c r="P3" s="721"/>
      <c r="T3" s="721"/>
      <c r="U3" s="721"/>
    </row>
    <row r="4" spans="1:23" ht="15.6" customHeight="1" thickBot="1" x14ac:dyDescent="0.25"/>
    <row r="5" spans="1:23" ht="25.5" customHeight="1" thickBot="1" x14ac:dyDescent="0.25">
      <c r="A5" s="728" t="s">
        <v>369</v>
      </c>
      <c r="B5" s="729"/>
      <c r="C5" s="730"/>
      <c r="D5" s="731"/>
      <c r="E5" s="728" t="s">
        <v>370</v>
      </c>
      <c r="F5" s="732"/>
      <c r="G5" s="730"/>
      <c r="H5" s="733" t="s">
        <v>371</v>
      </c>
      <c r="I5" s="734"/>
      <c r="J5" s="734"/>
      <c r="K5" s="734"/>
      <c r="L5" s="734"/>
      <c r="O5" s="735"/>
      <c r="P5" s="735"/>
      <c r="T5" s="735"/>
      <c r="U5" s="735"/>
    </row>
    <row r="6" spans="1:23" ht="17.100000000000001" customHeight="1" thickBot="1" x14ac:dyDescent="0.25">
      <c r="A6" s="736" t="s">
        <v>305</v>
      </c>
      <c r="B6" s="737" t="s">
        <v>372</v>
      </c>
      <c r="C6" s="738" t="s">
        <v>373</v>
      </c>
      <c r="D6" s="731"/>
      <c r="E6" s="736" t="s">
        <v>305</v>
      </c>
      <c r="F6" s="739" t="s">
        <v>372</v>
      </c>
      <c r="G6" s="740" t="s">
        <v>373</v>
      </c>
      <c r="H6" s="741" t="s">
        <v>374</v>
      </c>
      <c r="I6" s="734"/>
      <c r="J6" s="734"/>
      <c r="K6" s="734"/>
      <c r="L6" s="734"/>
    </row>
    <row r="7" spans="1:23" ht="17.100000000000001" customHeight="1" thickBot="1" x14ac:dyDescent="0.3">
      <c r="A7" s="742" t="s">
        <v>375</v>
      </c>
      <c r="B7" s="743"/>
      <c r="C7" s="744"/>
      <c r="D7" s="731"/>
      <c r="E7" s="742" t="str">
        <f>A7</f>
        <v>Segretario comunale e provinciale (bilancio)</v>
      </c>
      <c r="F7" s="743"/>
      <c r="G7" s="744"/>
      <c r="H7" s="745" t="s">
        <v>376</v>
      </c>
      <c r="I7" s="746"/>
      <c r="O7" s="747" t="s">
        <v>377</v>
      </c>
      <c r="P7" s="748"/>
      <c r="Q7" s="749"/>
      <c r="R7" s="749"/>
      <c r="S7" s="750"/>
      <c r="T7" s="747" t="s">
        <v>378</v>
      </c>
      <c r="U7" s="748"/>
      <c r="V7" s="749"/>
      <c r="W7" s="749"/>
    </row>
    <row r="8" spans="1:23" ht="17.100000000000001" customHeight="1" thickBot="1" x14ac:dyDescent="0.25">
      <c r="A8" s="751" t="s">
        <v>379</v>
      </c>
      <c r="B8" s="752"/>
      <c r="C8" s="753"/>
      <c r="D8" s="731"/>
      <c r="E8" s="751" t="s">
        <v>380</v>
      </c>
      <c r="F8" s="752"/>
      <c r="G8" s="753"/>
      <c r="H8" s="754" t="s">
        <v>374</v>
      </c>
      <c r="O8" s="755" t="s">
        <v>381</v>
      </c>
      <c r="P8" s="755" t="s">
        <v>382</v>
      </c>
      <c r="Q8" s="755" t="s">
        <v>383</v>
      </c>
      <c r="R8" s="755" t="s">
        <v>384</v>
      </c>
      <c r="S8" s="750"/>
      <c r="T8" s="755" t="s">
        <v>381</v>
      </c>
      <c r="U8" s="755" t="s">
        <v>382</v>
      </c>
      <c r="V8" s="755" t="s">
        <v>383</v>
      </c>
      <c r="W8" s="755" t="s">
        <v>384</v>
      </c>
    </row>
    <row r="9" spans="1:23" ht="17.100000000000001" customHeight="1" thickBot="1" x14ac:dyDescent="0.25">
      <c r="A9" s="756" t="s">
        <v>385</v>
      </c>
      <c r="B9" s="757" t="s">
        <v>386</v>
      </c>
      <c r="C9" s="758"/>
      <c r="D9" s="731"/>
      <c r="E9" s="756" t="s">
        <v>387</v>
      </c>
      <c r="F9" s="759" t="s">
        <v>388</v>
      </c>
      <c r="G9" s="758"/>
      <c r="H9" s="733" t="s">
        <v>389</v>
      </c>
      <c r="J9" s="734"/>
      <c r="K9" s="734"/>
      <c r="L9" s="734"/>
      <c r="O9" s="721">
        <v>77</v>
      </c>
      <c r="P9" s="721">
        <v>2</v>
      </c>
      <c r="Q9" s="724" t="str">
        <f>B9</f>
        <v>F18J</v>
      </c>
      <c r="R9" s="760">
        <f>ROUND(C9,0)</f>
        <v>0</v>
      </c>
      <c r="S9" s="721" t="str">
        <f>VLOOKUP(O9,Q:R,2,FALSE)</f>
        <v>NO</v>
      </c>
      <c r="T9" s="721">
        <v>77</v>
      </c>
      <c r="U9" s="721">
        <v>61</v>
      </c>
      <c r="V9" s="761" t="str">
        <f>F9</f>
        <v>U448</v>
      </c>
      <c r="W9" s="760">
        <f>ROUND(G9,0)</f>
        <v>0</v>
      </c>
    </row>
    <row r="10" spans="1:23" ht="17.100000000000001" customHeight="1" thickBot="1" x14ac:dyDescent="0.25">
      <c r="A10" s="762" t="s">
        <v>390</v>
      </c>
      <c r="B10" s="763" t="s">
        <v>391</v>
      </c>
      <c r="C10" s="764"/>
      <c r="D10" s="731"/>
      <c r="E10" s="756" t="s">
        <v>392</v>
      </c>
      <c r="F10" s="759" t="s">
        <v>393</v>
      </c>
      <c r="G10" s="758"/>
      <c r="H10" s="765" t="str">
        <f>IF(SUMIF($O:$O,$Q$1,$R:$R)-SUMIF($T:$T,$Q$1,$W:$W)&lt;0,"Attenzione, nelle seguenti sezioni le destinazioni risultano superiori alle relative risorse e generano pertanto squadratura 8: "&amp;CHAR(10)&amp;$A$7,"OK")</f>
        <v>OK</v>
      </c>
      <c r="J10" s="734"/>
      <c r="K10" s="734"/>
      <c r="L10" s="734"/>
      <c r="O10" s="721">
        <v>77</v>
      </c>
      <c r="P10" s="721">
        <v>2</v>
      </c>
      <c r="Q10" s="724" t="str">
        <f>B10</f>
        <v>F24K</v>
      </c>
      <c r="R10" s="760">
        <f>ROUND(C10,0)</f>
        <v>0</v>
      </c>
      <c r="S10" s="721" t="str">
        <f>VLOOKUP(O10,Q:R,2,FALSE)</f>
        <v>NO</v>
      </c>
      <c r="T10" s="721">
        <v>77</v>
      </c>
      <c r="U10" s="721">
        <v>61</v>
      </c>
      <c r="V10" s="761" t="str">
        <f>F10</f>
        <v>U06Z</v>
      </c>
      <c r="W10" s="760">
        <f>ROUND(G10,0)</f>
        <v>0</v>
      </c>
    </row>
    <row r="11" spans="1:23" ht="17.100000000000001" customHeight="1" thickBot="1" x14ac:dyDescent="0.25">
      <c r="A11" s="756" t="s">
        <v>394</v>
      </c>
      <c r="B11" s="757" t="s">
        <v>395</v>
      </c>
      <c r="C11" s="766"/>
      <c r="D11" s="731"/>
      <c r="E11" s="767" t="s">
        <v>396</v>
      </c>
      <c r="F11" s="759" t="s">
        <v>397</v>
      </c>
      <c r="G11" s="758"/>
      <c r="H11" s="765"/>
      <c r="J11" s="734"/>
      <c r="K11" s="734"/>
      <c r="L11" s="734"/>
      <c r="O11" s="721">
        <v>77</v>
      </c>
      <c r="P11" s="721">
        <v>2</v>
      </c>
      <c r="Q11" s="724" t="str">
        <f>B11</f>
        <v>F20M</v>
      </c>
      <c r="R11" s="760">
        <f>ROUND(C11,0)</f>
        <v>0</v>
      </c>
      <c r="S11" s="721" t="str">
        <f>VLOOKUP(O11,Q:R,2,FALSE)</f>
        <v>NO</v>
      </c>
      <c r="T11" s="721">
        <v>77</v>
      </c>
      <c r="U11" s="721">
        <v>61</v>
      </c>
      <c r="V11" s="761" t="str">
        <f>F11</f>
        <v>U07B</v>
      </c>
      <c r="W11" s="760">
        <f>ROUND(G11,0)</f>
        <v>0</v>
      </c>
    </row>
    <row r="12" spans="1:23" ht="17.100000000000001" customHeight="1" thickBot="1" x14ac:dyDescent="0.25">
      <c r="A12" s="768" t="s">
        <v>398</v>
      </c>
      <c r="B12" s="769"/>
      <c r="C12" s="770">
        <f>SUM(C9:C11)</f>
        <v>0</v>
      </c>
      <c r="D12" s="731"/>
      <c r="E12" s="767" t="s">
        <v>399</v>
      </c>
      <c r="F12" s="759" t="s">
        <v>400</v>
      </c>
      <c r="G12" s="758"/>
      <c r="H12" s="765"/>
      <c r="J12" s="734"/>
      <c r="K12" s="734"/>
      <c r="L12" s="734"/>
      <c r="O12" s="721" t="s">
        <v>401</v>
      </c>
      <c r="P12" s="721"/>
      <c r="R12" s="760"/>
      <c r="T12" s="721">
        <v>77</v>
      </c>
      <c r="U12" s="721">
        <v>61</v>
      </c>
      <c r="V12" s="761" t="str">
        <f>F12</f>
        <v>U449</v>
      </c>
      <c r="W12" s="760">
        <f>ROUND(G12,0)</f>
        <v>0</v>
      </c>
    </row>
    <row r="13" spans="1:23" ht="17.100000000000001" customHeight="1" thickBot="1" x14ac:dyDescent="0.25">
      <c r="A13" s="771" t="s">
        <v>402</v>
      </c>
      <c r="B13" s="772"/>
      <c r="C13" s="773">
        <f>C12</f>
        <v>0</v>
      </c>
      <c r="D13" s="731"/>
      <c r="E13" s="774" t="s">
        <v>403</v>
      </c>
      <c r="F13" s="775"/>
      <c r="G13" s="770">
        <f>SUM(G9:G12)</f>
        <v>0</v>
      </c>
      <c r="H13" s="765"/>
      <c r="J13" s="734"/>
      <c r="K13" s="734"/>
      <c r="L13" s="734"/>
      <c r="T13" s="721" t="s">
        <v>401</v>
      </c>
      <c r="U13" s="721"/>
      <c r="V13" s="761"/>
      <c r="W13" s="760"/>
    </row>
    <row r="14" spans="1:23" ht="17.100000000000001" customHeight="1" thickBot="1" x14ac:dyDescent="0.25">
      <c r="A14" s="776"/>
      <c r="B14" s="777"/>
      <c r="C14" s="776"/>
      <c r="D14" s="731"/>
      <c r="E14" s="771" t="s">
        <v>402</v>
      </c>
      <c r="F14" s="778"/>
      <c r="G14" s="779">
        <f>G13</f>
        <v>0</v>
      </c>
      <c r="H14" s="765"/>
      <c r="I14" s="734"/>
      <c r="J14" s="734"/>
      <c r="K14" s="734"/>
      <c r="L14" s="734"/>
      <c r="T14" s="721"/>
      <c r="U14" s="721"/>
      <c r="V14" s="761"/>
      <c r="W14" s="760"/>
    </row>
    <row r="15" spans="1:23" ht="17.100000000000001" customHeight="1" thickBot="1" x14ac:dyDescent="0.25">
      <c r="A15" s="780" t="s">
        <v>404</v>
      </c>
      <c r="B15" s="781"/>
      <c r="C15" s="782">
        <f>C13</f>
        <v>0</v>
      </c>
      <c r="D15" s="731"/>
      <c r="E15" s="780" t="s">
        <v>405</v>
      </c>
      <c r="F15" s="783"/>
      <c r="G15" s="782">
        <f>G14</f>
        <v>0</v>
      </c>
      <c r="H15" s="784"/>
      <c r="I15" s="734"/>
      <c r="J15" s="734"/>
      <c r="K15" s="734"/>
      <c r="L15" s="734"/>
    </row>
    <row r="16" spans="1:23" ht="5.0999999999999996" customHeight="1" x14ac:dyDescent="0.2">
      <c r="I16" s="734"/>
      <c r="J16" s="734"/>
      <c r="K16" s="734"/>
      <c r="L16" s="734"/>
    </row>
    <row r="17" spans="1:8" ht="10.35" customHeight="1" x14ac:dyDescent="0.2">
      <c r="A17" s="720" t="s">
        <v>406</v>
      </c>
      <c r="H17" s="785"/>
    </row>
    <row r="18" spans="1:8" ht="10.35" customHeight="1" x14ac:dyDescent="0.2">
      <c r="A18" s="720" t="s">
        <v>407</v>
      </c>
      <c r="H18" s="785"/>
    </row>
    <row r="19" spans="1:8" ht="10.35" customHeight="1" x14ac:dyDescent="0.2">
      <c r="A19" s="720" t="s">
        <v>408</v>
      </c>
      <c r="B19" s="786"/>
      <c r="C19" s="787"/>
      <c r="D19" s="787"/>
      <c r="E19" s="787"/>
      <c r="F19" s="787"/>
      <c r="G19" s="787"/>
      <c r="H19" s="787"/>
    </row>
    <row r="20" spans="1:8" ht="10.35" customHeight="1" x14ac:dyDescent="0.2">
      <c r="A20" s="720" t="s">
        <v>409</v>
      </c>
      <c r="B20" s="786"/>
      <c r="C20" s="787"/>
      <c r="D20" s="787"/>
      <c r="E20" s="787"/>
      <c r="F20" s="787"/>
      <c r="G20" s="787"/>
      <c r="H20" s="787"/>
    </row>
    <row r="21" spans="1:8" ht="10.35" customHeight="1" x14ac:dyDescent="0.2">
      <c r="A21" s="720" t="s">
        <v>410</v>
      </c>
      <c r="B21" s="786"/>
      <c r="C21" s="787"/>
      <c r="D21" s="787"/>
      <c r="E21" s="787"/>
      <c r="F21" s="787"/>
      <c r="G21" s="787"/>
      <c r="H21" s="787"/>
    </row>
  </sheetData>
  <sheetProtection algorithmName="SHA-512" hashValue="cjr873vxqd+kAYxV+2OAh2gKkipnzauhTw3lvPaSPpZHXtjgdWxlY9CM9nEnyc9jC9mCegkPIWFrU6ECgFrqTA==" saltValue="zPSs87T3kJ5RGwWADvY9JA==" spinCount="100000" sheet="1" formatColumns="0" selectLockedCells="1"/>
  <mergeCells count="1">
    <mergeCell ref="H10:H14"/>
  </mergeCells>
  <dataValidations count="2">
    <dataValidation type="whole" allowBlank="1" showInputMessage="1" showErrorMessage="1" errorTitle="ERRORE NEL DATO IMMESSO" error="INSERIRE SOLO NUMERI INTERI" sqref="C12:C13 C65531:C65532 C131067:C131068 C196603:C196604 C262139:C262140 C327675:C327676 C393211:C393212 C458747:C458748 C524283:C524284 C589819:C589820 C655355:C655356 C720891:C720892 C786427:C786428 C851963:C851964 C917499:C917500 C983035:C983036 G13:G14 G65532:G65533 G131068:G131069 G196604:G196605 G262140:G262141 G327676:G327677 G393212:G393213 G458748:G458749 G524284:G524285 G589820:G589821 G655356:G655357 G720892:G720893 G786428:G786429 G851964:G851965 G917500:G917501 G983036:G983037">
      <formula1>-999999999999</formula1>
      <formula2>999999999999</formula2>
    </dataValidation>
    <dataValidation type="whole" allowBlank="1" showInputMessage="1" showErrorMessage="1" errorTitle="ERRORE NEL DATO IMMESSO" error="INSERIRE SOLO NUMERI INTERI" sqref="G9:G12 G65528:G65531 G131064:G131067 G196600:G196603 G262136:G262139 G327672:G327675 G393208:G393211 G458744:G458747 G524280:G524283 G589816:G589819 G655352:G655355 G720888:G720891 G786424:G786427 G851960:G851963 G917496:G917499 G983032:G983035 C11 C65530 C131066 C196602 C262138 C327674 C393210 C458746 C524282 C589818 C655354 C720890 C786426 C851962 C917498 C983034 C9 C65528 C131064 C196600 C262136 C327672 C393208 C458744 C524280 C589816 C655352 C720888 C786424 C851960 C917496 C983032">
      <formula1>0</formula1>
      <formula2>999999999999</formula2>
    </dataValidation>
  </dataValidations>
  <printOptions horizontalCentered="1"/>
  <pageMargins left="0.39370078740157483" right="0.39370078740157483" top="0.78740157480314965" bottom="0.39370078740157483" header="0.51181102362204722" footer="0.19685039370078741"/>
  <pageSetup paperSize="9" scale="61"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showGridLines="0" topLeftCell="A13" zoomScale="110" zoomScaleNormal="110" workbookViewId="0">
      <selection activeCell="AF16" sqref="AF16"/>
    </sheetView>
  </sheetViews>
  <sheetFormatPr defaultColWidth="9.33203125" defaultRowHeight="11.25" x14ac:dyDescent="0.2"/>
  <cols>
    <col min="1" max="1" width="65.6640625" style="720" customWidth="1"/>
    <col min="2" max="2" width="10.6640625" style="725" customWidth="1"/>
    <col min="3" max="3" width="20.6640625" style="720" customWidth="1"/>
    <col min="4" max="4" width="3.33203125" style="720" customWidth="1"/>
    <col min="5" max="5" width="65.6640625" style="720" customWidth="1"/>
    <col min="6" max="6" width="10.6640625" style="720" customWidth="1"/>
    <col min="7" max="7" width="20.6640625" style="720" customWidth="1"/>
    <col min="8" max="8" width="73.33203125" style="720" customWidth="1"/>
    <col min="9" max="13" width="9.33203125" style="720"/>
    <col min="14" max="14" width="9.1640625" style="4" customWidth="1"/>
    <col min="15" max="17" width="14.1640625" style="724" hidden="1" customWidth="1"/>
    <col min="18" max="18" width="14.1640625" style="723" hidden="1" customWidth="1"/>
    <col min="19" max="19" width="9.33203125" style="723" hidden="1" customWidth="1"/>
    <col min="20" max="22" width="14.1640625" style="724" hidden="1" customWidth="1"/>
    <col min="23" max="23" width="14.1640625" style="723" hidden="1" customWidth="1"/>
    <col min="24" max="256" width="9.33203125" style="720"/>
    <col min="257" max="257" width="65.6640625" style="720" customWidth="1"/>
    <col min="258" max="258" width="10.6640625" style="720" customWidth="1"/>
    <col min="259" max="259" width="20.6640625" style="720" customWidth="1"/>
    <col min="260" max="260" width="3.33203125" style="720" customWidth="1"/>
    <col min="261" max="261" width="65.6640625" style="720" customWidth="1"/>
    <col min="262" max="262" width="10.6640625" style="720" customWidth="1"/>
    <col min="263" max="263" width="20.6640625" style="720" customWidth="1"/>
    <col min="264" max="264" width="73.33203125" style="720" customWidth="1"/>
    <col min="265" max="269" width="9.33203125" style="720"/>
    <col min="270" max="270" width="9.1640625" style="720" customWidth="1"/>
    <col min="271" max="274" width="14.1640625" style="720" customWidth="1"/>
    <col min="275" max="275" width="9.33203125" style="720"/>
    <col min="276" max="279" width="14.1640625" style="720" customWidth="1"/>
    <col min="280" max="512" width="9.33203125" style="720"/>
    <col min="513" max="513" width="65.6640625" style="720" customWidth="1"/>
    <col min="514" max="514" width="10.6640625" style="720" customWidth="1"/>
    <col min="515" max="515" width="20.6640625" style="720" customWidth="1"/>
    <col min="516" max="516" width="3.33203125" style="720" customWidth="1"/>
    <col min="517" max="517" width="65.6640625" style="720" customWidth="1"/>
    <col min="518" max="518" width="10.6640625" style="720" customWidth="1"/>
    <col min="519" max="519" width="20.6640625" style="720" customWidth="1"/>
    <col min="520" max="520" width="73.33203125" style="720" customWidth="1"/>
    <col min="521" max="525" width="9.33203125" style="720"/>
    <col min="526" max="526" width="9.1640625" style="720" customWidth="1"/>
    <col min="527" max="530" width="14.1640625" style="720" customWidth="1"/>
    <col min="531" max="531" width="9.33203125" style="720"/>
    <col min="532" max="535" width="14.1640625" style="720" customWidth="1"/>
    <col min="536" max="768" width="9.33203125" style="720"/>
    <col min="769" max="769" width="65.6640625" style="720" customWidth="1"/>
    <col min="770" max="770" width="10.6640625" style="720" customWidth="1"/>
    <col min="771" max="771" width="20.6640625" style="720" customWidth="1"/>
    <col min="772" max="772" width="3.33203125" style="720" customWidth="1"/>
    <col min="773" max="773" width="65.6640625" style="720" customWidth="1"/>
    <col min="774" max="774" width="10.6640625" style="720" customWidth="1"/>
    <col min="775" max="775" width="20.6640625" style="720" customWidth="1"/>
    <col min="776" max="776" width="73.33203125" style="720" customWidth="1"/>
    <col min="777" max="781" width="9.33203125" style="720"/>
    <col min="782" max="782" width="9.1640625" style="720" customWidth="1"/>
    <col min="783" max="786" width="14.1640625" style="720" customWidth="1"/>
    <col min="787" max="787" width="9.33203125" style="720"/>
    <col min="788" max="791" width="14.1640625" style="720" customWidth="1"/>
    <col min="792" max="1024" width="9.33203125" style="720"/>
    <col min="1025" max="1025" width="65.6640625" style="720" customWidth="1"/>
    <col min="1026" max="1026" width="10.6640625" style="720" customWidth="1"/>
    <col min="1027" max="1027" width="20.6640625" style="720" customWidth="1"/>
    <col min="1028" max="1028" width="3.33203125" style="720" customWidth="1"/>
    <col min="1029" max="1029" width="65.6640625" style="720" customWidth="1"/>
    <col min="1030" max="1030" width="10.6640625" style="720" customWidth="1"/>
    <col min="1031" max="1031" width="20.6640625" style="720" customWidth="1"/>
    <col min="1032" max="1032" width="73.33203125" style="720" customWidth="1"/>
    <col min="1033" max="1037" width="9.33203125" style="720"/>
    <col min="1038" max="1038" width="9.1640625" style="720" customWidth="1"/>
    <col min="1039" max="1042" width="14.1640625" style="720" customWidth="1"/>
    <col min="1043" max="1043" width="9.33203125" style="720"/>
    <col min="1044" max="1047" width="14.1640625" style="720" customWidth="1"/>
    <col min="1048" max="1280" width="9.33203125" style="720"/>
    <col min="1281" max="1281" width="65.6640625" style="720" customWidth="1"/>
    <col min="1282" max="1282" width="10.6640625" style="720" customWidth="1"/>
    <col min="1283" max="1283" width="20.6640625" style="720" customWidth="1"/>
    <col min="1284" max="1284" width="3.33203125" style="720" customWidth="1"/>
    <col min="1285" max="1285" width="65.6640625" style="720" customWidth="1"/>
    <col min="1286" max="1286" width="10.6640625" style="720" customWidth="1"/>
    <col min="1287" max="1287" width="20.6640625" style="720" customWidth="1"/>
    <col min="1288" max="1288" width="73.33203125" style="720" customWidth="1"/>
    <col min="1289" max="1293" width="9.33203125" style="720"/>
    <col min="1294" max="1294" width="9.1640625" style="720" customWidth="1"/>
    <col min="1295" max="1298" width="14.1640625" style="720" customWidth="1"/>
    <col min="1299" max="1299" width="9.33203125" style="720"/>
    <col min="1300" max="1303" width="14.1640625" style="720" customWidth="1"/>
    <col min="1304" max="1536" width="9.33203125" style="720"/>
    <col min="1537" max="1537" width="65.6640625" style="720" customWidth="1"/>
    <col min="1538" max="1538" width="10.6640625" style="720" customWidth="1"/>
    <col min="1539" max="1539" width="20.6640625" style="720" customWidth="1"/>
    <col min="1540" max="1540" width="3.33203125" style="720" customWidth="1"/>
    <col min="1541" max="1541" width="65.6640625" style="720" customWidth="1"/>
    <col min="1542" max="1542" width="10.6640625" style="720" customWidth="1"/>
    <col min="1543" max="1543" width="20.6640625" style="720" customWidth="1"/>
    <col min="1544" max="1544" width="73.33203125" style="720" customWidth="1"/>
    <col min="1545" max="1549" width="9.33203125" style="720"/>
    <col min="1550" max="1550" width="9.1640625" style="720" customWidth="1"/>
    <col min="1551" max="1554" width="14.1640625" style="720" customWidth="1"/>
    <col min="1555" max="1555" width="9.33203125" style="720"/>
    <col min="1556" max="1559" width="14.1640625" style="720" customWidth="1"/>
    <col min="1560" max="1792" width="9.33203125" style="720"/>
    <col min="1793" max="1793" width="65.6640625" style="720" customWidth="1"/>
    <col min="1794" max="1794" width="10.6640625" style="720" customWidth="1"/>
    <col min="1795" max="1795" width="20.6640625" style="720" customWidth="1"/>
    <col min="1796" max="1796" width="3.33203125" style="720" customWidth="1"/>
    <col min="1797" max="1797" width="65.6640625" style="720" customWidth="1"/>
    <col min="1798" max="1798" width="10.6640625" style="720" customWidth="1"/>
    <col min="1799" max="1799" width="20.6640625" style="720" customWidth="1"/>
    <col min="1800" max="1800" width="73.33203125" style="720" customWidth="1"/>
    <col min="1801" max="1805" width="9.33203125" style="720"/>
    <col min="1806" max="1806" width="9.1640625" style="720" customWidth="1"/>
    <col min="1807" max="1810" width="14.1640625" style="720" customWidth="1"/>
    <col min="1811" max="1811" width="9.33203125" style="720"/>
    <col min="1812" max="1815" width="14.1640625" style="720" customWidth="1"/>
    <col min="1816" max="2048" width="9.33203125" style="720"/>
    <col min="2049" max="2049" width="65.6640625" style="720" customWidth="1"/>
    <col min="2050" max="2050" width="10.6640625" style="720" customWidth="1"/>
    <col min="2051" max="2051" width="20.6640625" style="720" customWidth="1"/>
    <col min="2052" max="2052" width="3.33203125" style="720" customWidth="1"/>
    <col min="2053" max="2053" width="65.6640625" style="720" customWidth="1"/>
    <col min="2054" max="2054" width="10.6640625" style="720" customWidth="1"/>
    <col min="2055" max="2055" width="20.6640625" style="720" customWidth="1"/>
    <col min="2056" max="2056" width="73.33203125" style="720" customWidth="1"/>
    <col min="2057" max="2061" width="9.33203125" style="720"/>
    <col min="2062" max="2062" width="9.1640625" style="720" customWidth="1"/>
    <col min="2063" max="2066" width="14.1640625" style="720" customWidth="1"/>
    <col min="2067" max="2067" width="9.33203125" style="720"/>
    <col min="2068" max="2071" width="14.1640625" style="720" customWidth="1"/>
    <col min="2072" max="2304" width="9.33203125" style="720"/>
    <col min="2305" max="2305" width="65.6640625" style="720" customWidth="1"/>
    <col min="2306" max="2306" width="10.6640625" style="720" customWidth="1"/>
    <col min="2307" max="2307" width="20.6640625" style="720" customWidth="1"/>
    <col min="2308" max="2308" width="3.33203125" style="720" customWidth="1"/>
    <col min="2309" max="2309" width="65.6640625" style="720" customWidth="1"/>
    <col min="2310" max="2310" width="10.6640625" style="720" customWidth="1"/>
    <col min="2311" max="2311" width="20.6640625" style="720" customWidth="1"/>
    <col min="2312" max="2312" width="73.33203125" style="720" customWidth="1"/>
    <col min="2313" max="2317" width="9.33203125" style="720"/>
    <col min="2318" max="2318" width="9.1640625" style="720" customWidth="1"/>
    <col min="2319" max="2322" width="14.1640625" style="720" customWidth="1"/>
    <col min="2323" max="2323" width="9.33203125" style="720"/>
    <col min="2324" max="2327" width="14.1640625" style="720" customWidth="1"/>
    <col min="2328" max="2560" width="9.33203125" style="720"/>
    <col min="2561" max="2561" width="65.6640625" style="720" customWidth="1"/>
    <col min="2562" max="2562" width="10.6640625" style="720" customWidth="1"/>
    <col min="2563" max="2563" width="20.6640625" style="720" customWidth="1"/>
    <col min="2564" max="2564" width="3.33203125" style="720" customWidth="1"/>
    <col min="2565" max="2565" width="65.6640625" style="720" customWidth="1"/>
    <col min="2566" max="2566" width="10.6640625" style="720" customWidth="1"/>
    <col min="2567" max="2567" width="20.6640625" style="720" customWidth="1"/>
    <col min="2568" max="2568" width="73.33203125" style="720" customWidth="1"/>
    <col min="2569" max="2573" width="9.33203125" style="720"/>
    <col min="2574" max="2574" width="9.1640625" style="720" customWidth="1"/>
    <col min="2575" max="2578" width="14.1640625" style="720" customWidth="1"/>
    <col min="2579" max="2579" width="9.33203125" style="720"/>
    <col min="2580" max="2583" width="14.1640625" style="720" customWidth="1"/>
    <col min="2584" max="2816" width="9.33203125" style="720"/>
    <col min="2817" max="2817" width="65.6640625" style="720" customWidth="1"/>
    <col min="2818" max="2818" width="10.6640625" style="720" customWidth="1"/>
    <col min="2819" max="2819" width="20.6640625" style="720" customWidth="1"/>
    <col min="2820" max="2820" width="3.33203125" style="720" customWidth="1"/>
    <col min="2821" max="2821" width="65.6640625" style="720" customWidth="1"/>
    <col min="2822" max="2822" width="10.6640625" style="720" customWidth="1"/>
    <col min="2823" max="2823" width="20.6640625" style="720" customWidth="1"/>
    <col min="2824" max="2824" width="73.33203125" style="720" customWidth="1"/>
    <col min="2825" max="2829" width="9.33203125" style="720"/>
    <col min="2830" max="2830" width="9.1640625" style="720" customWidth="1"/>
    <col min="2831" max="2834" width="14.1640625" style="720" customWidth="1"/>
    <col min="2835" max="2835" width="9.33203125" style="720"/>
    <col min="2836" max="2839" width="14.1640625" style="720" customWidth="1"/>
    <col min="2840" max="3072" width="9.33203125" style="720"/>
    <col min="3073" max="3073" width="65.6640625" style="720" customWidth="1"/>
    <col min="3074" max="3074" width="10.6640625" style="720" customWidth="1"/>
    <col min="3075" max="3075" width="20.6640625" style="720" customWidth="1"/>
    <col min="3076" max="3076" width="3.33203125" style="720" customWidth="1"/>
    <col min="3077" max="3077" width="65.6640625" style="720" customWidth="1"/>
    <col min="3078" max="3078" width="10.6640625" style="720" customWidth="1"/>
    <col min="3079" max="3079" width="20.6640625" style="720" customWidth="1"/>
    <col min="3080" max="3080" width="73.33203125" style="720" customWidth="1"/>
    <col min="3081" max="3085" width="9.33203125" style="720"/>
    <col min="3086" max="3086" width="9.1640625" style="720" customWidth="1"/>
    <col min="3087" max="3090" width="14.1640625" style="720" customWidth="1"/>
    <col min="3091" max="3091" width="9.33203125" style="720"/>
    <col min="3092" max="3095" width="14.1640625" style="720" customWidth="1"/>
    <col min="3096" max="3328" width="9.33203125" style="720"/>
    <col min="3329" max="3329" width="65.6640625" style="720" customWidth="1"/>
    <col min="3330" max="3330" width="10.6640625" style="720" customWidth="1"/>
    <col min="3331" max="3331" width="20.6640625" style="720" customWidth="1"/>
    <col min="3332" max="3332" width="3.33203125" style="720" customWidth="1"/>
    <col min="3333" max="3333" width="65.6640625" style="720" customWidth="1"/>
    <col min="3334" max="3334" width="10.6640625" style="720" customWidth="1"/>
    <col min="3335" max="3335" width="20.6640625" style="720" customWidth="1"/>
    <col min="3336" max="3336" width="73.33203125" style="720" customWidth="1"/>
    <col min="3337" max="3341" width="9.33203125" style="720"/>
    <col min="3342" max="3342" width="9.1640625" style="720" customWidth="1"/>
    <col min="3343" max="3346" width="14.1640625" style="720" customWidth="1"/>
    <col min="3347" max="3347" width="9.33203125" style="720"/>
    <col min="3348" max="3351" width="14.1640625" style="720" customWidth="1"/>
    <col min="3352" max="3584" width="9.33203125" style="720"/>
    <col min="3585" max="3585" width="65.6640625" style="720" customWidth="1"/>
    <col min="3586" max="3586" width="10.6640625" style="720" customWidth="1"/>
    <col min="3587" max="3587" width="20.6640625" style="720" customWidth="1"/>
    <col min="3588" max="3588" width="3.33203125" style="720" customWidth="1"/>
    <col min="3589" max="3589" width="65.6640625" style="720" customWidth="1"/>
    <col min="3590" max="3590" width="10.6640625" style="720" customWidth="1"/>
    <col min="3591" max="3591" width="20.6640625" style="720" customWidth="1"/>
    <col min="3592" max="3592" width="73.33203125" style="720" customWidth="1"/>
    <col min="3593" max="3597" width="9.33203125" style="720"/>
    <col min="3598" max="3598" width="9.1640625" style="720" customWidth="1"/>
    <col min="3599" max="3602" width="14.1640625" style="720" customWidth="1"/>
    <col min="3603" max="3603" width="9.33203125" style="720"/>
    <col min="3604" max="3607" width="14.1640625" style="720" customWidth="1"/>
    <col min="3608" max="3840" width="9.33203125" style="720"/>
    <col min="3841" max="3841" width="65.6640625" style="720" customWidth="1"/>
    <col min="3842" max="3842" width="10.6640625" style="720" customWidth="1"/>
    <col min="3843" max="3843" width="20.6640625" style="720" customWidth="1"/>
    <col min="3844" max="3844" width="3.33203125" style="720" customWidth="1"/>
    <col min="3845" max="3845" width="65.6640625" style="720" customWidth="1"/>
    <col min="3846" max="3846" width="10.6640625" style="720" customWidth="1"/>
    <col min="3847" max="3847" width="20.6640625" style="720" customWidth="1"/>
    <col min="3848" max="3848" width="73.33203125" style="720" customWidth="1"/>
    <col min="3849" max="3853" width="9.33203125" style="720"/>
    <col min="3854" max="3854" width="9.1640625" style="720" customWidth="1"/>
    <col min="3855" max="3858" width="14.1640625" style="720" customWidth="1"/>
    <col min="3859" max="3859" width="9.33203125" style="720"/>
    <col min="3860" max="3863" width="14.1640625" style="720" customWidth="1"/>
    <col min="3864" max="4096" width="9.33203125" style="720"/>
    <col min="4097" max="4097" width="65.6640625" style="720" customWidth="1"/>
    <col min="4098" max="4098" width="10.6640625" style="720" customWidth="1"/>
    <col min="4099" max="4099" width="20.6640625" style="720" customWidth="1"/>
    <col min="4100" max="4100" width="3.33203125" style="720" customWidth="1"/>
    <col min="4101" max="4101" width="65.6640625" style="720" customWidth="1"/>
    <col min="4102" max="4102" width="10.6640625" style="720" customWidth="1"/>
    <col min="4103" max="4103" width="20.6640625" style="720" customWidth="1"/>
    <col min="4104" max="4104" width="73.33203125" style="720" customWidth="1"/>
    <col min="4105" max="4109" width="9.33203125" style="720"/>
    <col min="4110" max="4110" width="9.1640625" style="720" customWidth="1"/>
    <col min="4111" max="4114" width="14.1640625" style="720" customWidth="1"/>
    <col min="4115" max="4115" width="9.33203125" style="720"/>
    <col min="4116" max="4119" width="14.1640625" style="720" customWidth="1"/>
    <col min="4120" max="4352" width="9.33203125" style="720"/>
    <col min="4353" max="4353" width="65.6640625" style="720" customWidth="1"/>
    <col min="4354" max="4354" width="10.6640625" style="720" customWidth="1"/>
    <col min="4355" max="4355" width="20.6640625" style="720" customWidth="1"/>
    <col min="4356" max="4356" width="3.33203125" style="720" customWidth="1"/>
    <col min="4357" max="4357" width="65.6640625" style="720" customWidth="1"/>
    <col min="4358" max="4358" width="10.6640625" style="720" customWidth="1"/>
    <col min="4359" max="4359" width="20.6640625" style="720" customWidth="1"/>
    <col min="4360" max="4360" width="73.33203125" style="720" customWidth="1"/>
    <col min="4361" max="4365" width="9.33203125" style="720"/>
    <col min="4366" max="4366" width="9.1640625" style="720" customWidth="1"/>
    <col min="4367" max="4370" width="14.1640625" style="720" customWidth="1"/>
    <col min="4371" max="4371" width="9.33203125" style="720"/>
    <col min="4372" max="4375" width="14.1640625" style="720" customWidth="1"/>
    <col min="4376" max="4608" width="9.33203125" style="720"/>
    <col min="4609" max="4609" width="65.6640625" style="720" customWidth="1"/>
    <col min="4610" max="4610" width="10.6640625" style="720" customWidth="1"/>
    <col min="4611" max="4611" width="20.6640625" style="720" customWidth="1"/>
    <col min="4612" max="4612" width="3.33203125" style="720" customWidth="1"/>
    <col min="4613" max="4613" width="65.6640625" style="720" customWidth="1"/>
    <col min="4614" max="4614" width="10.6640625" style="720" customWidth="1"/>
    <col min="4615" max="4615" width="20.6640625" style="720" customWidth="1"/>
    <col min="4616" max="4616" width="73.33203125" style="720" customWidth="1"/>
    <col min="4617" max="4621" width="9.33203125" style="720"/>
    <col min="4622" max="4622" width="9.1640625" style="720" customWidth="1"/>
    <col min="4623" max="4626" width="14.1640625" style="720" customWidth="1"/>
    <col min="4627" max="4627" width="9.33203125" style="720"/>
    <col min="4628" max="4631" width="14.1640625" style="720" customWidth="1"/>
    <col min="4632" max="4864" width="9.33203125" style="720"/>
    <col min="4865" max="4865" width="65.6640625" style="720" customWidth="1"/>
    <col min="4866" max="4866" width="10.6640625" style="720" customWidth="1"/>
    <col min="4867" max="4867" width="20.6640625" style="720" customWidth="1"/>
    <col min="4868" max="4868" width="3.33203125" style="720" customWidth="1"/>
    <col min="4869" max="4869" width="65.6640625" style="720" customWidth="1"/>
    <col min="4870" max="4870" width="10.6640625" style="720" customWidth="1"/>
    <col min="4871" max="4871" width="20.6640625" style="720" customWidth="1"/>
    <col min="4872" max="4872" width="73.33203125" style="720" customWidth="1"/>
    <col min="4873" max="4877" width="9.33203125" style="720"/>
    <col min="4878" max="4878" width="9.1640625" style="720" customWidth="1"/>
    <col min="4879" max="4882" width="14.1640625" style="720" customWidth="1"/>
    <col min="4883" max="4883" width="9.33203125" style="720"/>
    <col min="4884" max="4887" width="14.1640625" style="720" customWidth="1"/>
    <col min="4888" max="5120" width="9.33203125" style="720"/>
    <col min="5121" max="5121" width="65.6640625" style="720" customWidth="1"/>
    <col min="5122" max="5122" width="10.6640625" style="720" customWidth="1"/>
    <col min="5123" max="5123" width="20.6640625" style="720" customWidth="1"/>
    <col min="5124" max="5124" width="3.33203125" style="720" customWidth="1"/>
    <col min="5125" max="5125" width="65.6640625" style="720" customWidth="1"/>
    <col min="5126" max="5126" width="10.6640625" style="720" customWidth="1"/>
    <col min="5127" max="5127" width="20.6640625" style="720" customWidth="1"/>
    <col min="5128" max="5128" width="73.33203125" style="720" customWidth="1"/>
    <col min="5129" max="5133" width="9.33203125" style="720"/>
    <col min="5134" max="5134" width="9.1640625" style="720" customWidth="1"/>
    <col min="5135" max="5138" width="14.1640625" style="720" customWidth="1"/>
    <col min="5139" max="5139" width="9.33203125" style="720"/>
    <col min="5140" max="5143" width="14.1640625" style="720" customWidth="1"/>
    <col min="5144" max="5376" width="9.33203125" style="720"/>
    <col min="5377" max="5377" width="65.6640625" style="720" customWidth="1"/>
    <col min="5378" max="5378" width="10.6640625" style="720" customWidth="1"/>
    <col min="5379" max="5379" width="20.6640625" style="720" customWidth="1"/>
    <col min="5380" max="5380" width="3.33203125" style="720" customWidth="1"/>
    <col min="5381" max="5381" width="65.6640625" style="720" customWidth="1"/>
    <col min="5382" max="5382" width="10.6640625" style="720" customWidth="1"/>
    <col min="5383" max="5383" width="20.6640625" style="720" customWidth="1"/>
    <col min="5384" max="5384" width="73.33203125" style="720" customWidth="1"/>
    <col min="5385" max="5389" width="9.33203125" style="720"/>
    <col min="5390" max="5390" width="9.1640625" style="720" customWidth="1"/>
    <col min="5391" max="5394" width="14.1640625" style="720" customWidth="1"/>
    <col min="5395" max="5395" width="9.33203125" style="720"/>
    <col min="5396" max="5399" width="14.1640625" style="720" customWidth="1"/>
    <col min="5400" max="5632" width="9.33203125" style="720"/>
    <col min="5633" max="5633" width="65.6640625" style="720" customWidth="1"/>
    <col min="5634" max="5634" width="10.6640625" style="720" customWidth="1"/>
    <col min="5635" max="5635" width="20.6640625" style="720" customWidth="1"/>
    <col min="5636" max="5636" width="3.33203125" style="720" customWidth="1"/>
    <col min="5637" max="5637" width="65.6640625" style="720" customWidth="1"/>
    <col min="5638" max="5638" width="10.6640625" style="720" customWidth="1"/>
    <col min="5639" max="5639" width="20.6640625" style="720" customWidth="1"/>
    <col min="5640" max="5640" width="73.33203125" style="720" customWidth="1"/>
    <col min="5641" max="5645" width="9.33203125" style="720"/>
    <col min="5646" max="5646" width="9.1640625" style="720" customWidth="1"/>
    <col min="5647" max="5650" width="14.1640625" style="720" customWidth="1"/>
    <col min="5651" max="5651" width="9.33203125" style="720"/>
    <col min="5652" max="5655" width="14.1640625" style="720" customWidth="1"/>
    <col min="5656" max="5888" width="9.33203125" style="720"/>
    <col min="5889" max="5889" width="65.6640625" style="720" customWidth="1"/>
    <col min="5890" max="5890" width="10.6640625" style="720" customWidth="1"/>
    <col min="5891" max="5891" width="20.6640625" style="720" customWidth="1"/>
    <col min="5892" max="5892" width="3.33203125" style="720" customWidth="1"/>
    <col min="5893" max="5893" width="65.6640625" style="720" customWidth="1"/>
    <col min="5894" max="5894" width="10.6640625" style="720" customWidth="1"/>
    <col min="5895" max="5895" width="20.6640625" style="720" customWidth="1"/>
    <col min="5896" max="5896" width="73.33203125" style="720" customWidth="1"/>
    <col min="5897" max="5901" width="9.33203125" style="720"/>
    <col min="5902" max="5902" width="9.1640625" style="720" customWidth="1"/>
    <col min="5903" max="5906" width="14.1640625" style="720" customWidth="1"/>
    <col min="5907" max="5907" width="9.33203125" style="720"/>
    <col min="5908" max="5911" width="14.1640625" style="720" customWidth="1"/>
    <col min="5912" max="6144" width="9.33203125" style="720"/>
    <col min="6145" max="6145" width="65.6640625" style="720" customWidth="1"/>
    <col min="6146" max="6146" width="10.6640625" style="720" customWidth="1"/>
    <col min="6147" max="6147" width="20.6640625" style="720" customWidth="1"/>
    <col min="6148" max="6148" width="3.33203125" style="720" customWidth="1"/>
    <col min="6149" max="6149" width="65.6640625" style="720" customWidth="1"/>
    <col min="6150" max="6150" width="10.6640625" style="720" customWidth="1"/>
    <col min="6151" max="6151" width="20.6640625" style="720" customWidth="1"/>
    <col min="6152" max="6152" width="73.33203125" style="720" customWidth="1"/>
    <col min="6153" max="6157" width="9.33203125" style="720"/>
    <col min="6158" max="6158" width="9.1640625" style="720" customWidth="1"/>
    <col min="6159" max="6162" width="14.1640625" style="720" customWidth="1"/>
    <col min="6163" max="6163" width="9.33203125" style="720"/>
    <col min="6164" max="6167" width="14.1640625" style="720" customWidth="1"/>
    <col min="6168" max="6400" width="9.33203125" style="720"/>
    <col min="6401" max="6401" width="65.6640625" style="720" customWidth="1"/>
    <col min="6402" max="6402" width="10.6640625" style="720" customWidth="1"/>
    <col min="6403" max="6403" width="20.6640625" style="720" customWidth="1"/>
    <col min="6404" max="6404" width="3.33203125" style="720" customWidth="1"/>
    <col min="6405" max="6405" width="65.6640625" style="720" customWidth="1"/>
    <col min="6406" max="6406" width="10.6640625" style="720" customWidth="1"/>
    <col min="6407" max="6407" width="20.6640625" style="720" customWidth="1"/>
    <col min="6408" max="6408" width="73.33203125" style="720" customWidth="1"/>
    <col min="6409" max="6413" width="9.33203125" style="720"/>
    <col min="6414" max="6414" width="9.1640625" style="720" customWidth="1"/>
    <col min="6415" max="6418" width="14.1640625" style="720" customWidth="1"/>
    <col min="6419" max="6419" width="9.33203125" style="720"/>
    <col min="6420" max="6423" width="14.1640625" style="720" customWidth="1"/>
    <col min="6424" max="6656" width="9.33203125" style="720"/>
    <col min="6657" max="6657" width="65.6640625" style="720" customWidth="1"/>
    <col min="6658" max="6658" width="10.6640625" style="720" customWidth="1"/>
    <col min="6659" max="6659" width="20.6640625" style="720" customWidth="1"/>
    <col min="6660" max="6660" width="3.33203125" style="720" customWidth="1"/>
    <col min="6661" max="6661" width="65.6640625" style="720" customWidth="1"/>
    <col min="6662" max="6662" width="10.6640625" style="720" customWidth="1"/>
    <col min="6663" max="6663" width="20.6640625" style="720" customWidth="1"/>
    <col min="6664" max="6664" width="73.33203125" style="720" customWidth="1"/>
    <col min="6665" max="6669" width="9.33203125" style="720"/>
    <col min="6670" max="6670" width="9.1640625" style="720" customWidth="1"/>
    <col min="6671" max="6674" width="14.1640625" style="720" customWidth="1"/>
    <col min="6675" max="6675" width="9.33203125" style="720"/>
    <col min="6676" max="6679" width="14.1640625" style="720" customWidth="1"/>
    <col min="6680" max="6912" width="9.33203125" style="720"/>
    <col min="6913" max="6913" width="65.6640625" style="720" customWidth="1"/>
    <col min="6914" max="6914" width="10.6640625" style="720" customWidth="1"/>
    <col min="6915" max="6915" width="20.6640625" style="720" customWidth="1"/>
    <col min="6916" max="6916" width="3.33203125" style="720" customWidth="1"/>
    <col min="6917" max="6917" width="65.6640625" style="720" customWidth="1"/>
    <col min="6918" max="6918" width="10.6640625" style="720" customWidth="1"/>
    <col min="6919" max="6919" width="20.6640625" style="720" customWidth="1"/>
    <col min="6920" max="6920" width="73.33203125" style="720" customWidth="1"/>
    <col min="6921" max="6925" width="9.33203125" style="720"/>
    <col min="6926" max="6926" width="9.1640625" style="720" customWidth="1"/>
    <col min="6927" max="6930" width="14.1640625" style="720" customWidth="1"/>
    <col min="6931" max="6931" width="9.33203125" style="720"/>
    <col min="6932" max="6935" width="14.1640625" style="720" customWidth="1"/>
    <col min="6936" max="7168" width="9.33203125" style="720"/>
    <col min="7169" max="7169" width="65.6640625" style="720" customWidth="1"/>
    <col min="7170" max="7170" width="10.6640625" style="720" customWidth="1"/>
    <col min="7171" max="7171" width="20.6640625" style="720" customWidth="1"/>
    <col min="7172" max="7172" width="3.33203125" style="720" customWidth="1"/>
    <col min="7173" max="7173" width="65.6640625" style="720" customWidth="1"/>
    <col min="7174" max="7174" width="10.6640625" style="720" customWidth="1"/>
    <col min="7175" max="7175" width="20.6640625" style="720" customWidth="1"/>
    <col min="7176" max="7176" width="73.33203125" style="720" customWidth="1"/>
    <col min="7177" max="7181" width="9.33203125" style="720"/>
    <col min="7182" max="7182" width="9.1640625" style="720" customWidth="1"/>
    <col min="7183" max="7186" width="14.1640625" style="720" customWidth="1"/>
    <col min="7187" max="7187" width="9.33203125" style="720"/>
    <col min="7188" max="7191" width="14.1640625" style="720" customWidth="1"/>
    <col min="7192" max="7424" width="9.33203125" style="720"/>
    <col min="7425" max="7425" width="65.6640625" style="720" customWidth="1"/>
    <col min="7426" max="7426" width="10.6640625" style="720" customWidth="1"/>
    <col min="7427" max="7427" width="20.6640625" style="720" customWidth="1"/>
    <col min="7428" max="7428" width="3.33203125" style="720" customWidth="1"/>
    <col min="7429" max="7429" width="65.6640625" style="720" customWidth="1"/>
    <col min="7430" max="7430" width="10.6640625" style="720" customWidth="1"/>
    <col min="7431" max="7431" width="20.6640625" style="720" customWidth="1"/>
    <col min="7432" max="7432" width="73.33203125" style="720" customWidth="1"/>
    <col min="7433" max="7437" width="9.33203125" style="720"/>
    <col min="7438" max="7438" width="9.1640625" style="720" customWidth="1"/>
    <col min="7439" max="7442" width="14.1640625" style="720" customWidth="1"/>
    <col min="7443" max="7443" width="9.33203125" style="720"/>
    <col min="7444" max="7447" width="14.1640625" style="720" customWidth="1"/>
    <col min="7448" max="7680" width="9.33203125" style="720"/>
    <col min="7681" max="7681" width="65.6640625" style="720" customWidth="1"/>
    <col min="7682" max="7682" width="10.6640625" style="720" customWidth="1"/>
    <col min="7683" max="7683" width="20.6640625" style="720" customWidth="1"/>
    <col min="7684" max="7684" width="3.33203125" style="720" customWidth="1"/>
    <col min="7685" max="7685" width="65.6640625" style="720" customWidth="1"/>
    <col min="7686" max="7686" width="10.6640625" style="720" customWidth="1"/>
    <col min="7687" max="7687" width="20.6640625" style="720" customWidth="1"/>
    <col min="7688" max="7688" width="73.33203125" style="720" customWidth="1"/>
    <col min="7689" max="7693" width="9.33203125" style="720"/>
    <col min="7694" max="7694" width="9.1640625" style="720" customWidth="1"/>
    <col min="7695" max="7698" width="14.1640625" style="720" customWidth="1"/>
    <col min="7699" max="7699" width="9.33203125" style="720"/>
    <col min="7700" max="7703" width="14.1640625" style="720" customWidth="1"/>
    <col min="7704" max="7936" width="9.33203125" style="720"/>
    <col min="7937" max="7937" width="65.6640625" style="720" customWidth="1"/>
    <col min="7938" max="7938" width="10.6640625" style="720" customWidth="1"/>
    <col min="7939" max="7939" width="20.6640625" style="720" customWidth="1"/>
    <col min="7940" max="7940" width="3.33203125" style="720" customWidth="1"/>
    <col min="7941" max="7941" width="65.6640625" style="720" customWidth="1"/>
    <col min="7942" max="7942" width="10.6640625" style="720" customWidth="1"/>
    <col min="7943" max="7943" width="20.6640625" style="720" customWidth="1"/>
    <col min="7944" max="7944" width="73.33203125" style="720" customWidth="1"/>
    <col min="7945" max="7949" width="9.33203125" style="720"/>
    <col min="7950" max="7950" width="9.1640625" style="720" customWidth="1"/>
    <col min="7951" max="7954" width="14.1640625" style="720" customWidth="1"/>
    <col min="7955" max="7955" width="9.33203125" style="720"/>
    <col min="7956" max="7959" width="14.1640625" style="720" customWidth="1"/>
    <col min="7960" max="8192" width="9.33203125" style="720"/>
    <col min="8193" max="8193" width="65.6640625" style="720" customWidth="1"/>
    <col min="8194" max="8194" width="10.6640625" style="720" customWidth="1"/>
    <col min="8195" max="8195" width="20.6640625" style="720" customWidth="1"/>
    <col min="8196" max="8196" width="3.33203125" style="720" customWidth="1"/>
    <col min="8197" max="8197" width="65.6640625" style="720" customWidth="1"/>
    <col min="8198" max="8198" width="10.6640625" style="720" customWidth="1"/>
    <col min="8199" max="8199" width="20.6640625" style="720" customWidth="1"/>
    <col min="8200" max="8200" width="73.33203125" style="720" customWidth="1"/>
    <col min="8201" max="8205" width="9.33203125" style="720"/>
    <col min="8206" max="8206" width="9.1640625" style="720" customWidth="1"/>
    <col min="8207" max="8210" width="14.1640625" style="720" customWidth="1"/>
    <col min="8211" max="8211" width="9.33203125" style="720"/>
    <col min="8212" max="8215" width="14.1640625" style="720" customWidth="1"/>
    <col min="8216" max="8448" width="9.33203125" style="720"/>
    <col min="8449" max="8449" width="65.6640625" style="720" customWidth="1"/>
    <col min="8450" max="8450" width="10.6640625" style="720" customWidth="1"/>
    <col min="8451" max="8451" width="20.6640625" style="720" customWidth="1"/>
    <col min="8452" max="8452" width="3.33203125" style="720" customWidth="1"/>
    <col min="8453" max="8453" width="65.6640625" style="720" customWidth="1"/>
    <col min="8454" max="8454" width="10.6640625" style="720" customWidth="1"/>
    <col min="8455" max="8455" width="20.6640625" style="720" customWidth="1"/>
    <col min="8456" max="8456" width="73.33203125" style="720" customWidth="1"/>
    <col min="8457" max="8461" width="9.33203125" style="720"/>
    <col min="8462" max="8462" width="9.1640625" style="720" customWidth="1"/>
    <col min="8463" max="8466" width="14.1640625" style="720" customWidth="1"/>
    <col min="8467" max="8467" width="9.33203125" style="720"/>
    <col min="8468" max="8471" width="14.1640625" style="720" customWidth="1"/>
    <col min="8472" max="8704" width="9.33203125" style="720"/>
    <col min="8705" max="8705" width="65.6640625" style="720" customWidth="1"/>
    <col min="8706" max="8706" width="10.6640625" style="720" customWidth="1"/>
    <col min="8707" max="8707" width="20.6640625" style="720" customWidth="1"/>
    <col min="8708" max="8708" width="3.33203125" style="720" customWidth="1"/>
    <col min="8709" max="8709" width="65.6640625" style="720" customWidth="1"/>
    <col min="8710" max="8710" width="10.6640625" style="720" customWidth="1"/>
    <col min="8711" max="8711" width="20.6640625" style="720" customWidth="1"/>
    <col min="8712" max="8712" width="73.33203125" style="720" customWidth="1"/>
    <col min="8713" max="8717" width="9.33203125" style="720"/>
    <col min="8718" max="8718" width="9.1640625" style="720" customWidth="1"/>
    <col min="8719" max="8722" width="14.1640625" style="720" customWidth="1"/>
    <col min="8723" max="8723" width="9.33203125" style="720"/>
    <col min="8724" max="8727" width="14.1640625" style="720" customWidth="1"/>
    <col min="8728" max="8960" width="9.33203125" style="720"/>
    <col min="8961" max="8961" width="65.6640625" style="720" customWidth="1"/>
    <col min="8962" max="8962" width="10.6640625" style="720" customWidth="1"/>
    <col min="8963" max="8963" width="20.6640625" style="720" customWidth="1"/>
    <col min="8964" max="8964" width="3.33203125" style="720" customWidth="1"/>
    <col min="8965" max="8965" width="65.6640625" style="720" customWidth="1"/>
    <col min="8966" max="8966" width="10.6640625" style="720" customWidth="1"/>
    <col min="8967" max="8967" width="20.6640625" style="720" customWidth="1"/>
    <col min="8968" max="8968" width="73.33203125" style="720" customWidth="1"/>
    <col min="8969" max="8973" width="9.33203125" style="720"/>
    <col min="8974" max="8974" width="9.1640625" style="720" customWidth="1"/>
    <col min="8975" max="8978" width="14.1640625" style="720" customWidth="1"/>
    <col min="8979" max="8979" width="9.33203125" style="720"/>
    <col min="8980" max="8983" width="14.1640625" style="720" customWidth="1"/>
    <col min="8984" max="9216" width="9.33203125" style="720"/>
    <col min="9217" max="9217" width="65.6640625" style="720" customWidth="1"/>
    <col min="9218" max="9218" width="10.6640625" style="720" customWidth="1"/>
    <col min="9219" max="9219" width="20.6640625" style="720" customWidth="1"/>
    <col min="9220" max="9220" width="3.33203125" style="720" customWidth="1"/>
    <col min="9221" max="9221" width="65.6640625" style="720" customWidth="1"/>
    <col min="9222" max="9222" width="10.6640625" style="720" customWidth="1"/>
    <col min="9223" max="9223" width="20.6640625" style="720" customWidth="1"/>
    <col min="9224" max="9224" width="73.33203125" style="720" customWidth="1"/>
    <col min="9225" max="9229" width="9.33203125" style="720"/>
    <col min="9230" max="9230" width="9.1640625" style="720" customWidth="1"/>
    <col min="9231" max="9234" width="14.1640625" style="720" customWidth="1"/>
    <col min="9235" max="9235" width="9.33203125" style="720"/>
    <col min="9236" max="9239" width="14.1640625" style="720" customWidth="1"/>
    <col min="9240" max="9472" width="9.33203125" style="720"/>
    <col min="9473" max="9473" width="65.6640625" style="720" customWidth="1"/>
    <col min="9474" max="9474" width="10.6640625" style="720" customWidth="1"/>
    <col min="9475" max="9475" width="20.6640625" style="720" customWidth="1"/>
    <col min="9476" max="9476" width="3.33203125" style="720" customWidth="1"/>
    <col min="9477" max="9477" width="65.6640625" style="720" customWidth="1"/>
    <col min="9478" max="9478" width="10.6640625" style="720" customWidth="1"/>
    <col min="9479" max="9479" width="20.6640625" style="720" customWidth="1"/>
    <col min="9480" max="9480" width="73.33203125" style="720" customWidth="1"/>
    <col min="9481" max="9485" width="9.33203125" style="720"/>
    <col min="9486" max="9486" width="9.1640625" style="720" customWidth="1"/>
    <col min="9487" max="9490" width="14.1640625" style="720" customWidth="1"/>
    <col min="9491" max="9491" width="9.33203125" style="720"/>
    <col min="9492" max="9495" width="14.1640625" style="720" customWidth="1"/>
    <col min="9496" max="9728" width="9.33203125" style="720"/>
    <col min="9729" max="9729" width="65.6640625" style="720" customWidth="1"/>
    <col min="9730" max="9730" width="10.6640625" style="720" customWidth="1"/>
    <col min="9731" max="9731" width="20.6640625" style="720" customWidth="1"/>
    <col min="9732" max="9732" width="3.33203125" style="720" customWidth="1"/>
    <col min="9733" max="9733" width="65.6640625" style="720" customWidth="1"/>
    <col min="9734" max="9734" width="10.6640625" style="720" customWidth="1"/>
    <col min="9735" max="9735" width="20.6640625" style="720" customWidth="1"/>
    <col min="9736" max="9736" width="73.33203125" style="720" customWidth="1"/>
    <col min="9737" max="9741" width="9.33203125" style="720"/>
    <col min="9742" max="9742" width="9.1640625" style="720" customWidth="1"/>
    <col min="9743" max="9746" width="14.1640625" style="720" customWidth="1"/>
    <col min="9747" max="9747" width="9.33203125" style="720"/>
    <col min="9748" max="9751" width="14.1640625" style="720" customWidth="1"/>
    <col min="9752" max="9984" width="9.33203125" style="720"/>
    <col min="9985" max="9985" width="65.6640625" style="720" customWidth="1"/>
    <col min="9986" max="9986" width="10.6640625" style="720" customWidth="1"/>
    <col min="9987" max="9987" width="20.6640625" style="720" customWidth="1"/>
    <col min="9988" max="9988" width="3.33203125" style="720" customWidth="1"/>
    <col min="9989" max="9989" width="65.6640625" style="720" customWidth="1"/>
    <col min="9990" max="9990" width="10.6640625" style="720" customWidth="1"/>
    <col min="9991" max="9991" width="20.6640625" style="720" customWidth="1"/>
    <col min="9992" max="9992" width="73.33203125" style="720" customWidth="1"/>
    <col min="9993" max="9997" width="9.33203125" style="720"/>
    <col min="9998" max="9998" width="9.1640625" style="720" customWidth="1"/>
    <col min="9999" max="10002" width="14.1640625" style="720" customWidth="1"/>
    <col min="10003" max="10003" width="9.33203125" style="720"/>
    <col min="10004" max="10007" width="14.1640625" style="720" customWidth="1"/>
    <col min="10008" max="10240" width="9.33203125" style="720"/>
    <col min="10241" max="10241" width="65.6640625" style="720" customWidth="1"/>
    <col min="10242" max="10242" width="10.6640625" style="720" customWidth="1"/>
    <col min="10243" max="10243" width="20.6640625" style="720" customWidth="1"/>
    <col min="10244" max="10244" width="3.33203125" style="720" customWidth="1"/>
    <col min="10245" max="10245" width="65.6640625" style="720" customWidth="1"/>
    <col min="10246" max="10246" width="10.6640625" style="720" customWidth="1"/>
    <col min="10247" max="10247" width="20.6640625" style="720" customWidth="1"/>
    <col min="10248" max="10248" width="73.33203125" style="720" customWidth="1"/>
    <col min="10249" max="10253" width="9.33203125" style="720"/>
    <col min="10254" max="10254" width="9.1640625" style="720" customWidth="1"/>
    <col min="10255" max="10258" width="14.1640625" style="720" customWidth="1"/>
    <col min="10259" max="10259" width="9.33203125" style="720"/>
    <col min="10260" max="10263" width="14.1640625" style="720" customWidth="1"/>
    <col min="10264" max="10496" width="9.33203125" style="720"/>
    <col min="10497" max="10497" width="65.6640625" style="720" customWidth="1"/>
    <col min="10498" max="10498" width="10.6640625" style="720" customWidth="1"/>
    <col min="10499" max="10499" width="20.6640625" style="720" customWidth="1"/>
    <col min="10500" max="10500" width="3.33203125" style="720" customWidth="1"/>
    <col min="10501" max="10501" width="65.6640625" style="720" customWidth="1"/>
    <col min="10502" max="10502" width="10.6640625" style="720" customWidth="1"/>
    <col min="10503" max="10503" width="20.6640625" style="720" customWidth="1"/>
    <col min="10504" max="10504" width="73.33203125" style="720" customWidth="1"/>
    <col min="10505" max="10509" width="9.33203125" style="720"/>
    <col min="10510" max="10510" width="9.1640625" style="720" customWidth="1"/>
    <col min="10511" max="10514" width="14.1640625" style="720" customWidth="1"/>
    <col min="10515" max="10515" width="9.33203125" style="720"/>
    <col min="10516" max="10519" width="14.1640625" style="720" customWidth="1"/>
    <col min="10520" max="10752" width="9.33203125" style="720"/>
    <col min="10753" max="10753" width="65.6640625" style="720" customWidth="1"/>
    <col min="10754" max="10754" width="10.6640625" style="720" customWidth="1"/>
    <col min="10755" max="10755" width="20.6640625" style="720" customWidth="1"/>
    <col min="10756" max="10756" width="3.33203125" style="720" customWidth="1"/>
    <col min="10757" max="10757" width="65.6640625" style="720" customWidth="1"/>
    <col min="10758" max="10758" width="10.6640625" style="720" customWidth="1"/>
    <col min="10759" max="10759" width="20.6640625" style="720" customWidth="1"/>
    <col min="10760" max="10760" width="73.33203125" style="720" customWidth="1"/>
    <col min="10761" max="10765" width="9.33203125" style="720"/>
    <col min="10766" max="10766" width="9.1640625" style="720" customWidth="1"/>
    <col min="10767" max="10770" width="14.1640625" style="720" customWidth="1"/>
    <col min="10771" max="10771" width="9.33203125" style="720"/>
    <col min="10772" max="10775" width="14.1640625" style="720" customWidth="1"/>
    <col min="10776" max="11008" width="9.33203125" style="720"/>
    <col min="11009" max="11009" width="65.6640625" style="720" customWidth="1"/>
    <col min="11010" max="11010" width="10.6640625" style="720" customWidth="1"/>
    <col min="11011" max="11011" width="20.6640625" style="720" customWidth="1"/>
    <col min="11012" max="11012" width="3.33203125" style="720" customWidth="1"/>
    <col min="11013" max="11013" width="65.6640625" style="720" customWidth="1"/>
    <col min="11014" max="11014" width="10.6640625" style="720" customWidth="1"/>
    <col min="11015" max="11015" width="20.6640625" style="720" customWidth="1"/>
    <col min="11016" max="11016" width="73.33203125" style="720" customWidth="1"/>
    <col min="11017" max="11021" width="9.33203125" style="720"/>
    <col min="11022" max="11022" width="9.1640625" style="720" customWidth="1"/>
    <col min="11023" max="11026" width="14.1640625" style="720" customWidth="1"/>
    <col min="11027" max="11027" width="9.33203125" style="720"/>
    <col min="11028" max="11031" width="14.1640625" style="720" customWidth="1"/>
    <col min="11032" max="11264" width="9.33203125" style="720"/>
    <col min="11265" max="11265" width="65.6640625" style="720" customWidth="1"/>
    <col min="11266" max="11266" width="10.6640625" style="720" customWidth="1"/>
    <col min="11267" max="11267" width="20.6640625" style="720" customWidth="1"/>
    <col min="11268" max="11268" width="3.33203125" style="720" customWidth="1"/>
    <col min="11269" max="11269" width="65.6640625" style="720" customWidth="1"/>
    <col min="11270" max="11270" width="10.6640625" style="720" customWidth="1"/>
    <col min="11271" max="11271" width="20.6640625" style="720" customWidth="1"/>
    <col min="11272" max="11272" width="73.33203125" style="720" customWidth="1"/>
    <col min="11273" max="11277" width="9.33203125" style="720"/>
    <col min="11278" max="11278" width="9.1640625" style="720" customWidth="1"/>
    <col min="11279" max="11282" width="14.1640625" style="720" customWidth="1"/>
    <col min="11283" max="11283" width="9.33203125" style="720"/>
    <col min="11284" max="11287" width="14.1640625" style="720" customWidth="1"/>
    <col min="11288" max="11520" width="9.33203125" style="720"/>
    <col min="11521" max="11521" width="65.6640625" style="720" customWidth="1"/>
    <col min="11522" max="11522" width="10.6640625" style="720" customWidth="1"/>
    <col min="11523" max="11523" width="20.6640625" style="720" customWidth="1"/>
    <col min="11524" max="11524" width="3.33203125" style="720" customWidth="1"/>
    <col min="11525" max="11525" width="65.6640625" style="720" customWidth="1"/>
    <col min="11526" max="11526" width="10.6640625" style="720" customWidth="1"/>
    <col min="11527" max="11527" width="20.6640625" style="720" customWidth="1"/>
    <col min="11528" max="11528" width="73.33203125" style="720" customWidth="1"/>
    <col min="11529" max="11533" width="9.33203125" style="720"/>
    <col min="11534" max="11534" width="9.1640625" style="720" customWidth="1"/>
    <col min="11535" max="11538" width="14.1640625" style="720" customWidth="1"/>
    <col min="11539" max="11539" width="9.33203125" style="720"/>
    <col min="11540" max="11543" width="14.1640625" style="720" customWidth="1"/>
    <col min="11544" max="11776" width="9.33203125" style="720"/>
    <col min="11777" max="11777" width="65.6640625" style="720" customWidth="1"/>
    <col min="11778" max="11778" width="10.6640625" style="720" customWidth="1"/>
    <col min="11779" max="11779" width="20.6640625" style="720" customWidth="1"/>
    <col min="11780" max="11780" width="3.33203125" style="720" customWidth="1"/>
    <col min="11781" max="11781" width="65.6640625" style="720" customWidth="1"/>
    <col min="11782" max="11782" width="10.6640625" style="720" customWidth="1"/>
    <col min="11783" max="11783" width="20.6640625" style="720" customWidth="1"/>
    <col min="11784" max="11784" width="73.33203125" style="720" customWidth="1"/>
    <col min="11785" max="11789" width="9.33203125" style="720"/>
    <col min="11790" max="11790" width="9.1640625" style="720" customWidth="1"/>
    <col min="11791" max="11794" width="14.1640625" style="720" customWidth="1"/>
    <col min="11795" max="11795" width="9.33203125" style="720"/>
    <col min="11796" max="11799" width="14.1640625" style="720" customWidth="1"/>
    <col min="11800" max="12032" width="9.33203125" style="720"/>
    <col min="12033" max="12033" width="65.6640625" style="720" customWidth="1"/>
    <col min="12034" max="12034" width="10.6640625" style="720" customWidth="1"/>
    <col min="12035" max="12035" width="20.6640625" style="720" customWidth="1"/>
    <col min="12036" max="12036" width="3.33203125" style="720" customWidth="1"/>
    <col min="12037" max="12037" width="65.6640625" style="720" customWidth="1"/>
    <col min="12038" max="12038" width="10.6640625" style="720" customWidth="1"/>
    <col min="12039" max="12039" width="20.6640625" style="720" customWidth="1"/>
    <col min="12040" max="12040" width="73.33203125" style="720" customWidth="1"/>
    <col min="12041" max="12045" width="9.33203125" style="720"/>
    <col min="12046" max="12046" width="9.1640625" style="720" customWidth="1"/>
    <col min="12047" max="12050" width="14.1640625" style="720" customWidth="1"/>
    <col min="12051" max="12051" width="9.33203125" style="720"/>
    <col min="12052" max="12055" width="14.1640625" style="720" customWidth="1"/>
    <col min="12056" max="12288" width="9.33203125" style="720"/>
    <col min="12289" max="12289" width="65.6640625" style="720" customWidth="1"/>
    <col min="12290" max="12290" width="10.6640625" style="720" customWidth="1"/>
    <col min="12291" max="12291" width="20.6640625" style="720" customWidth="1"/>
    <col min="12292" max="12292" width="3.33203125" style="720" customWidth="1"/>
    <col min="12293" max="12293" width="65.6640625" style="720" customWidth="1"/>
    <col min="12294" max="12294" width="10.6640625" style="720" customWidth="1"/>
    <col min="12295" max="12295" width="20.6640625" style="720" customWidth="1"/>
    <col min="12296" max="12296" width="73.33203125" style="720" customWidth="1"/>
    <col min="12297" max="12301" width="9.33203125" style="720"/>
    <col min="12302" max="12302" width="9.1640625" style="720" customWidth="1"/>
    <col min="12303" max="12306" width="14.1640625" style="720" customWidth="1"/>
    <col min="12307" max="12307" width="9.33203125" style="720"/>
    <col min="12308" max="12311" width="14.1640625" style="720" customWidth="1"/>
    <col min="12312" max="12544" width="9.33203125" style="720"/>
    <col min="12545" max="12545" width="65.6640625" style="720" customWidth="1"/>
    <col min="12546" max="12546" width="10.6640625" style="720" customWidth="1"/>
    <col min="12547" max="12547" width="20.6640625" style="720" customWidth="1"/>
    <col min="12548" max="12548" width="3.33203125" style="720" customWidth="1"/>
    <col min="12549" max="12549" width="65.6640625" style="720" customWidth="1"/>
    <col min="12550" max="12550" width="10.6640625" style="720" customWidth="1"/>
    <col min="12551" max="12551" width="20.6640625" style="720" customWidth="1"/>
    <col min="12552" max="12552" width="73.33203125" style="720" customWidth="1"/>
    <col min="12553" max="12557" width="9.33203125" style="720"/>
    <col min="12558" max="12558" width="9.1640625" style="720" customWidth="1"/>
    <col min="12559" max="12562" width="14.1640625" style="720" customWidth="1"/>
    <col min="12563" max="12563" width="9.33203125" style="720"/>
    <col min="12564" max="12567" width="14.1640625" style="720" customWidth="1"/>
    <col min="12568" max="12800" width="9.33203125" style="720"/>
    <col min="12801" max="12801" width="65.6640625" style="720" customWidth="1"/>
    <col min="12802" max="12802" width="10.6640625" style="720" customWidth="1"/>
    <col min="12803" max="12803" width="20.6640625" style="720" customWidth="1"/>
    <col min="12804" max="12804" width="3.33203125" style="720" customWidth="1"/>
    <col min="12805" max="12805" width="65.6640625" style="720" customWidth="1"/>
    <col min="12806" max="12806" width="10.6640625" style="720" customWidth="1"/>
    <col min="12807" max="12807" width="20.6640625" style="720" customWidth="1"/>
    <col min="12808" max="12808" width="73.33203125" style="720" customWidth="1"/>
    <col min="12809" max="12813" width="9.33203125" style="720"/>
    <col min="12814" max="12814" width="9.1640625" style="720" customWidth="1"/>
    <col min="12815" max="12818" width="14.1640625" style="720" customWidth="1"/>
    <col min="12819" max="12819" width="9.33203125" style="720"/>
    <col min="12820" max="12823" width="14.1640625" style="720" customWidth="1"/>
    <col min="12824" max="13056" width="9.33203125" style="720"/>
    <col min="13057" max="13057" width="65.6640625" style="720" customWidth="1"/>
    <col min="13058" max="13058" width="10.6640625" style="720" customWidth="1"/>
    <col min="13059" max="13059" width="20.6640625" style="720" customWidth="1"/>
    <col min="13060" max="13060" width="3.33203125" style="720" customWidth="1"/>
    <col min="13061" max="13061" width="65.6640625" style="720" customWidth="1"/>
    <col min="13062" max="13062" width="10.6640625" style="720" customWidth="1"/>
    <col min="13063" max="13063" width="20.6640625" style="720" customWidth="1"/>
    <col min="13064" max="13064" width="73.33203125" style="720" customWidth="1"/>
    <col min="13065" max="13069" width="9.33203125" style="720"/>
    <col min="13070" max="13070" width="9.1640625" style="720" customWidth="1"/>
    <col min="13071" max="13074" width="14.1640625" style="720" customWidth="1"/>
    <col min="13075" max="13075" width="9.33203125" style="720"/>
    <col min="13076" max="13079" width="14.1640625" style="720" customWidth="1"/>
    <col min="13080" max="13312" width="9.33203125" style="720"/>
    <col min="13313" max="13313" width="65.6640625" style="720" customWidth="1"/>
    <col min="13314" max="13314" width="10.6640625" style="720" customWidth="1"/>
    <col min="13315" max="13315" width="20.6640625" style="720" customWidth="1"/>
    <col min="13316" max="13316" width="3.33203125" style="720" customWidth="1"/>
    <col min="13317" max="13317" width="65.6640625" style="720" customWidth="1"/>
    <col min="13318" max="13318" width="10.6640625" style="720" customWidth="1"/>
    <col min="13319" max="13319" width="20.6640625" style="720" customWidth="1"/>
    <col min="13320" max="13320" width="73.33203125" style="720" customWidth="1"/>
    <col min="13321" max="13325" width="9.33203125" style="720"/>
    <col min="13326" max="13326" width="9.1640625" style="720" customWidth="1"/>
    <col min="13327" max="13330" width="14.1640625" style="720" customWidth="1"/>
    <col min="13331" max="13331" width="9.33203125" style="720"/>
    <col min="13332" max="13335" width="14.1640625" style="720" customWidth="1"/>
    <col min="13336" max="13568" width="9.33203125" style="720"/>
    <col min="13569" max="13569" width="65.6640625" style="720" customWidth="1"/>
    <col min="13570" max="13570" width="10.6640625" style="720" customWidth="1"/>
    <col min="13571" max="13571" width="20.6640625" style="720" customWidth="1"/>
    <col min="13572" max="13572" width="3.33203125" style="720" customWidth="1"/>
    <col min="13573" max="13573" width="65.6640625" style="720" customWidth="1"/>
    <col min="13574" max="13574" width="10.6640625" style="720" customWidth="1"/>
    <col min="13575" max="13575" width="20.6640625" style="720" customWidth="1"/>
    <col min="13576" max="13576" width="73.33203125" style="720" customWidth="1"/>
    <col min="13577" max="13581" width="9.33203125" style="720"/>
    <col min="13582" max="13582" width="9.1640625" style="720" customWidth="1"/>
    <col min="13583" max="13586" width="14.1640625" style="720" customWidth="1"/>
    <col min="13587" max="13587" width="9.33203125" style="720"/>
    <col min="13588" max="13591" width="14.1640625" style="720" customWidth="1"/>
    <col min="13592" max="13824" width="9.33203125" style="720"/>
    <col min="13825" max="13825" width="65.6640625" style="720" customWidth="1"/>
    <col min="13826" max="13826" width="10.6640625" style="720" customWidth="1"/>
    <col min="13827" max="13827" width="20.6640625" style="720" customWidth="1"/>
    <col min="13828" max="13828" width="3.33203125" style="720" customWidth="1"/>
    <col min="13829" max="13829" width="65.6640625" style="720" customWidth="1"/>
    <col min="13830" max="13830" width="10.6640625" style="720" customWidth="1"/>
    <col min="13831" max="13831" width="20.6640625" style="720" customWidth="1"/>
    <col min="13832" max="13832" width="73.33203125" style="720" customWidth="1"/>
    <col min="13833" max="13837" width="9.33203125" style="720"/>
    <col min="13838" max="13838" width="9.1640625" style="720" customWidth="1"/>
    <col min="13839" max="13842" width="14.1640625" style="720" customWidth="1"/>
    <col min="13843" max="13843" width="9.33203125" style="720"/>
    <col min="13844" max="13847" width="14.1640625" style="720" customWidth="1"/>
    <col min="13848" max="14080" width="9.33203125" style="720"/>
    <col min="14081" max="14081" width="65.6640625" style="720" customWidth="1"/>
    <col min="14082" max="14082" width="10.6640625" style="720" customWidth="1"/>
    <col min="14083" max="14083" width="20.6640625" style="720" customWidth="1"/>
    <col min="14084" max="14084" width="3.33203125" style="720" customWidth="1"/>
    <col min="14085" max="14085" width="65.6640625" style="720" customWidth="1"/>
    <col min="14086" max="14086" width="10.6640625" style="720" customWidth="1"/>
    <col min="14087" max="14087" width="20.6640625" style="720" customWidth="1"/>
    <col min="14088" max="14088" width="73.33203125" style="720" customWidth="1"/>
    <col min="14089" max="14093" width="9.33203125" style="720"/>
    <col min="14094" max="14094" width="9.1640625" style="720" customWidth="1"/>
    <col min="14095" max="14098" width="14.1640625" style="720" customWidth="1"/>
    <col min="14099" max="14099" width="9.33203125" style="720"/>
    <col min="14100" max="14103" width="14.1640625" style="720" customWidth="1"/>
    <col min="14104" max="14336" width="9.33203125" style="720"/>
    <col min="14337" max="14337" width="65.6640625" style="720" customWidth="1"/>
    <col min="14338" max="14338" width="10.6640625" style="720" customWidth="1"/>
    <col min="14339" max="14339" width="20.6640625" style="720" customWidth="1"/>
    <col min="14340" max="14340" width="3.33203125" style="720" customWidth="1"/>
    <col min="14341" max="14341" width="65.6640625" style="720" customWidth="1"/>
    <col min="14342" max="14342" width="10.6640625" style="720" customWidth="1"/>
    <col min="14343" max="14343" width="20.6640625" style="720" customWidth="1"/>
    <col min="14344" max="14344" width="73.33203125" style="720" customWidth="1"/>
    <col min="14345" max="14349" width="9.33203125" style="720"/>
    <col min="14350" max="14350" width="9.1640625" style="720" customWidth="1"/>
    <col min="14351" max="14354" width="14.1640625" style="720" customWidth="1"/>
    <col min="14355" max="14355" width="9.33203125" style="720"/>
    <col min="14356" max="14359" width="14.1640625" style="720" customWidth="1"/>
    <col min="14360" max="14592" width="9.33203125" style="720"/>
    <col min="14593" max="14593" width="65.6640625" style="720" customWidth="1"/>
    <col min="14594" max="14594" width="10.6640625" style="720" customWidth="1"/>
    <col min="14595" max="14595" width="20.6640625" style="720" customWidth="1"/>
    <col min="14596" max="14596" width="3.33203125" style="720" customWidth="1"/>
    <col min="14597" max="14597" width="65.6640625" style="720" customWidth="1"/>
    <col min="14598" max="14598" width="10.6640625" style="720" customWidth="1"/>
    <col min="14599" max="14599" width="20.6640625" style="720" customWidth="1"/>
    <col min="14600" max="14600" width="73.33203125" style="720" customWidth="1"/>
    <col min="14601" max="14605" width="9.33203125" style="720"/>
    <col min="14606" max="14606" width="9.1640625" style="720" customWidth="1"/>
    <col min="14607" max="14610" width="14.1640625" style="720" customWidth="1"/>
    <col min="14611" max="14611" width="9.33203125" style="720"/>
    <col min="14612" max="14615" width="14.1640625" style="720" customWidth="1"/>
    <col min="14616" max="14848" width="9.33203125" style="720"/>
    <col min="14849" max="14849" width="65.6640625" style="720" customWidth="1"/>
    <col min="14850" max="14850" width="10.6640625" style="720" customWidth="1"/>
    <col min="14851" max="14851" width="20.6640625" style="720" customWidth="1"/>
    <col min="14852" max="14852" width="3.33203125" style="720" customWidth="1"/>
    <col min="14853" max="14853" width="65.6640625" style="720" customWidth="1"/>
    <col min="14854" max="14854" width="10.6640625" style="720" customWidth="1"/>
    <col min="14855" max="14855" width="20.6640625" style="720" customWidth="1"/>
    <col min="14856" max="14856" width="73.33203125" style="720" customWidth="1"/>
    <col min="14857" max="14861" width="9.33203125" style="720"/>
    <col min="14862" max="14862" width="9.1640625" style="720" customWidth="1"/>
    <col min="14863" max="14866" width="14.1640625" style="720" customWidth="1"/>
    <col min="14867" max="14867" width="9.33203125" style="720"/>
    <col min="14868" max="14871" width="14.1640625" style="720" customWidth="1"/>
    <col min="14872" max="15104" width="9.33203125" style="720"/>
    <col min="15105" max="15105" width="65.6640625" style="720" customWidth="1"/>
    <col min="15106" max="15106" width="10.6640625" style="720" customWidth="1"/>
    <col min="15107" max="15107" width="20.6640625" style="720" customWidth="1"/>
    <col min="15108" max="15108" width="3.33203125" style="720" customWidth="1"/>
    <col min="15109" max="15109" width="65.6640625" style="720" customWidth="1"/>
    <col min="15110" max="15110" width="10.6640625" style="720" customWidth="1"/>
    <col min="15111" max="15111" width="20.6640625" style="720" customWidth="1"/>
    <col min="15112" max="15112" width="73.33203125" style="720" customWidth="1"/>
    <col min="15113" max="15117" width="9.33203125" style="720"/>
    <col min="15118" max="15118" width="9.1640625" style="720" customWidth="1"/>
    <col min="15119" max="15122" width="14.1640625" style="720" customWidth="1"/>
    <col min="15123" max="15123" width="9.33203125" style="720"/>
    <col min="15124" max="15127" width="14.1640625" style="720" customWidth="1"/>
    <col min="15128" max="15360" width="9.33203125" style="720"/>
    <col min="15361" max="15361" width="65.6640625" style="720" customWidth="1"/>
    <col min="15362" max="15362" width="10.6640625" style="720" customWidth="1"/>
    <col min="15363" max="15363" width="20.6640625" style="720" customWidth="1"/>
    <col min="15364" max="15364" width="3.33203125" style="720" customWidth="1"/>
    <col min="15365" max="15365" width="65.6640625" style="720" customWidth="1"/>
    <col min="15366" max="15366" width="10.6640625" style="720" customWidth="1"/>
    <col min="15367" max="15367" width="20.6640625" style="720" customWidth="1"/>
    <col min="15368" max="15368" width="73.33203125" style="720" customWidth="1"/>
    <col min="15369" max="15373" width="9.33203125" style="720"/>
    <col min="15374" max="15374" width="9.1640625" style="720" customWidth="1"/>
    <col min="15375" max="15378" width="14.1640625" style="720" customWidth="1"/>
    <col min="15379" max="15379" width="9.33203125" style="720"/>
    <col min="15380" max="15383" width="14.1640625" style="720" customWidth="1"/>
    <col min="15384" max="15616" width="9.33203125" style="720"/>
    <col min="15617" max="15617" width="65.6640625" style="720" customWidth="1"/>
    <col min="15618" max="15618" width="10.6640625" style="720" customWidth="1"/>
    <col min="15619" max="15619" width="20.6640625" style="720" customWidth="1"/>
    <col min="15620" max="15620" width="3.33203125" style="720" customWidth="1"/>
    <col min="15621" max="15621" width="65.6640625" style="720" customWidth="1"/>
    <col min="15622" max="15622" width="10.6640625" style="720" customWidth="1"/>
    <col min="15623" max="15623" width="20.6640625" style="720" customWidth="1"/>
    <col min="15624" max="15624" width="73.33203125" style="720" customWidth="1"/>
    <col min="15625" max="15629" width="9.33203125" style="720"/>
    <col min="15630" max="15630" width="9.1640625" style="720" customWidth="1"/>
    <col min="15631" max="15634" width="14.1640625" style="720" customWidth="1"/>
    <col min="15635" max="15635" width="9.33203125" style="720"/>
    <col min="15636" max="15639" width="14.1640625" style="720" customWidth="1"/>
    <col min="15640" max="15872" width="9.33203125" style="720"/>
    <col min="15873" max="15873" width="65.6640625" style="720" customWidth="1"/>
    <col min="15874" max="15874" width="10.6640625" style="720" customWidth="1"/>
    <col min="15875" max="15875" width="20.6640625" style="720" customWidth="1"/>
    <col min="15876" max="15876" width="3.33203125" style="720" customWidth="1"/>
    <col min="15877" max="15877" width="65.6640625" style="720" customWidth="1"/>
    <col min="15878" max="15878" width="10.6640625" style="720" customWidth="1"/>
    <col min="15879" max="15879" width="20.6640625" style="720" customWidth="1"/>
    <col min="15880" max="15880" width="73.33203125" style="720" customWidth="1"/>
    <col min="15881" max="15885" width="9.33203125" style="720"/>
    <col min="15886" max="15886" width="9.1640625" style="720" customWidth="1"/>
    <col min="15887" max="15890" width="14.1640625" style="720" customWidth="1"/>
    <col min="15891" max="15891" width="9.33203125" style="720"/>
    <col min="15892" max="15895" width="14.1640625" style="720" customWidth="1"/>
    <col min="15896" max="16128" width="9.33203125" style="720"/>
    <col min="16129" max="16129" width="65.6640625" style="720" customWidth="1"/>
    <col min="16130" max="16130" width="10.6640625" style="720" customWidth="1"/>
    <col min="16131" max="16131" width="20.6640625" style="720" customWidth="1"/>
    <col min="16132" max="16132" width="3.33203125" style="720" customWidth="1"/>
    <col min="16133" max="16133" width="65.6640625" style="720" customWidth="1"/>
    <col min="16134" max="16134" width="10.6640625" style="720" customWidth="1"/>
    <col min="16135" max="16135" width="20.6640625" style="720" customWidth="1"/>
    <col min="16136" max="16136" width="73.33203125" style="720" customWidth="1"/>
    <col min="16137" max="16141" width="9.33203125" style="720"/>
    <col min="16142" max="16142" width="9.1640625" style="720" customWidth="1"/>
    <col min="16143" max="16146" width="14.1640625" style="720" customWidth="1"/>
    <col min="16147" max="16147" width="9.33203125" style="720"/>
    <col min="16148" max="16151" width="14.1640625" style="720" customWidth="1"/>
    <col min="16152" max="16384" width="9.33203125" style="720"/>
  </cols>
  <sheetData>
    <row r="1" spans="1:23" ht="23.25" x14ac:dyDescent="0.2">
      <c r="A1" s="718" t="str">
        <f>'t1'!$A$1</f>
        <v>REGIONI ED AUTONOMIE LOCALI - anno 2023</v>
      </c>
      <c r="B1" s="718"/>
      <c r="C1" s="718"/>
      <c r="D1" s="718"/>
      <c r="E1" s="718"/>
      <c r="F1" s="718"/>
      <c r="G1" s="718"/>
      <c r="H1" s="719" t="s">
        <v>303</v>
      </c>
      <c r="O1" s="721"/>
      <c r="P1" s="721"/>
      <c r="Q1" s="722">
        <v>8</v>
      </c>
      <c r="R1" s="722" t="s">
        <v>411</v>
      </c>
      <c r="T1" s="721"/>
      <c r="U1" s="721"/>
    </row>
    <row r="2" spans="1:23" ht="15.6" customHeight="1" x14ac:dyDescent="0.2"/>
    <row r="3" spans="1:23" ht="44.85" customHeight="1" x14ac:dyDescent="0.2">
      <c r="A3" s="726"/>
      <c r="B3" s="727"/>
      <c r="C3" s="727"/>
      <c r="D3" s="727"/>
      <c r="E3" s="727"/>
      <c r="F3" s="727"/>
      <c r="G3" s="727"/>
      <c r="O3" s="721"/>
      <c r="P3" s="721"/>
      <c r="T3" s="721"/>
      <c r="U3" s="721"/>
    </row>
    <row r="4" spans="1:23" ht="15.6" customHeight="1" thickBot="1" x14ac:dyDescent="0.25"/>
    <row r="5" spans="1:23" ht="25.5" customHeight="1" thickBot="1" x14ac:dyDescent="0.25">
      <c r="A5" s="728" t="s">
        <v>369</v>
      </c>
      <c r="B5" s="729"/>
      <c r="C5" s="730"/>
      <c r="D5" s="731"/>
      <c r="E5" s="728" t="s">
        <v>370</v>
      </c>
      <c r="F5" s="732"/>
      <c r="G5" s="730"/>
      <c r="H5" s="733" t="s">
        <v>371</v>
      </c>
      <c r="I5" s="788"/>
      <c r="J5" s="788"/>
      <c r="K5" s="788"/>
      <c r="L5" s="788"/>
      <c r="O5" s="735"/>
      <c r="P5" s="735"/>
      <c r="T5" s="735"/>
      <c r="U5" s="735"/>
    </row>
    <row r="6" spans="1:23" ht="17.100000000000001" customHeight="1" x14ac:dyDescent="0.2">
      <c r="A6" s="736" t="s">
        <v>305</v>
      </c>
      <c r="B6" s="737" t="s">
        <v>372</v>
      </c>
      <c r="C6" s="738" t="s">
        <v>373</v>
      </c>
      <c r="D6" s="789"/>
      <c r="E6" s="736" t="s">
        <v>305</v>
      </c>
      <c r="F6" s="739" t="s">
        <v>372</v>
      </c>
      <c r="G6" s="740" t="s">
        <v>373</v>
      </c>
      <c r="H6" s="765" t="str">
        <f>IF(AND(SUMIF($S:$S,"SQ9",$R:$R)=0,ISBLANK('[1]SICI(2)'!F13),ISBLANK('[1]SICI(2)'!F17)),"OK",IF(AND(ABS(SUMIF($S:$S,"SQ9",$R:$R))&gt;0,ISBLANK('[1]SICI(2)'!F13),ISBLANK('[1]SICI(2)'!F17)),"Attenzione: inserire le voci di costituzione del fondo unicamente in presenza di certificazione dello stesso (cfr. SICI GEN353 o GEN355) !",IF(AND(SUMIF($S:$S,"SQ9",$R:$R)=0,SUM('[1]SICI(2)'!F13,'[1]SICI(2)'!F17)&gt;0),"Attenzione: in presenza di date di certificazione del fondo (cfr. SICI GEN353 o GEN355) è necessario compilare il lato costituzione di T15 !","OK")))</f>
        <v>OK</v>
      </c>
      <c r="I6" s="788"/>
      <c r="J6" s="788"/>
      <c r="K6" s="788"/>
      <c r="L6" s="788"/>
    </row>
    <row r="7" spans="1:23" ht="17.100000000000001" customHeight="1" x14ac:dyDescent="0.25">
      <c r="A7" s="742" t="s">
        <v>412</v>
      </c>
      <c r="B7" s="743"/>
      <c r="C7" s="744"/>
      <c r="D7" s="731"/>
      <c r="E7" s="742" t="s">
        <v>412</v>
      </c>
      <c r="F7" s="743"/>
      <c r="G7" s="744"/>
      <c r="H7" s="790"/>
      <c r="O7" s="747" t="s">
        <v>377</v>
      </c>
      <c r="P7" s="791"/>
      <c r="Q7" s="792"/>
      <c r="R7" s="792"/>
      <c r="T7" s="747" t="s">
        <v>378</v>
      </c>
      <c r="U7" s="791"/>
      <c r="V7" s="792"/>
      <c r="W7" s="792"/>
    </row>
    <row r="8" spans="1:23" ht="17.100000000000001" customHeight="1" x14ac:dyDescent="0.2">
      <c r="A8" s="793" t="s">
        <v>413</v>
      </c>
      <c r="B8" s="752"/>
      <c r="C8" s="753"/>
      <c r="D8" s="731"/>
      <c r="E8" s="751" t="s">
        <v>380</v>
      </c>
      <c r="F8" s="752"/>
      <c r="G8" s="753"/>
      <c r="H8" s="790"/>
      <c r="O8" s="755" t="s">
        <v>381</v>
      </c>
      <c r="P8" s="755" t="s">
        <v>382</v>
      </c>
      <c r="Q8" s="755" t="s">
        <v>383</v>
      </c>
      <c r="R8" s="755" t="s">
        <v>384</v>
      </c>
      <c r="T8" s="755" t="s">
        <v>381</v>
      </c>
      <c r="U8" s="755" t="s">
        <v>382</v>
      </c>
      <c r="V8" s="755" t="s">
        <v>383</v>
      </c>
      <c r="W8" s="755" t="s">
        <v>384</v>
      </c>
    </row>
    <row r="9" spans="1:23" ht="17.100000000000001" customHeight="1" x14ac:dyDescent="0.2">
      <c r="A9" s="756" t="s">
        <v>414</v>
      </c>
      <c r="B9" s="759" t="s">
        <v>415</v>
      </c>
      <c r="C9" s="758">
        <v>146061</v>
      </c>
      <c r="D9" s="731"/>
      <c r="E9" s="756" t="s">
        <v>416</v>
      </c>
      <c r="F9" s="759" t="s">
        <v>388</v>
      </c>
      <c r="G9" s="758">
        <v>174459</v>
      </c>
      <c r="H9" s="790"/>
      <c r="J9" s="788"/>
      <c r="K9" s="788"/>
      <c r="L9" s="788"/>
      <c r="O9" s="721">
        <v>8</v>
      </c>
      <c r="P9" s="721">
        <v>7</v>
      </c>
      <c r="Q9" s="724" t="str">
        <f>B9</f>
        <v>F18K</v>
      </c>
      <c r="R9" s="760">
        <f>ROUND(C9,0)</f>
        <v>146061</v>
      </c>
      <c r="S9" s="721" t="str">
        <f t="shared" ref="S9:S15" si="0">VLOOKUP(O9,Q:R,2,FALSE)</f>
        <v>SQ9</v>
      </c>
      <c r="T9" s="721">
        <v>8</v>
      </c>
      <c r="U9" s="721">
        <v>61</v>
      </c>
      <c r="V9" s="761" t="str">
        <f>F9</f>
        <v>U448</v>
      </c>
      <c r="W9" s="760">
        <f>ROUND(G9,0)</f>
        <v>174459</v>
      </c>
    </row>
    <row r="10" spans="1:23" ht="17.100000000000001" customHeight="1" x14ac:dyDescent="0.2">
      <c r="A10" s="756" t="s">
        <v>417</v>
      </c>
      <c r="B10" s="759" t="s">
        <v>418</v>
      </c>
      <c r="C10" s="758"/>
      <c r="D10" s="731"/>
      <c r="E10" s="756" t="s">
        <v>399</v>
      </c>
      <c r="F10" s="759" t="s">
        <v>400</v>
      </c>
      <c r="G10" s="758">
        <v>41088</v>
      </c>
      <c r="H10" s="790"/>
      <c r="J10" s="788"/>
      <c r="K10" s="788"/>
      <c r="L10" s="788"/>
      <c r="O10" s="721">
        <v>8</v>
      </c>
      <c r="P10" s="721">
        <v>7</v>
      </c>
      <c r="Q10" s="724" t="str">
        <f t="shared" ref="Q10:Q15" si="1">B10</f>
        <v>F16L</v>
      </c>
      <c r="R10" s="760">
        <f t="shared" ref="R10:R15" si="2">ROUND(C10,0)</f>
        <v>0</v>
      </c>
      <c r="S10" s="721" t="str">
        <f t="shared" si="0"/>
        <v>SQ9</v>
      </c>
      <c r="T10" s="721">
        <v>8</v>
      </c>
      <c r="U10" s="721">
        <v>61</v>
      </c>
      <c r="V10" s="761" t="str">
        <f>F10</f>
        <v>U449</v>
      </c>
      <c r="W10" s="760">
        <f>ROUND(G10,0)</f>
        <v>41088</v>
      </c>
    </row>
    <row r="11" spans="1:23" ht="17.100000000000001" customHeight="1" thickBot="1" x14ac:dyDescent="0.25">
      <c r="A11" s="756" t="s">
        <v>419</v>
      </c>
      <c r="B11" s="759" t="s">
        <v>420</v>
      </c>
      <c r="C11" s="758"/>
      <c r="D11" s="731"/>
      <c r="E11" s="756" t="s">
        <v>421</v>
      </c>
      <c r="F11" s="759" t="s">
        <v>422</v>
      </c>
      <c r="G11" s="758"/>
      <c r="H11" s="794"/>
      <c r="J11" s="788"/>
      <c r="K11" s="788"/>
      <c r="L11" s="788"/>
      <c r="O11" s="721">
        <v>8</v>
      </c>
      <c r="P11" s="721">
        <v>7</v>
      </c>
      <c r="Q11" s="724" t="str">
        <f t="shared" si="1"/>
        <v>F15J</v>
      </c>
      <c r="R11" s="760">
        <f t="shared" si="2"/>
        <v>0</v>
      </c>
      <c r="S11" s="721" t="str">
        <f t="shared" si="0"/>
        <v>SQ9</v>
      </c>
      <c r="T11" s="721">
        <v>8</v>
      </c>
      <c r="U11" s="721">
        <v>61</v>
      </c>
      <c r="V11" s="761" t="str">
        <f>F11</f>
        <v>U02I</v>
      </c>
      <c r="W11" s="760">
        <f>ROUND(G11,0)</f>
        <v>0</v>
      </c>
    </row>
    <row r="12" spans="1:23" ht="17.100000000000001" customHeight="1" thickBot="1" x14ac:dyDescent="0.25">
      <c r="A12" s="756" t="s">
        <v>423</v>
      </c>
      <c r="B12" s="759" t="s">
        <v>424</v>
      </c>
      <c r="C12" s="758"/>
      <c r="D12" s="731"/>
      <c r="E12" s="774" t="s">
        <v>403</v>
      </c>
      <c r="F12" s="775"/>
      <c r="G12" s="770">
        <f>SUM(G9:G11)</f>
        <v>215547</v>
      </c>
      <c r="H12" s="795" t="s">
        <v>376</v>
      </c>
      <c r="J12" s="788"/>
      <c r="K12" s="788"/>
      <c r="L12" s="788"/>
      <c r="O12" s="721">
        <v>8</v>
      </c>
      <c r="P12" s="721">
        <v>7</v>
      </c>
      <c r="Q12" s="724" t="str">
        <f t="shared" si="1"/>
        <v>F18M</v>
      </c>
      <c r="R12" s="760">
        <f t="shared" si="2"/>
        <v>0</v>
      </c>
      <c r="S12" s="721" t="str">
        <f t="shared" si="0"/>
        <v>SQ9</v>
      </c>
      <c r="T12" s="721" t="s">
        <v>401</v>
      </c>
      <c r="U12" s="721"/>
      <c r="V12" s="761"/>
      <c r="W12" s="760"/>
    </row>
    <row r="13" spans="1:23" ht="17.100000000000001" customHeight="1" thickBot="1" x14ac:dyDescent="0.25">
      <c r="A13" s="756" t="s">
        <v>425</v>
      </c>
      <c r="B13" s="759" t="s">
        <v>426</v>
      </c>
      <c r="C13" s="758"/>
      <c r="D13" s="731"/>
      <c r="E13" s="771" t="s">
        <v>427</v>
      </c>
      <c r="F13" s="778"/>
      <c r="G13" s="779">
        <f>G12</f>
        <v>215547</v>
      </c>
      <c r="H13" s="796"/>
      <c r="I13" s="788"/>
      <c r="J13" s="788"/>
      <c r="K13" s="788"/>
      <c r="L13" s="788"/>
      <c r="O13" s="721">
        <v>8</v>
      </c>
      <c r="P13" s="721">
        <v>7</v>
      </c>
      <c r="Q13" s="724" t="str">
        <f t="shared" si="1"/>
        <v>F20N</v>
      </c>
      <c r="R13" s="760">
        <f t="shared" si="2"/>
        <v>0</v>
      </c>
      <c r="S13" s="721" t="str">
        <f t="shared" si="0"/>
        <v>SQ9</v>
      </c>
      <c r="T13" s="721"/>
      <c r="U13" s="721"/>
      <c r="V13" s="761"/>
      <c r="W13" s="760"/>
    </row>
    <row r="14" spans="1:23" ht="17.100000000000001" customHeight="1" x14ac:dyDescent="0.2">
      <c r="A14" s="756" t="s">
        <v>428</v>
      </c>
      <c r="B14" s="759" t="s">
        <v>429</v>
      </c>
      <c r="C14" s="758"/>
      <c r="D14" s="731"/>
      <c r="E14" s="797"/>
      <c r="F14" s="776"/>
      <c r="G14" s="798"/>
      <c r="H14" s="765" t="str">
        <f>IF(LEN(H16&amp;H17&amp;H18)&gt;0,"Attenzione, le seguenti voci creano incongruenza perché magg. del 10% del totale:","OK")</f>
        <v>OK</v>
      </c>
      <c r="I14" s="788"/>
      <c r="J14" s="788"/>
      <c r="K14" s="788"/>
      <c r="L14" s="788"/>
      <c r="O14" s="721">
        <v>8</v>
      </c>
      <c r="P14" s="721">
        <v>7</v>
      </c>
      <c r="Q14" s="724" t="str">
        <f t="shared" si="1"/>
        <v>F18N</v>
      </c>
      <c r="R14" s="760">
        <f t="shared" si="2"/>
        <v>0</v>
      </c>
      <c r="S14" s="721" t="str">
        <f t="shared" si="0"/>
        <v>SQ9</v>
      </c>
      <c r="U14" s="721"/>
      <c r="V14" s="761"/>
      <c r="W14" s="760"/>
    </row>
    <row r="15" spans="1:23" ht="17.100000000000001" customHeight="1" x14ac:dyDescent="0.2">
      <c r="A15" s="756" t="s">
        <v>430</v>
      </c>
      <c r="B15" s="759" t="s">
        <v>431</v>
      </c>
      <c r="C15" s="758"/>
      <c r="D15" s="731"/>
      <c r="E15" s="799"/>
      <c r="F15" s="776"/>
      <c r="G15" s="798"/>
      <c r="H15" s="790"/>
      <c r="I15" s="788"/>
      <c r="J15" s="788"/>
      <c r="K15" s="788"/>
      <c r="L15" s="788"/>
      <c r="O15" s="800">
        <v>8</v>
      </c>
      <c r="P15" s="800">
        <v>7</v>
      </c>
      <c r="Q15" s="801" t="str">
        <f t="shared" si="1"/>
        <v>F00O</v>
      </c>
      <c r="R15" s="802">
        <f t="shared" si="2"/>
        <v>0</v>
      </c>
      <c r="S15" s="800" t="str">
        <f t="shared" si="0"/>
        <v>SQ9</v>
      </c>
      <c r="T15" s="721"/>
      <c r="U15" s="721"/>
      <c r="V15" s="761"/>
      <c r="W15" s="760"/>
    </row>
    <row r="16" spans="1:23" ht="17.100000000000001" customHeight="1" thickBot="1" x14ac:dyDescent="0.25">
      <c r="A16" s="768" t="s">
        <v>432</v>
      </c>
      <c r="B16" s="769"/>
      <c r="C16" s="770">
        <f>SUM(C9:C15)</f>
        <v>146061</v>
      </c>
      <c r="D16" s="731"/>
      <c r="E16" s="799"/>
      <c r="F16" s="776"/>
      <c r="G16" s="798"/>
      <c r="H16" s="803" t="str">
        <f>IF(C39&lt;&gt;0,IF(R15/ABS(C$39)&gt;0.1,"Fondo posizione e risultato - Altre risorse fisse - F00O",""),"")</f>
        <v/>
      </c>
      <c r="I16" s="788"/>
      <c r="J16" s="788"/>
      <c r="K16" s="788"/>
      <c r="L16" s="788"/>
      <c r="O16" s="721"/>
      <c r="P16" s="721"/>
      <c r="R16" s="760"/>
      <c r="S16" s="721"/>
      <c r="T16" s="721"/>
      <c r="U16" s="721"/>
      <c r="V16" s="761"/>
      <c r="W16" s="760"/>
    </row>
    <row r="17" spans="1:23" ht="17.100000000000001" customHeight="1" x14ac:dyDescent="0.2">
      <c r="A17" s="804" t="s">
        <v>433</v>
      </c>
      <c r="B17" s="805"/>
      <c r="C17" s="806"/>
      <c r="D17" s="731"/>
      <c r="E17" s="799"/>
      <c r="F17" s="776"/>
      <c r="G17" s="798"/>
      <c r="H17" s="803" t="str">
        <f>IF(C39&lt;&gt;0,IF(R30/ABS(C$39)&gt;0.1,"Fondo posizione e risultato - Altre risorse variabili - F00O",""),"")</f>
        <v/>
      </c>
      <c r="I17" s="788"/>
      <c r="J17" s="788"/>
      <c r="K17" s="788"/>
      <c r="L17" s="788"/>
      <c r="O17" s="721"/>
      <c r="P17" s="721"/>
      <c r="R17" s="760"/>
      <c r="S17" s="721"/>
      <c r="T17" s="721"/>
      <c r="U17" s="721"/>
      <c r="V17" s="761"/>
      <c r="W17" s="760"/>
    </row>
    <row r="18" spans="1:23" ht="17.100000000000001" customHeight="1" x14ac:dyDescent="0.2">
      <c r="A18" s="756" t="s">
        <v>434</v>
      </c>
      <c r="B18" s="759" t="s">
        <v>435</v>
      </c>
      <c r="C18" s="758"/>
      <c r="D18" s="731"/>
      <c r="E18" s="799"/>
      <c r="F18" s="776"/>
      <c r="G18" s="798"/>
      <c r="H18" s="803" t="str">
        <f>IF(C39&lt;&gt;0,IF(R37/ABS(C$39)&gt;0.1,"Fondo posizione e risultato - Altre decurtazioni - F01P",""),"")</f>
        <v/>
      </c>
      <c r="I18" s="788"/>
      <c r="J18" s="788"/>
      <c r="K18" s="788"/>
      <c r="L18" s="788"/>
      <c r="O18" s="721">
        <v>8</v>
      </c>
      <c r="P18" s="721">
        <v>9</v>
      </c>
      <c r="Q18" s="724" t="str">
        <f>B18</f>
        <v>F18O</v>
      </c>
      <c r="R18" s="760">
        <f>ROUND(C18,0)</f>
        <v>0</v>
      </c>
      <c r="S18" s="721" t="str">
        <f t="shared" ref="S18:S30" si="3">VLOOKUP(O18,Q:R,2,FALSE)</f>
        <v>SQ9</v>
      </c>
      <c r="T18" s="721"/>
      <c r="U18" s="721"/>
      <c r="V18" s="761"/>
      <c r="W18" s="760"/>
    </row>
    <row r="19" spans="1:23" ht="17.100000000000001" customHeight="1" thickBot="1" x14ac:dyDescent="0.25">
      <c r="A19" s="756" t="s">
        <v>436</v>
      </c>
      <c r="B19" s="759" t="s">
        <v>437</v>
      </c>
      <c r="C19" s="758">
        <v>526</v>
      </c>
      <c r="D19" s="731"/>
      <c r="E19" s="799"/>
      <c r="F19" s="776"/>
      <c r="G19" s="798"/>
      <c r="H19" s="807"/>
      <c r="I19" s="788"/>
      <c r="J19" s="788"/>
      <c r="K19" s="788"/>
      <c r="L19" s="788"/>
      <c r="O19" s="721">
        <v>8</v>
      </c>
      <c r="P19" s="721">
        <v>9</v>
      </c>
      <c r="Q19" s="724" t="str">
        <f t="shared" ref="Q19:Q30" si="4">B19</f>
        <v>F50H</v>
      </c>
      <c r="R19" s="760">
        <f t="shared" ref="R19:R30" si="5">ROUND(C19,0)</f>
        <v>526</v>
      </c>
      <c r="S19" s="721" t="str">
        <f t="shared" si="3"/>
        <v>SQ9</v>
      </c>
      <c r="T19" s="721"/>
      <c r="U19" s="721"/>
      <c r="V19" s="761"/>
      <c r="W19" s="760"/>
    </row>
    <row r="20" spans="1:23" ht="17.100000000000001" customHeight="1" thickBot="1" x14ac:dyDescent="0.25">
      <c r="A20" s="756" t="s">
        <v>438</v>
      </c>
      <c r="B20" s="759" t="s">
        <v>439</v>
      </c>
      <c r="C20" s="758"/>
      <c r="D20" s="731"/>
      <c r="E20" s="799"/>
      <c r="F20" s="776"/>
      <c r="G20" s="798"/>
      <c r="H20" s="733" t="s">
        <v>389</v>
      </c>
      <c r="O20" s="721">
        <v>8</v>
      </c>
      <c r="P20" s="721">
        <v>9</v>
      </c>
      <c r="Q20" s="724" t="str">
        <f t="shared" si="4"/>
        <v>F96H</v>
      </c>
      <c r="R20" s="760">
        <f t="shared" si="5"/>
        <v>0</v>
      </c>
      <c r="S20" s="721" t="str">
        <f t="shared" si="3"/>
        <v>SQ9</v>
      </c>
      <c r="T20" s="721"/>
      <c r="U20" s="721"/>
      <c r="W20" s="760"/>
    </row>
    <row r="21" spans="1:23" ht="17.100000000000001" customHeight="1" x14ac:dyDescent="0.2">
      <c r="A21" s="756" t="s">
        <v>440</v>
      </c>
      <c r="B21" s="808" t="s">
        <v>441</v>
      </c>
      <c r="C21" s="758"/>
      <c r="D21" s="731"/>
      <c r="E21" s="799"/>
      <c r="F21" s="776"/>
      <c r="G21" s="798"/>
      <c r="H21" s="790" t="str">
        <f>IF(AND(SUMIF($O:$O,$Q1,$R:$R)&lt;&gt;0,SUM('[1]SICI(2)'!$F$13,'[1]SICI(2)'!$F$17)&gt;0),IF(SUMIFS($R:$R,$P:$P,"&lt;&gt;81",$O:$O,$Q1)-SUMIFS($R:$R,$P:$P,"81",$O:$O,$Q1)-SUMIF($T:$T,$Q1,$W:$W)&lt;0,"Attenzione, nelle seguenti sezioni le destinazioni risultano superiori alle relative risorse e generano pertanto squadratura 8: "&amp;CHAR(10)&amp;A7,"OK"),"OK")</f>
        <v>OK</v>
      </c>
      <c r="I21" s="788"/>
      <c r="J21" s="788"/>
      <c r="K21" s="788"/>
      <c r="L21" s="788"/>
      <c r="O21" s="721">
        <v>8</v>
      </c>
      <c r="P21" s="721">
        <v>9</v>
      </c>
      <c r="Q21" s="724" t="str">
        <f t="shared" si="4"/>
        <v>F10M</v>
      </c>
      <c r="R21" s="760">
        <f t="shared" si="5"/>
        <v>0</v>
      </c>
      <c r="S21" s="721" t="str">
        <f t="shared" si="3"/>
        <v>SQ9</v>
      </c>
      <c r="T21" s="721"/>
      <c r="U21" s="721"/>
      <c r="W21" s="760"/>
    </row>
    <row r="22" spans="1:23" ht="17.100000000000001" customHeight="1" x14ac:dyDescent="0.2">
      <c r="A22" s="756" t="s">
        <v>442</v>
      </c>
      <c r="B22" s="808" t="s">
        <v>443</v>
      </c>
      <c r="C22" s="758"/>
      <c r="D22" s="731"/>
      <c r="E22" s="799"/>
      <c r="F22" s="776"/>
      <c r="G22" s="798"/>
      <c r="H22" s="790"/>
      <c r="I22" s="788"/>
      <c r="J22" s="788"/>
      <c r="K22" s="788"/>
      <c r="L22" s="788"/>
      <c r="O22" s="721">
        <v>8</v>
      </c>
      <c r="P22" s="721">
        <v>9</v>
      </c>
      <c r="Q22" s="724" t="str">
        <f t="shared" si="4"/>
        <v>F10N</v>
      </c>
      <c r="R22" s="760">
        <f t="shared" si="5"/>
        <v>0</v>
      </c>
      <c r="S22" s="721" t="str">
        <f t="shared" si="3"/>
        <v>SQ9</v>
      </c>
      <c r="T22" s="721"/>
      <c r="U22" s="721"/>
      <c r="W22" s="760"/>
    </row>
    <row r="23" spans="1:23" ht="17.100000000000001" customHeight="1" x14ac:dyDescent="0.2">
      <c r="A23" s="756" t="s">
        <v>444</v>
      </c>
      <c r="B23" s="759" t="s">
        <v>445</v>
      </c>
      <c r="C23" s="758"/>
      <c r="D23" s="731"/>
      <c r="E23" s="799"/>
      <c r="F23" s="776"/>
      <c r="G23" s="798"/>
      <c r="H23" s="790"/>
      <c r="I23" s="788"/>
      <c r="J23" s="788"/>
      <c r="K23" s="788"/>
      <c r="L23" s="788"/>
      <c r="O23" s="721">
        <v>8</v>
      </c>
      <c r="P23" s="721">
        <v>9</v>
      </c>
      <c r="Q23" s="724" t="str">
        <f t="shared" si="4"/>
        <v>F10L</v>
      </c>
      <c r="R23" s="760">
        <f t="shared" si="5"/>
        <v>0</v>
      </c>
      <c r="S23" s="721" t="str">
        <f t="shared" si="3"/>
        <v>SQ9</v>
      </c>
      <c r="T23" s="721"/>
      <c r="U23" s="721"/>
      <c r="V23" s="761"/>
      <c r="W23" s="760"/>
    </row>
    <row r="24" spans="1:23" ht="17.100000000000001" customHeight="1" thickBot="1" x14ac:dyDescent="0.25">
      <c r="A24" s="809" t="s">
        <v>446</v>
      </c>
      <c r="B24" s="810" t="s">
        <v>447</v>
      </c>
      <c r="C24" s="764"/>
      <c r="D24" s="776"/>
      <c r="E24" s="797"/>
      <c r="F24" s="776"/>
      <c r="G24" s="811"/>
      <c r="H24" s="812"/>
      <c r="O24" s="721">
        <v>8</v>
      </c>
      <c r="P24" s="721">
        <v>9</v>
      </c>
      <c r="Q24" s="724" t="str">
        <f>B24</f>
        <v>F24L</v>
      </c>
      <c r="R24" s="760">
        <f>ROUND(C24,0)</f>
        <v>0</v>
      </c>
      <c r="S24" s="721" t="str">
        <f t="shared" si="3"/>
        <v>SQ9</v>
      </c>
      <c r="T24" s="721"/>
      <c r="U24" s="721"/>
      <c r="V24" s="761"/>
      <c r="W24" s="760"/>
    </row>
    <row r="25" spans="1:23" ht="17.100000000000001" customHeight="1" x14ac:dyDescent="0.2">
      <c r="A25" s="813" t="s">
        <v>448</v>
      </c>
      <c r="B25" s="814" t="s">
        <v>449</v>
      </c>
      <c r="C25" s="815"/>
      <c r="D25" s="776"/>
      <c r="E25" s="797"/>
      <c r="F25" s="776"/>
      <c r="G25" s="811"/>
      <c r="H25" s="816"/>
      <c r="O25" s="721">
        <v>8</v>
      </c>
      <c r="P25" s="721">
        <v>9</v>
      </c>
      <c r="Q25" s="724" t="str">
        <f>B25</f>
        <v>F24M</v>
      </c>
      <c r="R25" s="760">
        <f>ROUND(C25,0)</f>
        <v>0</v>
      </c>
      <c r="S25" s="721" t="str">
        <f t="shared" si="3"/>
        <v>SQ9</v>
      </c>
      <c r="T25" s="721"/>
      <c r="U25" s="721"/>
      <c r="V25" s="761"/>
      <c r="W25" s="760"/>
    </row>
    <row r="26" spans="1:23" ht="17.100000000000001" customHeight="1" x14ac:dyDescent="0.2">
      <c r="A26" s="756" t="s">
        <v>450</v>
      </c>
      <c r="B26" s="759" t="s">
        <v>451</v>
      </c>
      <c r="C26" s="758"/>
      <c r="D26" s="731"/>
      <c r="E26" s="799"/>
      <c r="F26" s="776"/>
      <c r="G26" s="798"/>
      <c r="H26" s="817"/>
      <c r="O26" s="721">
        <v>8</v>
      </c>
      <c r="P26" s="721">
        <v>9</v>
      </c>
      <c r="Q26" s="724" t="str">
        <f>B26</f>
        <v>F18P</v>
      </c>
      <c r="R26" s="760">
        <f>ROUND(C26,0)</f>
        <v>0</v>
      </c>
      <c r="S26" s="721" t="str">
        <f t="shared" si="3"/>
        <v>SQ9</v>
      </c>
      <c r="T26" s="721"/>
      <c r="U26" s="721"/>
    </row>
    <row r="27" spans="1:23" ht="17.100000000000001" customHeight="1" x14ac:dyDescent="0.2">
      <c r="A27" s="756" t="s">
        <v>452</v>
      </c>
      <c r="B27" s="759" t="s">
        <v>453</v>
      </c>
      <c r="C27" s="758"/>
      <c r="D27" s="731"/>
      <c r="E27" s="799"/>
      <c r="F27" s="776"/>
      <c r="G27" s="798"/>
      <c r="H27" s="734"/>
      <c r="O27" s="721">
        <v>8</v>
      </c>
      <c r="P27" s="721">
        <v>9</v>
      </c>
      <c r="Q27" s="724" t="str">
        <f t="shared" si="4"/>
        <v>F20O</v>
      </c>
      <c r="R27" s="760">
        <f t="shared" si="5"/>
        <v>0</v>
      </c>
      <c r="S27" s="721" t="str">
        <f t="shared" si="3"/>
        <v>SQ9</v>
      </c>
      <c r="T27" s="721"/>
      <c r="U27" s="721"/>
    </row>
    <row r="28" spans="1:23" ht="17.100000000000001" customHeight="1" x14ac:dyDescent="0.2">
      <c r="A28" s="756" t="s">
        <v>428</v>
      </c>
      <c r="B28" s="759" t="s">
        <v>429</v>
      </c>
      <c r="C28" s="758">
        <v>132000</v>
      </c>
      <c r="D28" s="731"/>
      <c r="E28" s="797"/>
      <c r="F28" s="776"/>
      <c r="G28" s="798"/>
      <c r="H28" s="734"/>
      <c r="O28" s="721">
        <v>8</v>
      </c>
      <c r="P28" s="721">
        <v>9</v>
      </c>
      <c r="Q28" s="724" t="str">
        <f t="shared" si="4"/>
        <v>F18N</v>
      </c>
      <c r="R28" s="760">
        <f t="shared" si="5"/>
        <v>132000</v>
      </c>
      <c r="S28" s="721" t="str">
        <f t="shared" si="3"/>
        <v>SQ9</v>
      </c>
      <c r="T28" s="721"/>
      <c r="U28" s="721"/>
      <c r="W28" s="760"/>
    </row>
    <row r="29" spans="1:23" ht="17.100000000000001" customHeight="1" x14ac:dyDescent="0.2">
      <c r="A29" s="756" t="s">
        <v>454</v>
      </c>
      <c r="B29" s="759" t="s">
        <v>455</v>
      </c>
      <c r="C29" s="758"/>
      <c r="D29" s="731"/>
      <c r="E29" s="797"/>
      <c r="F29" s="776"/>
      <c r="G29" s="798"/>
      <c r="H29" s="734"/>
      <c r="O29" s="721">
        <v>8</v>
      </c>
      <c r="P29" s="721">
        <v>9</v>
      </c>
      <c r="Q29" s="724" t="str">
        <f t="shared" si="4"/>
        <v>F999</v>
      </c>
      <c r="R29" s="760">
        <f t="shared" si="5"/>
        <v>0</v>
      </c>
      <c r="S29" s="721" t="str">
        <f t="shared" si="3"/>
        <v>SQ9</v>
      </c>
      <c r="T29" s="721"/>
      <c r="U29" s="721"/>
      <c r="W29" s="760"/>
    </row>
    <row r="30" spans="1:23" ht="17.100000000000001" customHeight="1" x14ac:dyDescent="0.2">
      <c r="A30" s="756" t="s">
        <v>430</v>
      </c>
      <c r="B30" s="759" t="s">
        <v>431</v>
      </c>
      <c r="C30" s="758"/>
      <c r="D30" s="731"/>
      <c r="E30" s="797"/>
      <c r="F30" s="776"/>
      <c r="G30" s="798"/>
      <c r="H30" s="734"/>
      <c r="O30" s="800">
        <v>8</v>
      </c>
      <c r="P30" s="800">
        <v>9</v>
      </c>
      <c r="Q30" s="801" t="str">
        <f t="shared" si="4"/>
        <v>F00O</v>
      </c>
      <c r="R30" s="802">
        <f t="shared" si="5"/>
        <v>0</v>
      </c>
      <c r="S30" s="800" t="str">
        <f t="shared" si="3"/>
        <v>SQ9</v>
      </c>
      <c r="T30" s="721"/>
      <c r="U30" s="721"/>
      <c r="W30" s="760"/>
    </row>
    <row r="31" spans="1:23" ht="17.100000000000001" customHeight="1" thickBot="1" x14ac:dyDescent="0.25">
      <c r="A31" s="768" t="s">
        <v>456</v>
      </c>
      <c r="B31" s="769"/>
      <c r="C31" s="770">
        <f>SUM(C18:C30)</f>
        <v>132526</v>
      </c>
      <c r="D31" s="731"/>
      <c r="E31" s="797"/>
      <c r="F31" s="776"/>
      <c r="G31" s="798"/>
      <c r="H31" s="734"/>
      <c r="O31" s="721"/>
      <c r="P31" s="721"/>
      <c r="R31" s="760"/>
      <c r="S31" s="721"/>
      <c r="T31" s="721"/>
      <c r="U31" s="721"/>
      <c r="W31" s="760"/>
    </row>
    <row r="32" spans="1:23" ht="17.100000000000001" customHeight="1" x14ac:dyDescent="0.2">
      <c r="A32" s="804" t="s">
        <v>457</v>
      </c>
      <c r="B32" s="805"/>
      <c r="C32" s="818"/>
      <c r="D32" s="731"/>
      <c r="E32" s="797"/>
      <c r="F32" s="776"/>
      <c r="G32" s="798"/>
      <c r="H32" s="734"/>
      <c r="T32" s="721"/>
      <c r="U32" s="721"/>
      <c r="W32" s="760"/>
    </row>
    <row r="33" spans="1:23" ht="17.100000000000001" customHeight="1" x14ac:dyDescent="0.2">
      <c r="A33" s="756" t="s">
        <v>458</v>
      </c>
      <c r="B33" s="759" t="s">
        <v>459</v>
      </c>
      <c r="C33" s="766"/>
      <c r="D33" s="731"/>
      <c r="E33" s="797"/>
      <c r="F33" s="776"/>
      <c r="G33" s="798"/>
      <c r="H33" s="734"/>
      <c r="O33" s="721">
        <v>8</v>
      </c>
      <c r="P33" s="721">
        <v>81</v>
      </c>
      <c r="Q33" s="724" t="str">
        <f>B33</f>
        <v>F27I</v>
      </c>
      <c r="R33" s="760">
        <f>ROUND(C33,0)</f>
        <v>0</v>
      </c>
      <c r="S33" s="721" t="str">
        <f>VLOOKUP(O33,Q:R,2,FALSE)</f>
        <v>SQ9</v>
      </c>
      <c r="T33" s="721"/>
      <c r="U33" s="721"/>
      <c r="W33" s="760"/>
    </row>
    <row r="34" spans="1:23" ht="17.100000000000001" customHeight="1" x14ac:dyDescent="0.2">
      <c r="A34" s="756" t="s">
        <v>460</v>
      </c>
      <c r="B34" s="759" t="s">
        <v>461</v>
      </c>
      <c r="C34" s="766"/>
      <c r="D34" s="731"/>
      <c r="E34" s="797"/>
      <c r="F34" s="776"/>
      <c r="G34" s="798"/>
      <c r="H34" s="734"/>
      <c r="O34" s="721">
        <v>8</v>
      </c>
      <c r="P34" s="721">
        <v>81</v>
      </c>
      <c r="Q34" s="724" t="str">
        <f>B34</f>
        <v>F00P</v>
      </c>
      <c r="R34" s="760">
        <f>ROUND(C34,0)</f>
        <v>0</v>
      </c>
      <c r="S34" s="721" t="str">
        <f>VLOOKUP(O34,Q:R,2,FALSE)</f>
        <v>SQ9</v>
      </c>
      <c r="T34" s="721"/>
      <c r="U34" s="721"/>
      <c r="W34" s="760"/>
    </row>
    <row r="35" spans="1:23" ht="17.100000000000001" customHeight="1" x14ac:dyDescent="0.2">
      <c r="A35" s="756" t="s">
        <v>462</v>
      </c>
      <c r="B35" s="759" t="s">
        <v>463</v>
      </c>
      <c r="C35" s="766"/>
      <c r="D35" s="731"/>
      <c r="E35" s="797"/>
      <c r="F35" s="776"/>
      <c r="G35" s="798"/>
      <c r="H35" s="734"/>
      <c r="O35" s="721">
        <v>8</v>
      </c>
      <c r="P35" s="721">
        <v>81</v>
      </c>
      <c r="Q35" s="724" t="str">
        <f>B35</f>
        <v>F01S</v>
      </c>
      <c r="R35" s="760">
        <f>ROUND(C35,0)</f>
        <v>0</v>
      </c>
      <c r="S35" s="721" t="str">
        <f>VLOOKUP(O35,Q:R,2,FALSE)</f>
        <v>SQ9</v>
      </c>
      <c r="T35" s="721"/>
      <c r="U35" s="721"/>
      <c r="W35" s="760"/>
    </row>
    <row r="36" spans="1:23" ht="17.100000000000001" customHeight="1" x14ac:dyDescent="0.2">
      <c r="A36" s="756" t="s">
        <v>464</v>
      </c>
      <c r="B36" s="759" t="s">
        <v>465</v>
      </c>
      <c r="C36" s="766"/>
      <c r="D36" s="731"/>
      <c r="E36" s="797"/>
      <c r="F36" s="776"/>
      <c r="G36" s="798"/>
      <c r="H36" s="819"/>
      <c r="O36" s="721">
        <v>8</v>
      </c>
      <c r="P36" s="721">
        <v>81</v>
      </c>
      <c r="Q36" s="724" t="str">
        <f>B36</f>
        <v>F01T</v>
      </c>
      <c r="R36" s="760">
        <f>ROUND(C36,0)</f>
        <v>0</v>
      </c>
      <c r="S36" s="721" t="str">
        <f>VLOOKUP(O36,Q:R,2,FALSE)</f>
        <v>SQ9</v>
      </c>
      <c r="T36" s="721"/>
      <c r="U36" s="721"/>
      <c r="W36" s="760"/>
    </row>
    <row r="37" spans="1:23" ht="17.25" customHeight="1" x14ac:dyDescent="0.2">
      <c r="A37" s="4" t="s">
        <v>466</v>
      </c>
      <c r="B37" s="759" t="s">
        <v>467</v>
      </c>
      <c r="C37" s="766">
        <v>25000</v>
      </c>
      <c r="D37" s="731"/>
      <c r="E37" s="797"/>
      <c r="F37" s="776"/>
      <c r="G37" s="798"/>
      <c r="H37" s="734"/>
      <c r="O37" s="800">
        <v>8</v>
      </c>
      <c r="P37" s="800">
        <v>81</v>
      </c>
      <c r="Q37" s="801" t="str">
        <f>B37</f>
        <v>F01P</v>
      </c>
      <c r="R37" s="802">
        <f>ROUND(C37,0)</f>
        <v>25000</v>
      </c>
      <c r="S37" s="800" t="str">
        <f>VLOOKUP(O37,Q:R,2,FALSE)</f>
        <v>SQ9</v>
      </c>
      <c r="T37" s="721"/>
      <c r="U37" s="721"/>
      <c r="W37" s="760"/>
    </row>
    <row r="38" spans="1:23" ht="17.100000000000001" customHeight="1" thickBot="1" x14ac:dyDescent="0.25">
      <c r="A38" s="768" t="s">
        <v>468</v>
      </c>
      <c r="B38" s="769"/>
      <c r="C38" s="770">
        <f>SUM(C33:C37)</f>
        <v>25000</v>
      </c>
      <c r="D38" s="820"/>
      <c r="E38" s="797"/>
      <c r="F38" s="776"/>
      <c r="G38" s="798"/>
      <c r="H38" s="734"/>
      <c r="O38" s="721" t="s">
        <v>401</v>
      </c>
      <c r="P38" s="721"/>
      <c r="R38" s="760"/>
      <c r="S38" s="721"/>
      <c r="T38" s="721"/>
      <c r="U38" s="721"/>
      <c r="W38" s="760"/>
    </row>
    <row r="39" spans="1:23" ht="17.25" customHeight="1" thickBot="1" x14ac:dyDescent="0.25">
      <c r="A39" s="771" t="s">
        <v>427</v>
      </c>
      <c r="B39" s="772"/>
      <c r="C39" s="773">
        <f>C16+C31-C38</f>
        <v>253587</v>
      </c>
      <c r="D39" s="820"/>
      <c r="E39" s="797"/>
      <c r="F39" s="776"/>
      <c r="G39" s="798"/>
      <c r="O39" s="721"/>
      <c r="P39" s="721"/>
      <c r="T39" s="721"/>
      <c r="U39" s="721"/>
      <c r="W39" s="760"/>
    </row>
    <row r="40" spans="1:23" ht="17.100000000000001" customHeight="1" thickBot="1" x14ac:dyDescent="0.25">
      <c r="A40" s="821" t="s">
        <v>404</v>
      </c>
      <c r="B40" s="822"/>
      <c r="C40" s="823">
        <f>C39</f>
        <v>253587</v>
      </c>
      <c r="D40" s="820"/>
      <c r="E40" s="780" t="s">
        <v>405</v>
      </c>
      <c r="F40" s="783"/>
      <c r="G40" s="782">
        <f>G13</f>
        <v>215547</v>
      </c>
      <c r="O40" s="721"/>
      <c r="P40" s="721"/>
      <c r="T40" s="721"/>
      <c r="U40" s="721"/>
      <c r="W40" s="760"/>
    </row>
    <row r="41" spans="1:23" ht="5.0999999999999996" customHeight="1" x14ac:dyDescent="0.2">
      <c r="D41" s="824"/>
      <c r="E41" s="825"/>
    </row>
    <row r="42" spans="1:23" ht="12.75" x14ac:dyDescent="0.2">
      <c r="A42" s="720" t="s">
        <v>469</v>
      </c>
      <c r="D42" s="824"/>
    </row>
    <row r="43" spans="1:23" x14ac:dyDescent="0.2">
      <c r="A43" s="720" t="s">
        <v>470</v>
      </c>
    </row>
    <row r="44" spans="1:23" x14ac:dyDescent="0.2">
      <c r="A44" s="720" t="s">
        <v>471</v>
      </c>
    </row>
    <row r="45" spans="1:23" x14ac:dyDescent="0.2">
      <c r="A45" s="720" t="s">
        <v>472</v>
      </c>
    </row>
    <row r="46" spans="1:23" ht="12" customHeight="1" x14ac:dyDescent="0.2">
      <c r="A46" s="720" t="s">
        <v>473</v>
      </c>
    </row>
    <row r="47" spans="1:23" x14ac:dyDescent="0.2">
      <c r="A47" s="720" t="s">
        <v>474</v>
      </c>
    </row>
  </sheetData>
  <sheetProtection algorithmName="SHA-512" hashValue="hkKZ8QWwrrhFRTqejt0bW8ZCHYbJ6kCk2zSg++N5CVzq9VSIjpxbZHftYQqlHSCuMMlBDspxC1BgjOVbmyb/uQ==" saltValue="EHaSF7kBJHj6C5WFFDPQpw==" spinCount="100000" sheet="1" formatColumns="0" selectLockedCells="1"/>
  <mergeCells count="4">
    <mergeCell ref="H6:H11"/>
    <mergeCell ref="H12:H13"/>
    <mergeCell ref="H14:H15"/>
    <mergeCell ref="H21:H24"/>
  </mergeCells>
  <dataValidations count="2">
    <dataValidation type="whole" allowBlank="1" showInputMessage="1" showErrorMessage="1" errorTitle="ERRORE NEL DATO IMMESSO" error="INSERIRE SOLO NUMERI INTERI" sqref="C31:C37 IY31:IY37 SU31:SU37 ACQ31:ACQ37 AMM31:AMM37 AWI31:AWI37 BGE31:BGE37 BQA31:BQA37 BZW31:BZW37 CJS31:CJS37 CTO31:CTO37 DDK31:DDK37 DNG31:DNG37 DXC31:DXC37 EGY31:EGY37 EQU31:EQU37 FAQ31:FAQ37 FKM31:FKM37 FUI31:FUI37 GEE31:GEE37 GOA31:GOA37 GXW31:GXW37 HHS31:HHS37 HRO31:HRO37 IBK31:IBK37 ILG31:ILG37 IVC31:IVC37 JEY31:JEY37 JOU31:JOU37 JYQ31:JYQ37 KIM31:KIM37 KSI31:KSI37 LCE31:LCE37 LMA31:LMA37 LVW31:LVW37 MFS31:MFS37 MPO31:MPO37 MZK31:MZK37 NJG31:NJG37 NTC31:NTC37 OCY31:OCY37 OMU31:OMU37 OWQ31:OWQ37 PGM31:PGM37 PQI31:PQI37 QAE31:QAE37 QKA31:QKA37 QTW31:QTW37 RDS31:RDS37 RNO31:RNO37 RXK31:RXK37 SHG31:SHG37 SRC31:SRC37 TAY31:TAY37 TKU31:TKU37 TUQ31:TUQ37 UEM31:UEM37 UOI31:UOI37 UYE31:UYE37 VIA31:VIA37 VRW31:VRW37 WBS31:WBS37 WLO31:WLO37 WVK31:WVK37 C65567:C65573 IY65567:IY65573 SU65567:SU65573 ACQ65567:ACQ65573 AMM65567:AMM65573 AWI65567:AWI65573 BGE65567:BGE65573 BQA65567:BQA65573 BZW65567:BZW65573 CJS65567:CJS65573 CTO65567:CTO65573 DDK65567:DDK65573 DNG65567:DNG65573 DXC65567:DXC65573 EGY65567:EGY65573 EQU65567:EQU65573 FAQ65567:FAQ65573 FKM65567:FKM65573 FUI65567:FUI65573 GEE65567:GEE65573 GOA65567:GOA65573 GXW65567:GXW65573 HHS65567:HHS65573 HRO65567:HRO65573 IBK65567:IBK65573 ILG65567:ILG65573 IVC65567:IVC65573 JEY65567:JEY65573 JOU65567:JOU65573 JYQ65567:JYQ65573 KIM65567:KIM65573 KSI65567:KSI65573 LCE65567:LCE65573 LMA65567:LMA65573 LVW65567:LVW65573 MFS65567:MFS65573 MPO65567:MPO65573 MZK65567:MZK65573 NJG65567:NJG65573 NTC65567:NTC65573 OCY65567:OCY65573 OMU65567:OMU65573 OWQ65567:OWQ65573 PGM65567:PGM65573 PQI65567:PQI65573 QAE65567:QAE65573 QKA65567:QKA65573 QTW65567:QTW65573 RDS65567:RDS65573 RNO65567:RNO65573 RXK65567:RXK65573 SHG65567:SHG65573 SRC65567:SRC65573 TAY65567:TAY65573 TKU65567:TKU65573 TUQ65567:TUQ65573 UEM65567:UEM65573 UOI65567:UOI65573 UYE65567:UYE65573 VIA65567:VIA65573 VRW65567:VRW65573 WBS65567:WBS65573 WLO65567:WLO65573 WVK65567:WVK65573 C131103:C131109 IY131103:IY131109 SU131103:SU131109 ACQ131103:ACQ131109 AMM131103:AMM131109 AWI131103:AWI131109 BGE131103:BGE131109 BQA131103:BQA131109 BZW131103:BZW131109 CJS131103:CJS131109 CTO131103:CTO131109 DDK131103:DDK131109 DNG131103:DNG131109 DXC131103:DXC131109 EGY131103:EGY131109 EQU131103:EQU131109 FAQ131103:FAQ131109 FKM131103:FKM131109 FUI131103:FUI131109 GEE131103:GEE131109 GOA131103:GOA131109 GXW131103:GXW131109 HHS131103:HHS131109 HRO131103:HRO131109 IBK131103:IBK131109 ILG131103:ILG131109 IVC131103:IVC131109 JEY131103:JEY131109 JOU131103:JOU131109 JYQ131103:JYQ131109 KIM131103:KIM131109 KSI131103:KSI131109 LCE131103:LCE131109 LMA131103:LMA131109 LVW131103:LVW131109 MFS131103:MFS131109 MPO131103:MPO131109 MZK131103:MZK131109 NJG131103:NJG131109 NTC131103:NTC131109 OCY131103:OCY131109 OMU131103:OMU131109 OWQ131103:OWQ131109 PGM131103:PGM131109 PQI131103:PQI131109 QAE131103:QAE131109 QKA131103:QKA131109 QTW131103:QTW131109 RDS131103:RDS131109 RNO131103:RNO131109 RXK131103:RXK131109 SHG131103:SHG131109 SRC131103:SRC131109 TAY131103:TAY131109 TKU131103:TKU131109 TUQ131103:TUQ131109 UEM131103:UEM131109 UOI131103:UOI131109 UYE131103:UYE131109 VIA131103:VIA131109 VRW131103:VRW131109 WBS131103:WBS131109 WLO131103:WLO131109 WVK131103:WVK131109 C196639:C196645 IY196639:IY196645 SU196639:SU196645 ACQ196639:ACQ196645 AMM196639:AMM196645 AWI196639:AWI196645 BGE196639:BGE196645 BQA196639:BQA196645 BZW196639:BZW196645 CJS196639:CJS196645 CTO196639:CTO196645 DDK196639:DDK196645 DNG196639:DNG196645 DXC196639:DXC196645 EGY196639:EGY196645 EQU196639:EQU196645 FAQ196639:FAQ196645 FKM196639:FKM196645 FUI196639:FUI196645 GEE196639:GEE196645 GOA196639:GOA196645 GXW196639:GXW196645 HHS196639:HHS196645 HRO196639:HRO196645 IBK196639:IBK196645 ILG196639:ILG196645 IVC196639:IVC196645 JEY196639:JEY196645 JOU196639:JOU196645 JYQ196639:JYQ196645 KIM196639:KIM196645 KSI196639:KSI196645 LCE196639:LCE196645 LMA196639:LMA196645 LVW196639:LVW196645 MFS196639:MFS196645 MPO196639:MPO196645 MZK196639:MZK196645 NJG196639:NJG196645 NTC196639:NTC196645 OCY196639:OCY196645 OMU196639:OMU196645 OWQ196639:OWQ196645 PGM196639:PGM196645 PQI196639:PQI196645 QAE196639:QAE196645 QKA196639:QKA196645 QTW196639:QTW196645 RDS196639:RDS196645 RNO196639:RNO196645 RXK196639:RXK196645 SHG196639:SHG196645 SRC196639:SRC196645 TAY196639:TAY196645 TKU196639:TKU196645 TUQ196639:TUQ196645 UEM196639:UEM196645 UOI196639:UOI196645 UYE196639:UYE196645 VIA196639:VIA196645 VRW196639:VRW196645 WBS196639:WBS196645 WLO196639:WLO196645 WVK196639:WVK196645 C262175:C262181 IY262175:IY262181 SU262175:SU262181 ACQ262175:ACQ262181 AMM262175:AMM262181 AWI262175:AWI262181 BGE262175:BGE262181 BQA262175:BQA262181 BZW262175:BZW262181 CJS262175:CJS262181 CTO262175:CTO262181 DDK262175:DDK262181 DNG262175:DNG262181 DXC262175:DXC262181 EGY262175:EGY262181 EQU262175:EQU262181 FAQ262175:FAQ262181 FKM262175:FKM262181 FUI262175:FUI262181 GEE262175:GEE262181 GOA262175:GOA262181 GXW262175:GXW262181 HHS262175:HHS262181 HRO262175:HRO262181 IBK262175:IBK262181 ILG262175:ILG262181 IVC262175:IVC262181 JEY262175:JEY262181 JOU262175:JOU262181 JYQ262175:JYQ262181 KIM262175:KIM262181 KSI262175:KSI262181 LCE262175:LCE262181 LMA262175:LMA262181 LVW262175:LVW262181 MFS262175:MFS262181 MPO262175:MPO262181 MZK262175:MZK262181 NJG262175:NJG262181 NTC262175:NTC262181 OCY262175:OCY262181 OMU262175:OMU262181 OWQ262175:OWQ262181 PGM262175:PGM262181 PQI262175:PQI262181 QAE262175:QAE262181 QKA262175:QKA262181 QTW262175:QTW262181 RDS262175:RDS262181 RNO262175:RNO262181 RXK262175:RXK262181 SHG262175:SHG262181 SRC262175:SRC262181 TAY262175:TAY262181 TKU262175:TKU262181 TUQ262175:TUQ262181 UEM262175:UEM262181 UOI262175:UOI262181 UYE262175:UYE262181 VIA262175:VIA262181 VRW262175:VRW262181 WBS262175:WBS262181 WLO262175:WLO262181 WVK262175:WVK262181 C327711:C327717 IY327711:IY327717 SU327711:SU327717 ACQ327711:ACQ327717 AMM327711:AMM327717 AWI327711:AWI327717 BGE327711:BGE327717 BQA327711:BQA327717 BZW327711:BZW327717 CJS327711:CJS327717 CTO327711:CTO327717 DDK327711:DDK327717 DNG327711:DNG327717 DXC327711:DXC327717 EGY327711:EGY327717 EQU327711:EQU327717 FAQ327711:FAQ327717 FKM327711:FKM327717 FUI327711:FUI327717 GEE327711:GEE327717 GOA327711:GOA327717 GXW327711:GXW327717 HHS327711:HHS327717 HRO327711:HRO327717 IBK327711:IBK327717 ILG327711:ILG327717 IVC327711:IVC327717 JEY327711:JEY327717 JOU327711:JOU327717 JYQ327711:JYQ327717 KIM327711:KIM327717 KSI327711:KSI327717 LCE327711:LCE327717 LMA327711:LMA327717 LVW327711:LVW327717 MFS327711:MFS327717 MPO327711:MPO327717 MZK327711:MZK327717 NJG327711:NJG327717 NTC327711:NTC327717 OCY327711:OCY327717 OMU327711:OMU327717 OWQ327711:OWQ327717 PGM327711:PGM327717 PQI327711:PQI327717 QAE327711:QAE327717 QKA327711:QKA327717 QTW327711:QTW327717 RDS327711:RDS327717 RNO327711:RNO327717 RXK327711:RXK327717 SHG327711:SHG327717 SRC327711:SRC327717 TAY327711:TAY327717 TKU327711:TKU327717 TUQ327711:TUQ327717 UEM327711:UEM327717 UOI327711:UOI327717 UYE327711:UYE327717 VIA327711:VIA327717 VRW327711:VRW327717 WBS327711:WBS327717 WLO327711:WLO327717 WVK327711:WVK327717 C393247:C393253 IY393247:IY393253 SU393247:SU393253 ACQ393247:ACQ393253 AMM393247:AMM393253 AWI393247:AWI393253 BGE393247:BGE393253 BQA393247:BQA393253 BZW393247:BZW393253 CJS393247:CJS393253 CTO393247:CTO393253 DDK393247:DDK393253 DNG393247:DNG393253 DXC393247:DXC393253 EGY393247:EGY393253 EQU393247:EQU393253 FAQ393247:FAQ393253 FKM393247:FKM393253 FUI393247:FUI393253 GEE393247:GEE393253 GOA393247:GOA393253 GXW393247:GXW393253 HHS393247:HHS393253 HRO393247:HRO393253 IBK393247:IBK393253 ILG393247:ILG393253 IVC393247:IVC393253 JEY393247:JEY393253 JOU393247:JOU393253 JYQ393247:JYQ393253 KIM393247:KIM393253 KSI393247:KSI393253 LCE393247:LCE393253 LMA393247:LMA393253 LVW393247:LVW393253 MFS393247:MFS393253 MPO393247:MPO393253 MZK393247:MZK393253 NJG393247:NJG393253 NTC393247:NTC393253 OCY393247:OCY393253 OMU393247:OMU393253 OWQ393247:OWQ393253 PGM393247:PGM393253 PQI393247:PQI393253 QAE393247:QAE393253 QKA393247:QKA393253 QTW393247:QTW393253 RDS393247:RDS393253 RNO393247:RNO393253 RXK393247:RXK393253 SHG393247:SHG393253 SRC393247:SRC393253 TAY393247:TAY393253 TKU393247:TKU393253 TUQ393247:TUQ393253 UEM393247:UEM393253 UOI393247:UOI393253 UYE393247:UYE393253 VIA393247:VIA393253 VRW393247:VRW393253 WBS393247:WBS393253 WLO393247:WLO393253 WVK393247:WVK393253 C458783:C458789 IY458783:IY458789 SU458783:SU458789 ACQ458783:ACQ458789 AMM458783:AMM458789 AWI458783:AWI458789 BGE458783:BGE458789 BQA458783:BQA458789 BZW458783:BZW458789 CJS458783:CJS458789 CTO458783:CTO458789 DDK458783:DDK458789 DNG458783:DNG458789 DXC458783:DXC458789 EGY458783:EGY458789 EQU458783:EQU458789 FAQ458783:FAQ458789 FKM458783:FKM458789 FUI458783:FUI458789 GEE458783:GEE458789 GOA458783:GOA458789 GXW458783:GXW458789 HHS458783:HHS458789 HRO458783:HRO458789 IBK458783:IBK458789 ILG458783:ILG458789 IVC458783:IVC458789 JEY458783:JEY458789 JOU458783:JOU458789 JYQ458783:JYQ458789 KIM458783:KIM458789 KSI458783:KSI458789 LCE458783:LCE458789 LMA458783:LMA458789 LVW458783:LVW458789 MFS458783:MFS458789 MPO458783:MPO458789 MZK458783:MZK458789 NJG458783:NJG458789 NTC458783:NTC458789 OCY458783:OCY458789 OMU458783:OMU458789 OWQ458783:OWQ458789 PGM458783:PGM458789 PQI458783:PQI458789 QAE458783:QAE458789 QKA458783:QKA458789 QTW458783:QTW458789 RDS458783:RDS458789 RNO458783:RNO458789 RXK458783:RXK458789 SHG458783:SHG458789 SRC458783:SRC458789 TAY458783:TAY458789 TKU458783:TKU458789 TUQ458783:TUQ458789 UEM458783:UEM458789 UOI458783:UOI458789 UYE458783:UYE458789 VIA458783:VIA458789 VRW458783:VRW458789 WBS458783:WBS458789 WLO458783:WLO458789 WVK458783:WVK458789 C524319:C524325 IY524319:IY524325 SU524319:SU524325 ACQ524319:ACQ524325 AMM524319:AMM524325 AWI524319:AWI524325 BGE524319:BGE524325 BQA524319:BQA524325 BZW524319:BZW524325 CJS524319:CJS524325 CTO524319:CTO524325 DDK524319:DDK524325 DNG524319:DNG524325 DXC524319:DXC524325 EGY524319:EGY524325 EQU524319:EQU524325 FAQ524319:FAQ524325 FKM524319:FKM524325 FUI524319:FUI524325 GEE524319:GEE524325 GOA524319:GOA524325 GXW524319:GXW524325 HHS524319:HHS524325 HRO524319:HRO524325 IBK524319:IBK524325 ILG524319:ILG524325 IVC524319:IVC524325 JEY524319:JEY524325 JOU524319:JOU524325 JYQ524319:JYQ524325 KIM524319:KIM524325 KSI524319:KSI524325 LCE524319:LCE524325 LMA524319:LMA524325 LVW524319:LVW524325 MFS524319:MFS524325 MPO524319:MPO524325 MZK524319:MZK524325 NJG524319:NJG524325 NTC524319:NTC524325 OCY524319:OCY524325 OMU524319:OMU524325 OWQ524319:OWQ524325 PGM524319:PGM524325 PQI524319:PQI524325 QAE524319:QAE524325 QKA524319:QKA524325 QTW524319:QTW524325 RDS524319:RDS524325 RNO524319:RNO524325 RXK524319:RXK524325 SHG524319:SHG524325 SRC524319:SRC524325 TAY524319:TAY524325 TKU524319:TKU524325 TUQ524319:TUQ524325 UEM524319:UEM524325 UOI524319:UOI524325 UYE524319:UYE524325 VIA524319:VIA524325 VRW524319:VRW524325 WBS524319:WBS524325 WLO524319:WLO524325 WVK524319:WVK524325 C589855:C589861 IY589855:IY589861 SU589855:SU589861 ACQ589855:ACQ589861 AMM589855:AMM589861 AWI589855:AWI589861 BGE589855:BGE589861 BQA589855:BQA589861 BZW589855:BZW589861 CJS589855:CJS589861 CTO589855:CTO589861 DDK589855:DDK589861 DNG589855:DNG589861 DXC589855:DXC589861 EGY589855:EGY589861 EQU589855:EQU589861 FAQ589855:FAQ589861 FKM589855:FKM589861 FUI589855:FUI589861 GEE589855:GEE589861 GOA589855:GOA589861 GXW589855:GXW589861 HHS589855:HHS589861 HRO589855:HRO589861 IBK589855:IBK589861 ILG589855:ILG589861 IVC589855:IVC589861 JEY589855:JEY589861 JOU589855:JOU589861 JYQ589855:JYQ589861 KIM589855:KIM589861 KSI589855:KSI589861 LCE589855:LCE589861 LMA589855:LMA589861 LVW589855:LVW589861 MFS589855:MFS589861 MPO589855:MPO589861 MZK589855:MZK589861 NJG589855:NJG589861 NTC589855:NTC589861 OCY589855:OCY589861 OMU589855:OMU589861 OWQ589855:OWQ589861 PGM589855:PGM589861 PQI589855:PQI589861 QAE589855:QAE589861 QKA589855:QKA589861 QTW589855:QTW589861 RDS589855:RDS589861 RNO589855:RNO589861 RXK589855:RXK589861 SHG589855:SHG589861 SRC589855:SRC589861 TAY589855:TAY589861 TKU589855:TKU589861 TUQ589855:TUQ589861 UEM589855:UEM589861 UOI589855:UOI589861 UYE589855:UYE589861 VIA589855:VIA589861 VRW589855:VRW589861 WBS589855:WBS589861 WLO589855:WLO589861 WVK589855:WVK589861 C655391:C655397 IY655391:IY655397 SU655391:SU655397 ACQ655391:ACQ655397 AMM655391:AMM655397 AWI655391:AWI655397 BGE655391:BGE655397 BQA655391:BQA655397 BZW655391:BZW655397 CJS655391:CJS655397 CTO655391:CTO655397 DDK655391:DDK655397 DNG655391:DNG655397 DXC655391:DXC655397 EGY655391:EGY655397 EQU655391:EQU655397 FAQ655391:FAQ655397 FKM655391:FKM655397 FUI655391:FUI655397 GEE655391:GEE655397 GOA655391:GOA655397 GXW655391:GXW655397 HHS655391:HHS655397 HRO655391:HRO655397 IBK655391:IBK655397 ILG655391:ILG655397 IVC655391:IVC655397 JEY655391:JEY655397 JOU655391:JOU655397 JYQ655391:JYQ655397 KIM655391:KIM655397 KSI655391:KSI655397 LCE655391:LCE655397 LMA655391:LMA655397 LVW655391:LVW655397 MFS655391:MFS655397 MPO655391:MPO655397 MZK655391:MZK655397 NJG655391:NJG655397 NTC655391:NTC655397 OCY655391:OCY655397 OMU655391:OMU655397 OWQ655391:OWQ655397 PGM655391:PGM655397 PQI655391:PQI655397 QAE655391:QAE655397 QKA655391:QKA655397 QTW655391:QTW655397 RDS655391:RDS655397 RNO655391:RNO655397 RXK655391:RXK655397 SHG655391:SHG655397 SRC655391:SRC655397 TAY655391:TAY655397 TKU655391:TKU655397 TUQ655391:TUQ655397 UEM655391:UEM655397 UOI655391:UOI655397 UYE655391:UYE655397 VIA655391:VIA655397 VRW655391:VRW655397 WBS655391:WBS655397 WLO655391:WLO655397 WVK655391:WVK655397 C720927:C720933 IY720927:IY720933 SU720927:SU720933 ACQ720927:ACQ720933 AMM720927:AMM720933 AWI720927:AWI720933 BGE720927:BGE720933 BQA720927:BQA720933 BZW720927:BZW720933 CJS720927:CJS720933 CTO720927:CTO720933 DDK720927:DDK720933 DNG720927:DNG720933 DXC720927:DXC720933 EGY720927:EGY720933 EQU720927:EQU720933 FAQ720927:FAQ720933 FKM720927:FKM720933 FUI720927:FUI720933 GEE720927:GEE720933 GOA720927:GOA720933 GXW720927:GXW720933 HHS720927:HHS720933 HRO720927:HRO720933 IBK720927:IBK720933 ILG720927:ILG720933 IVC720927:IVC720933 JEY720927:JEY720933 JOU720927:JOU720933 JYQ720927:JYQ720933 KIM720927:KIM720933 KSI720927:KSI720933 LCE720927:LCE720933 LMA720927:LMA720933 LVW720927:LVW720933 MFS720927:MFS720933 MPO720927:MPO720933 MZK720927:MZK720933 NJG720927:NJG720933 NTC720927:NTC720933 OCY720927:OCY720933 OMU720927:OMU720933 OWQ720927:OWQ720933 PGM720927:PGM720933 PQI720927:PQI720933 QAE720927:QAE720933 QKA720927:QKA720933 QTW720927:QTW720933 RDS720927:RDS720933 RNO720927:RNO720933 RXK720927:RXK720933 SHG720927:SHG720933 SRC720927:SRC720933 TAY720927:TAY720933 TKU720927:TKU720933 TUQ720927:TUQ720933 UEM720927:UEM720933 UOI720927:UOI720933 UYE720927:UYE720933 VIA720927:VIA720933 VRW720927:VRW720933 WBS720927:WBS720933 WLO720927:WLO720933 WVK720927:WVK720933 C786463:C786469 IY786463:IY786469 SU786463:SU786469 ACQ786463:ACQ786469 AMM786463:AMM786469 AWI786463:AWI786469 BGE786463:BGE786469 BQA786463:BQA786469 BZW786463:BZW786469 CJS786463:CJS786469 CTO786463:CTO786469 DDK786463:DDK786469 DNG786463:DNG786469 DXC786463:DXC786469 EGY786463:EGY786469 EQU786463:EQU786469 FAQ786463:FAQ786469 FKM786463:FKM786469 FUI786463:FUI786469 GEE786463:GEE786469 GOA786463:GOA786469 GXW786463:GXW786469 HHS786463:HHS786469 HRO786463:HRO786469 IBK786463:IBK786469 ILG786463:ILG786469 IVC786463:IVC786469 JEY786463:JEY786469 JOU786463:JOU786469 JYQ786463:JYQ786469 KIM786463:KIM786469 KSI786463:KSI786469 LCE786463:LCE786469 LMA786463:LMA786469 LVW786463:LVW786469 MFS786463:MFS786469 MPO786463:MPO786469 MZK786463:MZK786469 NJG786463:NJG786469 NTC786463:NTC786469 OCY786463:OCY786469 OMU786463:OMU786469 OWQ786463:OWQ786469 PGM786463:PGM786469 PQI786463:PQI786469 QAE786463:QAE786469 QKA786463:QKA786469 QTW786463:QTW786469 RDS786463:RDS786469 RNO786463:RNO786469 RXK786463:RXK786469 SHG786463:SHG786469 SRC786463:SRC786469 TAY786463:TAY786469 TKU786463:TKU786469 TUQ786463:TUQ786469 UEM786463:UEM786469 UOI786463:UOI786469 UYE786463:UYE786469 VIA786463:VIA786469 VRW786463:VRW786469 WBS786463:WBS786469 WLO786463:WLO786469 WVK786463:WVK786469 C851999:C852005 IY851999:IY852005 SU851999:SU852005 ACQ851999:ACQ852005 AMM851999:AMM852005 AWI851999:AWI852005 BGE851999:BGE852005 BQA851999:BQA852005 BZW851999:BZW852005 CJS851999:CJS852005 CTO851999:CTO852005 DDK851999:DDK852005 DNG851999:DNG852005 DXC851999:DXC852005 EGY851999:EGY852005 EQU851999:EQU852005 FAQ851999:FAQ852005 FKM851999:FKM852005 FUI851999:FUI852005 GEE851999:GEE852005 GOA851999:GOA852005 GXW851999:GXW852005 HHS851999:HHS852005 HRO851999:HRO852005 IBK851999:IBK852005 ILG851999:ILG852005 IVC851999:IVC852005 JEY851999:JEY852005 JOU851999:JOU852005 JYQ851999:JYQ852005 KIM851999:KIM852005 KSI851999:KSI852005 LCE851999:LCE852005 LMA851999:LMA852005 LVW851999:LVW852005 MFS851999:MFS852005 MPO851999:MPO852005 MZK851999:MZK852005 NJG851999:NJG852005 NTC851999:NTC852005 OCY851999:OCY852005 OMU851999:OMU852005 OWQ851999:OWQ852005 PGM851999:PGM852005 PQI851999:PQI852005 QAE851999:QAE852005 QKA851999:QKA852005 QTW851999:QTW852005 RDS851999:RDS852005 RNO851999:RNO852005 RXK851999:RXK852005 SHG851999:SHG852005 SRC851999:SRC852005 TAY851999:TAY852005 TKU851999:TKU852005 TUQ851999:TUQ852005 UEM851999:UEM852005 UOI851999:UOI852005 UYE851999:UYE852005 VIA851999:VIA852005 VRW851999:VRW852005 WBS851999:WBS852005 WLO851999:WLO852005 WVK851999:WVK852005 C917535:C917541 IY917535:IY917541 SU917535:SU917541 ACQ917535:ACQ917541 AMM917535:AMM917541 AWI917535:AWI917541 BGE917535:BGE917541 BQA917535:BQA917541 BZW917535:BZW917541 CJS917535:CJS917541 CTO917535:CTO917541 DDK917535:DDK917541 DNG917535:DNG917541 DXC917535:DXC917541 EGY917535:EGY917541 EQU917535:EQU917541 FAQ917535:FAQ917541 FKM917535:FKM917541 FUI917535:FUI917541 GEE917535:GEE917541 GOA917535:GOA917541 GXW917535:GXW917541 HHS917535:HHS917541 HRO917535:HRO917541 IBK917535:IBK917541 ILG917535:ILG917541 IVC917535:IVC917541 JEY917535:JEY917541 JOU917535:JOU917541 JYQ917535:JYQ917541 KIM917535:KIM917541 KSI917535:KSI917541 LCE917535:LCE917541 LMA917535:LMA917541 LVW917535:LVW917541 MFS917535:MFS917541 MPO917535:MPO917541 MZK917535:MZK917541 NJG917535:NJG917541 NTC917535:NTC917541 OCY917535:OCY917541 OMU917535:OMU917541 OWQ917535:OWQ917541 PGM917535:PGM917541 PQI917535:PQI917541 QAE917535:QAE917541 QKA917535:QKA917541 QTW917535:QTW917541 RDS917535:RDS917541 RNO917535:RNO917541 RXK917535:RXK917541 SHG917535:SHG917541 SRC917535:SRC917541 TAY917535:TAY917541 TKU917535:TKU917541 TUQ917535:TUQ917541 UEM917535:UEM917541 UOI917535:UOI917541 UYE917535:UYE917541 VIA917535:VIA917541 VRW917535:VRW917541 WBS917535:WBS917541 WLO917535:WLO917541 WVK917535:WVK917541 C983071:C983077 IY983071:IY983077 SU983071:SU983077 ACQ983071:ACQ983077 AMM983071:AMM983077 AWI983071:AWI983077 BGE983071:BGE983077 BQA983071:BQA983077 BZW983071:BZW983077 CJS983071:CJS983077 CTO983071:CTO983077 DDK983071:DDK983077 DNG983071:DNG983077 DXC983071:DXC983077 EGY983071:EGY983077 EQU983071:EQU983077 FAQ983071:FAQ983077 FKM983071:FKM983077 FUI983071:FUI983077 GEE983071:GEE983077 GOA983071:GOA983077 GXW983071:GXW983077 HHS983071:HHS983077 HRO983071:HRO983077 IBK983071:IBK983077 ILG983071:ILG983077 IVC983071:IVC983077 JEY983071:JEY983077 JOU983071:JOU983077 JYQ983071:JYQ983077 KIM983071:KIM983077 KSI983071:KSI983077 LCE983071:LCE983077 LMA983071:LMA983077 LVW983071:LVW983077 MFS983071:MFS983077 MPO983071:MPO983077 MZK983071:MZK983077 NJG983071:NJG983077 NTC983071:NTC983077 OCY983071:OCY983077 OMU983071:OMU983077 OWQ983071:OWQ983077 PGM983071:PGM983077 PQI983071:PQI983077 QAE983071:QAE983077 QKA983071:QKA983077 QTW983071:QTW983077 RDS983071:RDS983077 RNO983071:RNO983077 RXK983071:RXK983077 SHG983071:SHG983077 SRC983071:SRC983077 TAY983071:TAY983077 TKU983071:TKU983077 TUQ983071:TUQ983077 UEM983071:UEM983077 UOI983071:UOI983077 UYE983071:UYE983077 VIA983071:VIA983077 VRW983071:VRW983077 WBS983071:WBS983077 WLO983071:WLO983077 WVK983071:WVK983077 C9:C15 IY9:IY15 SU9:SU15 ACQ9:ACQ15 AMM9:AMM15 AWI9:AWI15 BGE9:BGE15 BQA9:BQA15 BZW9:BZW15 CJS9:CJS15 CTO9:CTO15 DDK9:DDK15 DNG9:DNG15 DXC9:DXC15 EGY9:EGY15 EQU9:EQU15 FAQ9:FAQ15 FKM9:FKM15 FUI9:FUI15 GEE9:GEE15 GOA9:GOA15 GXW9:GXW15 HHS9:HHS15 HRO9:HRO15 IBK9:IBK15 ILG9:ILG15 IVC9:IVC15 JEY9:JEY15 JOU9:JOU15 JYQ9:JYQ15 KIM9:KIM15 KSI9:KSI15 LCE9:LCE15 LMA9:LMA15 LVW9:LVW15 MFS9:MFS15 MPO9:MPO15 MZK9:MZK15 NJG9:NJG15 NTC9:NTC15 OCY9:OCY15 OMU9:OMU15 OWQ9:OWQ15 PGM9:PGM15 PQI9:PQI15 QAE9:QAE15 QKA9:QKA15 QTW9:QTW15 RDS9:RDS15 RNO9:RNO15 RXK9:RXK15 SHG9:SHG15 SRC9:SRC15 TAY9:TAY15 TKU9:TKU15 TUQ9:TUQ15 UEM9:UEM15 UOI9:UOI15 UYE9:UYE15 VIA9:VIA15 VRW9:VRW15 WBS9:WBS15 WLO9:WLO15 WVK9:WVK15 C65545:C65551 IY65545:IY65551 SU65545:SU65551 ACQ65545:ACQ65551 AMM65545:AMM65551 AWI65545:AWI65551 BGE65545:BGE65551 BQA65545:BQA65551 BZW65545:BZW65551 CJS65545:CJS65551 CTO65545:CTO65551 DDK65545:DDK65551 DNG65545:DNG65551 DXC65545:DXC65551 EGY65545:EGY65551 EQU65545:EQU65551 FAQ65545:FAQ65551 FKM65545:FKM65551 FUI65545:FUI65551 GEE65545:GEE65551 GOA65545:GOA65551 GXW65545:GXW65551 HHS65545:HHS65551 HRO65545:HRO65551 IBK65545:IBK65551 ILG65545:ILG65551 IVC65545:IVC65551 JEY65545:JEY65551 JOU65545:JOU65551 JYQ65545:JYQ65551 KIM65545:KIM65551 KSI65545:KSI65551 LCE65545:LCE65551 LMA65545:LMA65551 LVW65545:LVW65551 MFS65545:MFS65551 MPO65545:MPO65551 MZK65545:MZK65551 NJG65545:NJG65551 NTC65545:NTC65551 OCY65545:OCY65551 OMU65545:OMU65551 OWQ65545:OWQ65551 PGM65545:PGM65551 PQI65545:PQI65551 QAE65545:QAE65551 QKA65545:QKA65551 QTW65545:QTW65551 RDS65545:RDS65551 RNO65545:RNO65551 RXK65545:RXK65551 SHG65545:SHG65551 SRC65545:SRC65551 TAY65545:TAY65551 TKU65545:TKU65551 TUQ65545:TUQ65551 UEM65545:UEM65551 UOI65545:UOI65551 UYE65545:UYE65551 VIA65545:VIA65551 VRW65545:VRW65551 WBS65545:WBS65551 WLO65545:WLO65551 WVK65545:WVK65551 C131081:C131087 IY131081:IY131087 SU131081:SU131087 ACQ131081:ACQ131087 AMM131081:AMM131087 AWI131081:AWI131087 BGE131081:BGE131087 BQA131081:BQA131087 BZW131081:BZW131087 CJS131081:CJS131087 CTO131081:CTO131087 DDK131081:DDK131087 DNG131081:DNG131087 DXC131081:DXC131087 EGY131081:EGY131087 EQU131081:EQU131087 FAQ131081:FAQ131087 FKM131081:FKM131087 FUI131081:FUI131087 GEE131081:GEE131087 GOA131081:GOA131087 GXW131081:GXW131087 HHS131081:HHS131087 HRO131081:HRO131087 IBK131081:IBK131087 ILG131081:ILG131087 IVC131081:IVC131087 JEY131081:JEY131087 JOU131081:JOU131087 JYQ131081:JYQ131087 KIM131081:KIM131087 KSI131081:KSI131087 LCE131081:LCE131087 LMA131081:LMA131087 LVW131081:LVW131087 MFS131081:MFS131087 MPO131081:MPO131087 MZK131081:MZK131087 NJG131081:NJG131087 NTC131081:NTC131087 OCY131081:OCY131087 OMU131081:OMU131087 OWQ131081:OWQ131087 PGM131081:PGM131087 PQI131081:PQI131087 QAE131081:QAE131087 QKA131081:QKA131087 QTW131081:QTW131087 RDS131081:RDS131087 RNO131081:RNO131087 RXK131081:RXK131087 SHG131081:SHG131087 SRC131081:SRC131087 TAY131081:TAY131087 TKU131081:TKU131087 TUQ131081:TUQ131087 UEM131081:UEM131087 UOI131081:UOI131087 UYE131081:UYE131087 VIA131081:VIA131087 VRW131081:VRW131087 WBS131081:WBS131087 WLO131081:WLO131087 WVK131081:WVK131087 C196617:C196623 IY196617:IY196623 SU196617:SU196623 ACQ196617:ACQ196623 AMM196617:AMM196623 AWI196617:AWI196623 BGE196617:BGE196623 BQA196617:BQA196623 BZW196617:BZW196623 CJS196617:CJS196623 CTO196617:CTO196623 DDK196617:DDK196623 DNG196617:DNG196623 DXC196617:DXC196623 EGY196617:EGY196623 EQU196617:EQU196623 FAQ196617:FAQ196623 FKM196617:FKM196623 FUI196617:FUI196623 GEE196617:GEE196623 GOA196617:GOA196623 GXW196617:GXW196623 HHS196617:HHS196623 HRO196617:HRO196623 IBK196617:IBK196623 ILG196617:ILG196623 IVC196617:IVC196623 JEY196617:JEY196623 JOU196617:JOU196623 JYQ196617:JYQ196623 KIM196617:KIM196623 KSI196617:KSI196623 LCE196617:LCE196623 LMA196617:LMA196623 LVW196617:LVW196623 MFS196617:MFS196623 MPO196617:MPO196623 MZK196617:MZK196623 NJG196617:NJG196623 NTC196617:NTC196623 OCY196617:OCY196623 OMU196617:OMU196623 OWQ196617:OWQ196623 PGM196617:PGM196623 PQI196617:PQI196623 QAE196617:QAE196623 QKA196617:QKA196623 QTW196617:QTW196623 RDS196617:RDS196623 RNO196617:RNO196623 RXK196617:RXK196623 SHG196617:SHG196623 SRC196617:SRC196623 TAY196617:TAY196623 TKU196617:TKU196623 TUQ196617:TUQ196623 UEM196617:UEM196623 UOI196617:UOI196623 UYE196617:UYE196623 VIA196617:VIA196623 VRW196617:VRW196623 WBS196617:WBS196623 WLO196617:WLO196623 WVK196617:WVK196623 C262153:C262159 IY262153:IY262159 SU262153:SU262159 ACQ262153:ACQ262159 AMM262153:AMM262159 AWI262153:AWI262159 BGE262153:BGE262159 BQA262153:BQA262159 BZW262153:BZW262159 CJS262153:CJS262159 CTO262153:CTO262159 DDK262153:DDK262159 DNG262153:DNG262159 DXC262153:DXC262159 EGY262153:EGY262159 EQU262153:EQU262159 FAQ262153:FAQ262159 FKM262153:FKM262159 FUI262153:FUI262159 GEE262153:GEE262159 GOA262153:GOA262159 GXW262153:GXW262159 HHS262153:HHS262159 HRO262153:HRO262159 IBK262153:IBK262159 ILG262153:ILG262159 IVC262153:IVC262159 JEY262153:JEY262159 JOU262153:JOU262159 JYQ262153:JYQ262159 KIM262153:KIM262159 KSI262153:KSI262159 LCE262153:LCE262159 LMA262153:LMA262159 LVW262153:LVW262159 MFS262153:MFS262159 MPO262153:MPO262159 MZK262153:MZK262159 NJG262153:NJG262159 NTC262153:NTC262159 OCY262153:OCY262159 OMU262153:OMU262159 OWQ262153:OWQ262159 PGM262153:PGM262159 PQI262153:PQI262159 QAE262153:QAE262159 QKA262153:QKA262159 QTW262153:QTW262159 RDS262153:RDS262159 RNO262153:RNO262159 RXK262153:RXK262159 SHG262153:SHG262159 SRC262153:SRC262159 TAY262153:TAY262159 TKU262153:TKU262159 TUQ262153:TUQ262159 UEM262153:UEM262159 UOI262153:UOI262159 UYE262153:UYE262159 VIA262153:VIA262159 VRW262153:VRW262159 WBS262153:WBS262159 WLO262153:WLO262159 WVK262153:WVK262159 C327689:C327695 IY327689:IY327695 SU327689:SU327695 ACQ327689:ACQ327695 AMM327689:AMM327695 AWI327689:AWI327695 BGE327689:BGE327695 BQA327689:BQA327695 BZW327689:BZW327695 CJS327689:CJS327695 CTO327689:CTO327695 DDK327689:DDK327695 DNG327689:DNG327695 DXC327689:DXC327695 EGY327689:EGY327695 EQU327689:EQU327695 FAQ327689:FAQ327695 FKM327689:FKM327695 FUI327689:FUI327695 GEE327689:GEE327695 GOA327689:GOA327695 GXW327689:GXW327695 HHS327689:HHS327695 HRO327689:HRO327695 IBK327689:IBK327695 ILG327689:ILG327695 IVC327689:IVC327695 JEY327689:JEY327695 JOU327689:JOU327695 JYQ327689:JYQ327695 KIM327689:KIM327695 KSI327689:KSI327695 LCE327689:LCE327695 LMA327689:LMA327695 LVW327689:LVW327695 MFS327689:MFS327695 MPO327689:MPO327695 MZK327689:MZK327695 NJG327689:NJG327695 NTC327689:NTC327695 OCY327689:OCY327695 OMU327689:OMU327695 OWQ327689:OWQ327695 PGM327689:PGM327695 PQI327689:PQI327695 QAE327689:QAE327695 QKA327689:QKA327695 QTW327689:QTW327695 RDS327689:RDS327695 RNO327689:RNO327695 RXK327689:RXK327695 SHG327689:SHG327695 SRC327689:SRC327695 TAY327689:TAY327695 TKU327689:TKU327695 TUQ327689:TUQ327695 UEM327689:UEM327695 UOI327689:UOI327695 UYE327689:UYE327695 VIA327689:VIA327695 VRW327689:VRW327695 WBS327689:WBS327695 WLO327689:WLO327695 WVK327689:WVK327695 C393225:C393231 IY393225:IY393231 SU393225:SU393231 ACQ393225:ACQ393231 AMM393225:AMM393231 AWI393225:AWI393231 BGE393225:BGE393231 BQA393225:BQA393231 BZW393225:BZW393231 CJS393225:CJS393231 CTO393225:CTO393231 DDK393225:DDK393231 DNG393225:DNG393231 DXC393225:DXC393231 EGY393225:EGY393231 EQU393225:EQU393231 FAQ393225:FAQ393231 FKM393225:FKM393231 FUI393225:FUI393231 GEE393225:GEE393231 GOA393225:GOA393231 GXW393225:GXW393231 HHS393225:HHS393231 HRO393225:HRO393231 IBK393225:IBK393231 ILG393225:ILG393231 IVC393225:IVC393231 JEY393225:JEY393231 JOU393225:JOU393231 JYQ393225:JYQ393231 KIM393225:KIM393231 KSI393225:KSI393231 LCE393225:LCE393231 LMA393225:LMA393231 LVW393225:LVW393231 MFS393225:MFS393231 MPO393225:MPO393231 MZK393225:MZK393231 NJG393225:NJG393231 NTC393225:NTC393231 OCY393225:OCY393231 OMU393225:OMU393231 OWQ393225:OWQ393231 PGM393225:PGM393231 PQI393225:PQI393231 QAE393225:QAE393231 QKA393225:QKA393231 QTW393225:QTW393231 RDS393225:RDS393231 RNO393225:RNO393231 RXK393225:RXK393231 SHG393225:SHG393231 SRC393225:SRC393231 TAY393225:TAY393231 TKU393225:TKU393231 TUQ393225:TUQ393231 UEM393225:UEM393231 UOI393225:UOI393231 UYE393225:UYE393231 VIA393225:VIA393231 VRW393225:VRW393231 WBS393225:WBS393231 WLO393225:WLO393231 WVK393225:WVK393231 C458761:C458767 IY458761:IY458767 SU458761:SU458767 ACQ458761:ACQ458767 AMM458761:AMM458767 AWI458761:AWI458767 BGE458761:BGE458767 BQA458761:BQA458767 BZW458761:BZW458767 CJS458761:CJS458767 CTO458761:CTO458767 DDK458761:DDK458767 DNG458761:DNG458767 DXC458761:DXC458767 EGY458761:EGY458767 EQU458761:EQU458767 FAQ458761:FAQ458767 FKM458761:FKM458767 FUI458761:FUI458767 GEE458761:GEE458767 GOA458761:GOA458767 GXW458761:GXW458767 HHS458761:HHS458767 HRO458761:HRO458767 IBK458761:IBK458767 ILG458761:ILG458767 IVC458761:IVC458767 JEY458761:JEY458767 JOU458761:JOU458767 JYQ458761:JYQ458767 KIM458761:KIM458767 KSI458761:KSI458767 LCE458761:LCE458767 LMA458761:LMA458767 LVW458761:LVW458767 MFS458761:MFS458767 MPO458761:MPO458767 MZK458761:MZK458767 NJG458761:NJG458767 NTC458761:NTC458767 OCY458761:OCY458767 OMU458761:OMU458767 OWQ458761:OWQ458767 PGM458761:PGM458767 PQI458761:PQI458767 QAE458761:QAE458767 QKA458761:QKA458767 QTW458761:QTW458767 RDS458761:RDS458767 RNO458761:RNO458767 RXK458761:RXK458767 SHG458761:SHG458767 SRC458761:SRC458767 TAY458761:TAY458767 TKU458761:TKU458767 TUQ458761:TUQ458767 UEM458761:UEM458767 UOI458761:UOI458767 UYE458761:UYE458767 VIA458761:VIA458767 VRW458761:VRW458767 WBS458761:WBS458767 WLO458761:WLO458767 WVK458761:WVK458767 C524297:C524303 IY524297:IY524303 SU524297:SU524303 ACQ524297:ACQ524303 AMM524297:AMM524303 AWI524297:AWI524303 BGE524297:BGE524303 BQA524297:BQA524303 BZW524297:BZW524303 CJS524297:CJS524303 CTO524297:CTO524303 DDK524297:DDK524303 DNG524297:DNG524303 DXC524297:DXC524303 EGY524297:EGY524303 EQU524297:EQU524303 FAQ524297:FAQ524303 FKM524297:FKM524303 FUI524297:FUI524303 GEE524297:GEE524303 GOA524297:GOA524303 GXW524297:GXW524303 HHS524297:HHS524303 HRO524297:HRO524303 IBK524297:IBK524303 ILG524297:ILG524303 IVC524297:IVC524303 JEY524297:JEY524303 JOU524297:JOU524303 JYQ524297:JYQ524303 KIM524297:KIM524303 KSI524297:KSI524303 LCE524297:LCE524303 LMA524297:LMA524303 LVW524297:LVW524303 MFS524297:MFS524303 MPO524297:MPO524303 MZK524297:MZK524303 NJG524297:NJG524303 NTC524297:NTC524303 OCY524297:OCY524303 OMU524297:OMU524303 OWQ524297:OWQ524303 PGM524297:PGM524303 PQI524297:PQI524303 QAE524297:QAE524303 QKA524297:QKA524303 QTW524297:QTW524303 RDS524297:RDS524303 RNO524297:RNO524303 RXK524297:RXK524303 SHG524297:SHG524303 SRC524297:SRC524303 TAY524297:TAY524303 TKU524297:TKU524303 TUQ524297:TUQ524303 UEM524297:UEM524303 UOI524297:UOI524303 UYE524297:UYE524303 VIA524297:VIA524303 VRW524297:VRW524303 WBS524297:WBS524303 WLO524297:WLO524303 WVK524297:WVK524303 C589833:C589839 IY589833:IY589839 SU589833:SU589839 ACQ589833:ACQ589839 AMM589833:AMM589839 AWI589833:AWI589839 BGE589833:BGE589839 BQA589833:BQA589839 BZW589833:BZW589839 CJS589833:CJS589839 CTO589833:CTO589839 DDK589833:DDK589839 DNG589833:DNG589839 DXC589833:DXC589839 EGY589833:EGY589839 EQU589833:EQU589839 FAQ589833:FAQ589839 FKM589833:FKM589839 FUI589833:FUI589839 GEE589833:GEE589839 GOA589833:GOA589839 GXW589833:GXW589839 HHS589833:HHS589839 HRO589833:HRO589839 IBK589833:IBK589839 ILG589833:ILG589839 IVC589833:IVC589839 JEY589833:JEY589839 JOU589833:JOU589839 JYQ589833:JYQ589839 KIM589833:KIM589839 KSI589833:KSI589839 LCE589833:LCE589839 LMA589833:LMA589839 LVW589833:LVW589839 MFS589833:MFS589839 MPO589833:MPO589839 MZK589833:MZK589839 NJG589833:NJG589839 NTC589833:NTC589839 OCY589833:OCY589839 OMU589833:OMU589839 OWQ589833:OWQ589839 PGM589833:PGM589839 PQI589833:PQI589839 QAE589833:QAE589839 QKA589833:QKA589839 QTW589833:QTW589839 RDS589833:RDS589839 RNO589833:RNO589839 RXK589833:RXK589839 SHG589833:SHG589839 SRC589833:SRC589839 TAY589833:TAY589839 TKU589833:TKU589839 TUQ589833:TUQ589839 UEM589833:UEM589839 UOI589833:UOI589839 UYE589833:UYE589839 VIA589833:VIA589839 VRW589833:VRW589839 WBS589833:WBS589839 WLO589833:WLO589839 WVK589833:WVK589839 C655369:C655375 IY655369:IY655375 SU655369:SU655375 ACQ655369:ACQ655375 AMM655369:AMM655375 AWI655369:AWI655375 BGE655369:BGE655375 BQA655369:BQA655375 BZW655369:BZW655375 CJS655369:CJS655375 CTO655369:CTO655375 DDK655369:DDK655375 DNG655369:DNG655375 DXC655369:DXC655375 EGY655369:EGY655375 EQU655369:EQU655375 FAQ655369:FAQ655375 FKM655369:FKM655375 FUI655369:FUI655375 GEE655369:GEE655375 GOA655369:GOA655375 GXW655369:GXW655375 HHS655369:HHS655375 HRO655369:HRO655375 IBK655369:IBK655375 ILG655369:ILG655375 IVC655369:IVC655375 JEY655369:JEY655375 JOU655369:JOU655375 JYQ655369:JYQ655375 KIM655369:KIM655375 KSI655369:KSI655375 LCE655369:LCE655375 LMA655369:LMA655375 LVW655369:LVW655375 MFS655369:MFS655375 MPO655369:MPO655375 MZK655369:MZK655375 NJG655369:NJG655375 NTC655369:NTC655375 OCY655369:OCY655375 OMU655369:OMU655375 OWQ655369:OWQ655375 PGM655369:PGM655375 PQI655369:PQI655375 QAE655369:QAE655375 QKA655369:QKA655375 QTW655369:QTW655375 RDS655369:RDS655375 RNO655369:RNO655375 RXK655369:RXK655375 SHG655369:SHG655375 SRC655369:SRC655375 TAY655369:TAY655375 TKU655369:TKU655375 TUQ655369:TUQ655375 UEM655369:UEM655375 UOI655369:UOI655375 UYE655369:UYE655375 VIA655369:VIA655375 VRW655369:VRW655375 WBS655369:WBS655375 WLO655369:WLO655375 WVK655369:WVK655375 C720905:C720911 IY720905:IY720911 SU720905:SU720911 ACQ720905:ACQ720911 AMM720905:AMM720911 AWI720905:AWI720911 BGE720905:BGE720911 BQA720905:BQA720911 BZW720905:BZW720911 CJS720905:CJS720911 CTO720905:CTO720911 DDK720905:DDK720911 DNG720905:DNG720911 DXC720905:DXC720911 EGY720905:EGY720911 EQU720905:EQU720911 FAQ720905:FAQ720911 FKM720905:FKM720911 FUI720905:FUI720911 GEE720905:GEE720911 GOA720905:GOA720911 GXW720905:GXW720911 HHS720905:HHS720911 HRO720905:HRO720911 IBK720905:IBK720911 ILG720905:ILG720911 IVC720905:IVC720911 JEY720905:JEY720911 JOU720905:JOU720911 JYQ720905:JYQ720911 KIM720905:KIM720911 KSI720905:KSI720911 LCE720905:LCE720911 LMA720905:LMA720911 LVW720905:LVW720911 MFS720905:MFS720911 MPO720905:MPO720911 MZK720905:MZK720911 NJG720905:NJG720911 NTC720905:NTC720911 OCY720905:OCY720911 OMU720905:OMU720911 OWQ720905:OWQ720911 PGM720905:PGM720911 PQI720905:PQI720911 QAE720905:QAE720911 QKA720905:QKA720911 QTW720905:QTW720911 RDS720905:RDS720911 RNO720905:RNO720911 RXK720905:RXK720911 SHG720905:SHG720911 SRC720905:SRC720911 TAY720905:TAY720911 TKU720905:TKU720911 TUQ720905:TUQ720911 UEM720905:UEM720911 UOI720905:UOI720911 UYE720905:UYE720911 VIA720905:VIA720911 VRW720905:VRW720911 WBS720905:WBS720911 WLO720905:WLO720911 WVK720905:WVK720911 C786441:C786447 IY786441:IY786447 SU786441:SU786447 ACQ786441:ACQ786447 AMM786441:AMM786447 AWI786441:AWI786447 BGE786441:BGE786447 BQA786441:BQA786447 BZW786441:BZW786447 CJS786441:CJS786447 CTO786441:CTO786447 DDK786441:DDK786447 DNG786441:DNG786447 DXC786441:DXC786447 EGY786441:EGY786447 EQU786441:EQU786447 FAQ786441:FAQ786447 FKM786441:FKM786447 FUI786441:FUI786447 GEE786441:GEE786447 GOA786441:GOA786447 GXW786441:GXW786447 HHS786441:HHS786447 HRO786441:HRO786447 IBK786441:IBK786447 ILG786441:ILG786447 IVC786441:IVC786447 JEY786441:JEY786447 JOU786441:JOU786447 JYQ786441:JYQ786447 KIM786441:KIM786447 KSI786441:KSI786447 LCE786441:LCE786447 LMA786441:LMA786447 LVW786441:LVW786447 MFS786441:MFS786447 MPO786441:MPO786447 MZK786441:MZK786447 NJG786441:NJG786447 NTC786441:NTC786447 OCY786441:OCY786447 OMU786441:OMU786447 OWQ786441:OWQ786447 PGM786441:PGM786447 PQI786441:PQI786447 QAE786441:QAE786447 QKA786441:QKA786447 QTW786441:QTW786447 RDS786441:RDS786447 RNO786441:RNO786447 RXK786441:RXK786447 SHG786441:SHG786447 SRC786441:SRC786447 TAY786441:TAY786447 TKU786441:TKU786447 TUQ786441:TUQ786447 UEM786441:UEM786447 UOI786441:UOI786447 UYE786441:UYE786447 VIA786441:VIA786447 VRW786441:VRW786447 WBS786441:WBS786447 WLO786441:WLO786447 WVK786441:WVK786447 C851977:C851983 IY851977:IY851983 SU851977:SU851983 ACQ851977:ACQ851983 AMM851977:AMM851983 AWI851977:AWI851983 BGE851977:BGE851983 BQA851977:BQA851983 BZW851977:BZW851983 CJS851977:CJS851983 CTO851977:CTO851983 DDK851977:DDK851983 DNG851977:DNG851983 DXC851977:DXC851983 EGY851977:EGY851983 EQU851977:EQU851983 FAQ851977:FAQ851983 FKM851977:FKM851983 FUI851977:FUI851983 GEE851977:GEE851983 GOA851977:GOA851983 GXW851977:GXW851983 HHS851977:HHS851983 HRO851977:HRO851983 IBK851977:IBK851983 ILG851977:ILG851983 IVC851977:IVC851983 JEY851977:JEY851983 JOU851977:JOU851983 JYQ851977:JYQ851983 KIM851977:KIM851983 KSI851977:KSI851983 LCE851977:LCE851983 LMA851977:LMA851983 LVW851977:LVW851983 MFS851977:MFS851983 MPO851977:MPO851983 MZK851977:MZK851983 NJG851977:NJG851983 NTC851977:NTC851983 OCY851977:OCY851983 OMU851977:OMU851983 OWQ851977:OWQ851983 PGM851977:PGM851983 PQI851977:PQI851983 QAE851977:QAE851983 QKA851977:QKA851983 QTW851977:QTW851983 RDS851977:RDS851983 RNO851977:RNO851983 RXK851977:RXK851983 SHG851977:SHG851983 SRC851977:SRC851983 TAY851977:TAY851983 TKU851977:TKU851983 TUQ851977:TUQ851983 UEM851977:UEM851983 UOI851977:UOI851983 UYE851977:UYE851983 VIA851977:VIA851983 VRW851977:VRW851983 WBS851977:WBS851983 WLO851977:WLO851983 WVK851977:WVK851983 C917513:C917519 IY917513:IY917519 SU917513:SU917519 ACQ917513:ACQ917519 AMM917513:AMM917519 AWI917513:AWI917519 BGE917513:BGE917519 BQA917513:BQA917519 BZW917513:BZW917519 CJS917513:CJS917519 CTO917513:CTO917519 DDK917513:DDK917519 DNG917513:DNG917519 DXC917513:DXC917519 EGY917513:EGY917519 EQU917513:EQU917519 FAQ917513:FAQ917519 FKM917513:FKM917519 FUI917513:FUI917519 GEE917513:GEE917519 GOA917513:GOA917519 GXW917513:GXW917519 HHS917513:HHS917519 HRO917513:HRO917519 IBK917513:IBK917519 ILG917513:ILG917519 IVC917513:IVC917519 JEY917513:JEY917519 JOU917513:JOU917519 JYQ917513:JYQ917519 KIM917513:KIM917519 KSI917513:KSI917519 LCE917513:LCE917519 LMA917513:LMA917519 LVW917513:LVW917519 MFS917513:MFS917519 MPO917513:MPO917519 MZK917513:MZK917519 NJG917513:NJG917519 NTC917513:NTC917519 OCY917513:OCY917519 OMU917513:OMU917519 OWQ917513:OWQ917519 PGM917513:PGM917519 PQI917513:PQI917519 QAE917513:QAE917519 QKA917513:QKA917519 QTW917513:QTW917519 RDS917513:RDS917519 RNO917513:RNO917519 RXK917513:RXK917519 SHG917513:SHG917519 SRC917513:SRC917519 TAY917513:TAY917519 TKU917513:TKU917519 TUQ917513:TUQ917519 UEM917513:UEM917519 UOI917513:UOI917519 UYE917513:UYE917519 VIA917513:VIA917519 VRW917513:VRW917519 WBS917513:WBS917519 WLO917513:WLO917519 WVK917513:WVK917519 C983049:C983055 IY983049:IY983055 SU983049:SU983055 ACQ983049:ACQ983055 AMM983049:AMM983055 AWI983049:AWI983055 BGE983049:BGE983055 BQA983049:BQA983055 BZW983049:BZW983055 CJS983049:CJS983055 CTO983049:CTO983055 DDK983049:DDK983055 DNG983049:DNG983055 DXC983049:DXC983055 EGY983049:EGY983055 EQU983049:EQU983055 FAQ983049:FAQ983055 FKM983049:FKM983055 FUI983049:FUI983055 GEE983049:GEE983055 GOA983049:GOA983055 GXW983049:GXW983055 HHS983049:HHS983055 HRO983049:HRO983055 IBK983049:IBK983055 ILG983049:ILG983055 IVC983049:IVC983055 JEY983049:JEY983055 JOU983049:JOU983055 JYQ983049:JYQ983055 KIM983049:KIM983055 KSI983049:KSI983055 LCE983049:LCE983055 LMA983049:LMA983055 LVW983049:LVW983055 MFS983049:MFS983055 MPO983049:MPO983055 MZK983049:MZK983055 NJG983049:NJG983055 NTC983049:NTC983055 OCY983049:OCY983055 OMU983049:OMU983055 OWQ983049:OWQ983055 PGM983049:PGM983055 PQI983049:PQI983055 QAE983049:QAE983055 QKA983049:QKA983055 QTW983049:QTW983055 RDS983049:RDS983055 RNO983049:RNO983055 RXK983049:RXK983055 SHG983049:SHG983055 SRC983049:SRC983055 TAY983049:TAY983055 TKU983049:TKU983055 TUQ983049:TUQ983055 UEM983049:UEM983055 UOI983049:UOI983055 UYE983049:UYE983055 VIA983049:VIA983055 VRW983049:VRW983055 WBS983049:WBS983055 WLO983049:WLO983055 WVK983049:WVK983055 G9:G11 JC9:JC11 SY9:SY11 ACU9:ACU11 AMQ9:AMQ11 AWM9:AWM11 BGI9:BGI11 BQE9:BQE11 CAA9:CAA11 CJW9:CJW11 CTS9:CTS11 DDO9:DDO11 DNK9:DNK11 DXG9:DXG11 EHC9:EHC11 EQY9:EQY11 FAU9:FAU11 FKQ9:FKQ11 FUM9:FUM11 GEI9:GEI11 GOE9:GOE11 GYA9:GYA11 HHW9:HHW11 HRS9:HRS11 IBO9:IBO11 ILK9:ILK11 IVG9:IVG11 JFC9:JFC11 JOY9:JOY11 JYU9:JYU11 KIQ9:KIQ11 KSM9:KSM11 LCI9:LCI11 LME9:LME11 LWA9:LWA11 MFW9:MFW11 MPS9:MPS11 MZO9:MZO11 NJK9:NJK11 NTG9:NTG11 ODC9:ODC11 OMY9:OMY11 OWU9:OWU11 PGQ9:PGQ11 PQM9:PQM11 QAI9:QAI11 QKE9:QKE11 QUA9:QUA11 RDW9:RDW11 RNS9:RNS11 RXO9:RXO11 SHK9:SHK11 SRG9:SRG11 TBC9:TBC11 TKY9:TKY11 TUU9:TUU11 UEQ9:UEQ11 UOM9:UOM11 UYI9:UYI11 VIE9:VIE11 VSA9:VSA11 WBW9:WBW11 WLS9:WLS11 WVO9:WVO11 G65545:G65547 JC65545:JC65547 SY65545:SY65547 ACU65545:ACU65547 AMQ65545:AMQ65547 AWM65545:AWM65547 BGI65545:BGI65547 BQE65545:BQE65547 CAA65545:CAA65547 CJW65545:CJW65547 CTS65545:CTS65547 DDO65545:DDO65547 DNK65545:DNK65547 DXG65545:DXG65547 EHC65545:EHC65547 EQY65545:EQY65547 FAU65545:FAU65547 FKQ65545:FKQ65547 FUM65545:FUM65547 GEI65545:GEI65547 GOE65545:GOE65547 GYA65545:GYA65547 HHW65545:HHW65547 HRS65545:HRS65547 IBO65545:IBO65547 ILK65545:ILK65547 IVG65545:IVG65547 JFC65545:JFC65547 JOY65545:JOY65547 JYU65545:JYU65547 KIQ65545:KIQ65547 KSM65545:KSM65547 LCI65545:LCI65547 LME65545:LME65547 LWA65545:LWA65547 MFW65545:MFW65547 MPS65545:MPS65547 MZO65545:MZO65547 NJK65545:NJK65547 NTG65545:NTG65547 ODC65545:ODC65547 OMY65545:OMY65547 OWU65545:OWU65547 PGQ65545:PGQ65547 PQM65545:PQM65547 QAI65545:QAI65547 QKE65545:QKE65547 QUA65545:QUA65547 RDW65545:RDW65547 RNS65545:RNS65547 RXO65545:RXO65547 SHK65545:SHK65547 SRG65545:SRG65547 TBC65545:TBC65547 TKY65545:TKY65547 TUU65545:TUU65547 UEQ65545:UEQ65547 UOM65545:UOM65547 UYI65545:UYI65547 VIE65545:VIE65547 VSA65545:VSA65547 WBW65545:WBW65547 WLS65545:WLS65547 WVO65545:WVO65547 G131081:G131083 JC131081:JC131083 SY131081:SY131083 ACU131081:ACU131083 AMQ131081:AMQ131083 AWM131081:AWM131083 BGI131081:BGI131083 BQE131081:BQE131083 CAA131081:CAA131083 CJW131081:CJW131083 CTS131081:CTS131083 DDO131081:DDO131083 DNK131081:DNK131083 DXG131081:DXG131083 EHC131081:EHC131083 EQY131081:EQY131083 FAU131081:FAU131083 FKQ131081:FKQ131083 FUM131081:FUM131083 GEI131081:GEI131083 GOE131081:GOE131083 GYA131081:GYA131083 HHW131081:HHW131083 HRS131081:HRS131083 IBO131081:IBO131083 ILK131081:ILK131083 IVG131081:IVG131083 JFC131081:JFC131083 JOY131081:JOY131083 JYU131081:JYU131083 KIQ131081:KIQ131083 KSM131081:KSM131083 LCI131081:LCI131083 LME131081:LME131083 LWA131081:LWA131083 MFW131081:MFW131083 MPS131081:MPS131083 MZO131081:MZO131083 NJK131081:NJK131083 NTG131081:NTG131083 ODC131081:ODC131083 OMY131081:OMY131083 OWU131081:OWU131083 PGQ131081:PGQ131083 PQM131081:PQM131083 QAI131081:QAI131083 QKE131081:QKE131083 QUA131081:QUA131083 RDW131081:RDW131083 RNS131081:RNS131083 RXO131081:RXO131083 SHK131081:SHK131083 SRG131081:SRG131083 TBC131081:TBC131083 TKY131081:TKY131083 TUU131081:TUU131083 UEQ131081:UEQ131083 UOM131081:UOM131083 UYI131081:UYI131083 VIE131081:VIE131083 VSA131081:VSA131083 WBW131081:WBW131083 WLS131081:WLS131083 WVO131081:WVO131083 G196617:G196619 JC196617:JC196619 SY196617:SY196619 ACU196617:ACU196619 AMQ196617:AMQ196619 AWM196617:AWM196619 BGI196617:BGI196619 BQE196617:BQE196619 CAA196617:CAA196619 CJW196617:CJW196619 CTS196617:CTS196619 DDO196617:DDO196619 DNK196617:DNK196619 DXG196617:DXG196619 EHC196617:EHC196619 EQY196617:EQY196619 FAU196617:FAU196619 FKQ196617:FKQ196619 FUM196617:FUM196619 GEI196617:GEI196619 GOE196617:GOE196619 GYA196617:GYA196619 HHW196617:HHW196619 HRS196617:HRS196619 IBO196617:IBO196619 ILK196617:ILK196619 IVG196617:IVG196619 JFC196617:JFC196619 JOY196617:JOY196619 JYU196617:JYU196619 KIQ196617:KIQ196619 KSM196617:KSM196619 LCI196617:LCI196619 LME196617:LME196619 LWA196617:LWA196619 MFW196617:MFW196619 MPS196617:MPS196619 MZO196617:MZO196619 NJK196617:NJK196619 NTG196617:NTG196619 ODC196617:ODC196619 OMY196617:OMY196619 OWU196617:OWU196619 PGQ196617:PGQ196619 PQM196617:PQM196619 QAI196617:QAI196619 QKE196617:QKE196619 QUA196617:QUA196619 RDW196617:RDW196619 RNS196617:RNS196619 RXO196617:RXO196619 SHK196617:SHK196619 SRG196617:SRG196619 TBC196617:TBC196619 TKY196617:TKY196619 TUU196617:TUU196619 UEQ196617:UEQ196619 UOM196617:UOM196619 UYI196617:UYI196619 VIE196617:VIE196619 VSA196617:VSA196619 WBW196617:WBW196619 WLS196617:WLS196619 WVO196617:WVO196619 G262153:G262155 JC262153:JC262155 SY262153:SY262155 ACU262153:ACU262155 AMQ262153:AMQ262155 AWM262153:AWM262155 BGI262153:BGI262155 BQE262153:BQE262155 CAA262153:CAA262155 CJW262153:CJW262155 CTS262153:CTS262155 DDO262153:DDO262155 DNK262153:DNK262155 DXG262153:DXG262155 EHC262153:EHC262155 EQY262153:EQY262155 FAU262153:FAU262155 FKQ262153:FKQ262155 FUM262153:FUM262155 GEI262153:GEI262155 GOE262153:GOE262155 GYA262153:GYA262155 HHW262153:HHW262155 HRS262153:HRS262155 IBO262153:IBO262155 ILK262153:ILK262155 IVG262153:IVG262155 JFC262153:JFC262155 JOY262153:JOY262155 JYU262153:JYU262155 KIQ262153:KIQ262155 KSM262153:KSM262155 LCI262153:LCI262155 LME262153:LME262155 LWA262153:LWA262155 MFW262153:MFW262155 MPS262153:MPS262155 MZO262153:MZO262155 NJK262153:NJK262155 NTG262153:NTG262155 ODC262153:ODC262155 OMY262153:OMY262155 OWU262153:OWU262155 PGQ262153:PGQ262155 PQM262153:PQM262155 QAI262153:QAI262155 QKE262153:QKE262155 QUA262153:QUA262155 RDW262153:RDW262155 RNS262153:RNS262155 RXO262153:RXO262155 SHK262153:SHK262155 SRG262153:SRG262155 TBC262153:TBC262155 TKY262153:TKY262155 TUU262153:TUU262155 UEQ262153:UEQ262155 UOM262153:UOM262155 UYI262153:UYI262155 VIE262153:VIE262155 VSA262153:VSA262155 WBW262153:WBW262155 WLS262153:WLS262155 WVO262153:WVO262155 G327689:G327691 JC327689:JC327691 SY327689:SY327691 ACU327689:ACU327691 AMQ327689:AMQ327691 AWM327689:AWM327691 BGI327689:BGI327691 BQE327689:BQE327691 CAA327689:CAA327691 CJW327689:CJW327691 CTS327689:CTS327691 DDO327689:DDO327691 DNK327689:DNK327691 DXG327689:DXG327691 EHC327689:EHC327691 EQY327689:EQY327691 FAU327689:FAU327691 FKQ327689:FKQ327691 FUM327689:FUM327691 GEI327689:GEI327691 GOE327689:GOE327691 GYA327689:GYA327691 HHW327689:HHW327691 HRS327689:HRS327691 IBO327689:IBO327691 ILK327689:ILK327691 IVG327689:IVG327691 JFC327689:JFC327691 JOY327689:JOY327691 JYU327689:JYU327691 KIQ327689:KIQ327691 KSM327689:KSM327691 LCI327689:LCI327691 LME327689:LME327691 LWA327689:LWA327691 MFW327689:MFW327691 MPS327689:MPS327691 MZO327689:MZO327691 NJK327689:NJK327691 NTG327689:NTG327691 ODC327689:ODC327691 OMY327689:OMY327691 OWU327689:OWU327691 PGQ327689:PGQ327691 PQM327689:PQM327691 QAI327689:QAI327691 QKE327689:QKE327691 QUA327689:QUA327691 RDW327689:RDW327691 RNS327689:RNS327691 RXO327689:RXO327691 SHK327689:SHK327691 SRG327689:SRG327691 TBC327689:TBC327691 TKY327689:TKY327691 TUU327689:TUU327691 UEQ327689:UEQ327691 UOM327689:UOM327691 UYI327689:UYI327691 VIE327689:VIE327691 VSA327689:VSA327691 WBW327689:WBW327691 WLS327689:WLS327691 WVO327689:WVO327691 G393225:G393227 JC393225:JC393227 SY393225:SY393227 ACU393225:ACU393227 AMQ393225:AMQ393227 AWM393225:AWM393227 BGI393225:BGI393227 BQE393225:BQE393227 CAA393225:CAA393227 CJW393225:CJW393227 CTS393225:CTS393227 DDO393225:DDO393227 DNK393225:DNK393227 DXG393225:DXG393227 EHC393225:EHC393227 EQY393225:EQY393227 FAU393225:FAU393227 FKQ393225:FKQ393227 FUM393225:FUM393227 GEI393225:GEI393227 GOE393225:GOE393227 GYA393225:GYA393227 HHW393225:HHW393227 HRS393225:HRS393227 IBO393225:IBO393227 ILK393225:ILK393227 IVG393225:IVG393227 JFC393225:JFC393227 JOY393225:JOY393227 JYU393225:JYU393227 KIQ393225:KIQ393227 KSM393225:KSM393227 LCI393225:LCI393227 LME393225:LME393227 LWA393225:LWA393227 MFW393225:MFW393227 MPS393225:MPS393227 MZO393225:MZO393227 NJK393225:NJK393227 NTG393225:NTG393227 ODC393225:ODC393227 OMY393225:OMY393227 OWU393225:OWU393227 PGQ393225:PGQ393227 PQM393225:PQM393227 QAI393225:QAI393227 QKE393225:QKE393227 QUA393225:QUA393227 RDW393225:RDW393227 RNS393225:RNS393227 RXO393225:RXO393227 SHK393225:SHK393227 SRG393225:SRG393227 TBC393225:TBC393227 TKY393225:TKY393227 TUU393225:TUU393227 UEQ393225:UEQ393227 UOM393225:UOM393227 UYI393225:UYI393227 VIE393225:VIE393227 VSA393225:VSA393227 WBW393225:WBW393227 WLS393225:WLS393227 WVO393225:WVO393227 G458761:G458763 JC458761:JC458763 SY458761:SY458763 ACU458761:ACU458763 AMQ458761:AMQ458763 AWM458761:AWM458763 BGI458761:BGI458763 BQE458761:BQE458763 CAA458761:CAA458763 CJW458761:CJW458763 CTS458761:CTS458763 DDO458761:DDO458763 DNK458761:DNK458763 DXG458761:DXG458763 EHC458761:EHC458763 EQY458761:EQY458763 FAU458761:FAU458763 FKQ458761:FKQ458763 FUM458761:FUM458763 GEI458761:GEI458763 GOE458761:GOE458763 GYA458761:GYA458763 HHW458761:HHW458763 HRS458761:HRS458763 IBO458761:IBO458763 ILK458761:ILK458763 IVG458761:IVG458763 JFC458761:JFC458763 JOY458761:JOY458763 JYU458761:JYU458763 KIQ458761:KIQ458763 KSM458761:KSM458763 LCI458761:LCI458763 LME458761:LME458763 LWA458761:LWA458763 MFW458761:MFW458763 MPS458761:MPS458763 MZO458761:MZO458763 NJK458761:NJK458763 NTG458761:NTG458763 ODC458761:ODC458763 OMY458761:OMY458763 OWU458761:OWU458763 PGQ458761:PGQ458763 PQM458761:PQM458763 QAI458761:QAI458763 QKE458761:QKE458763 QUA458761:QUA458763 RDW458761:RDW458763 RNS458761:RNS458763 RXO458761:RXO458763 SHK458761:SHK458763 SRG458761:SRG458763 TBC458761:TBC458763 TKY458761:TKY458763 TUU458761:TUU458763 UEQ458761:UEQ458763 UOM458761:UOM458763 UYI458761:UYI458763 VIE458761:VIE458763 VSA458761:VSA458763 WBW458761:WBW458763 WLS458761:WLS458763 WVO458761:WVO458763 G524297:G524299 JC524297:JC524299 SY524297:SY524299 ACU524297:ACU524299 AMQ524297:AMQ524299 AWM524297:AWM524299 BGI524297:BGI524299 BQE524297:BQE524299 CAA524297:CAA524299 CJW524297:CJW524299 CTS524297:CTS524299 DDO524297:DDO524299 DNK524297:DNK524299 DXG524297:DXG524299 EHC524297:EHC524299 EQY524297:EQY524299 FAU524297:FAU524299 FKQ524297:FKQ524299 FUM524297:FUM524299 GEI524297:GEI524299 GOE524297:GOE524299 GYA524297:GYA524299 HHW524297:HHW524299 HRS524297:HRS524299 IBO524297:IBO524299 ILK524297:ILK524299 IVG524297:IVG524299 JFC524297:JFC524299 JOY524297:JOY524299 JYU524297:JYU524299 KIQ524297:KIQ524299 KSM524297:KSM524299 LCI524297:LCI524299 LME524297:LME524299 LWA524297:LWA524299 MFW524297:MFW524299 MPS524297:MPS524299 MZO524297:MZO524299 NJK524297:NJK524299 NTG524297:NTG524299 ODC524297:ODC524299 OMY524297:OMY524299 OWU524297:OWU524299 PGQ524297:PGQ524299 PQM524297:PQM524299 QAI524297:QAI524299 QKE524297:QKE524299 QUA524297:QUA524299 RDW524297:RDW524299 RNS524297:RNS524299 RXO524297:RXO524299 SHK524297:SHK524299 SRG524297:SRG524299 TBC524297:TBC524299 TKY524297:TKY524299 TUU524297:TUU524299 UEQ524297:UEQ524299 UOM524297:UOM524299 UYI524297:UYI524299 VIE524297:VIE524299 VSA524297:VSA524299 WBW524297:WBW524299 WLS524297:WLS524299 WVO524297:WVO524299 G589833:G589835 JC589833:JC589835 SY589833:SY589835 ACU589833:ACU589835 AMQ589833:AMQ589835 AWM589833:AWM589835 BGI589833:BGI589835 BQE589833:BQE589835 CAA589833:CAA589835 CJW589833:CJW589835 CTS589833:CTS589835 DDO589833:DDO589835 DNK589833:DNK589835 DXG589833:DXG589835 EHC589833:EHC589835 EQY589833:EQY589835 FAU589833:FAU589835 FKQ589833:FKQ589835 FUM589833:FUM589835 GEI589833:GEI589835 GOE589833:GOE589835 GYA589833:GYA589835 HHW589833:HHW589835 HRS589833:HRS589835 IBO589833:IBO589835 ILK589833:ILK589835 IVG589833:IVG589835 JFC589833:JFC589835 JOY589833:JOY589835 JYU589833:JYU589835 KIQ589833:KIQ589835 KSM589833:KSM589835 LCI589833:LCI589835 LME589833:LME589835 LWA589833:LWA589835 MFW589833:MFW589835 MPS589833:MPS589835 MZO589833:MZO589835 NJK589833:NJK589835 NTG589833:NTG589835 ODC589833:ODC589835 OMY589833:OMY589835 OWU589833:OWU589835 PGQ589833:PGQ589835 PQM589833:PQM589835 QAI589833:QAI589835 QKE589833:QKE589835 QUA589833:QUA589835 RDW589833:RDW589835 RNS589833:RNS589835 RXO589833:RXO589835 SHK589833:SHK589835 SRG589833:SRG589835 TBC589833:TBC589835 TKY589833:TKY589835 TUU589833:TUU589835 UEQ589833:UEQ589835 UOM589833:UOM589835 UYI589833:UYI589835 VIE589833:VIE589835 VSA589833:VSA589835 WBW589833:WBW589835 WLS589833:WLS589835 WVO589833:WVO589835 G655369:G655371 JC655369:JC655371 SY655369:SY655371 ACU655369:ACU655371 AMQ655369:AMQ655371 AWM655369:AWM655371 BGI655369:BGI655371 BQE655369:BQE655371 CAA655369:CAA655371 CJW655369:CJW655371 CTS655369:CTS655371 DDO655369:DDO655371 DNK655369:DNK655371 DXG655369:DXG655371 EHC655369:EHC655371 EQY655369:EQY655371 FAU655369:FAU655371 FKQ655369:FKQ655371 FUM655369:FUM655371 GEI655369:GEI655371 GOE655369:GOE655371 GYA655369:GYA655371 HHW655369:HHW655371 HRS655369:HRS655371 IBO655369:IBO655371 ILK655369:ILK655371 IVG655369:IVG655371 JFC655369:JFC655371 JOY655369:JOY655371 JYU655369:JYU655371 KIQ655369:KIQ655371 KSM655369:KSM655371 LCI655369:LCI655371 LME655369:LME655371 LWA655369:LWA655371 MFW655369:MFW655371 MPS655369:MPS655371 MZO655369:MZO655371 NJK655369:NJK655371 NTG655369:NTG655371 ODC655369:ODC655371 OMY655369:OMY655371 OWU655369:OWU655371 PGQ655369:PGQ655371 PQM655369:PQM655371 QAI655369:QAI655371 QKE655369:QKE655371 QUA655369:QUA655371 RDW655369:RDW655371 RNS655369:RNS655371 RXO655369:RXO655371 SHK655369:SHK655371 SRG655369:SRG655371 TBC655369:TBC655371 TKY655369:TKY655371 TUU655369:TUU655371 UEQ655369:UEQ655371 UOM655369:UOM655371 UYI655369:UYI655371 VIE655369:VIE655371 VSA655369:VSA655371 WBW655369:WBW655371 WLS655369:WLS655371 WVO655369:WVO655371 G720905:G720907 JC720905:JC720907 SY720905:SY720907 ACU720905:ACU720907 AMQ720905:AMQ720907 AWM720905:AWM720907 BGI720905:BGI720907 BQE720905:BQE720907 CAA720905:CAA720907 CJW720905:CJW720907 CTS720905:CTS720907 DDO720905:DDO720907 DNK720905:DNK720907 DXG720905:DXG720907 EHC720905:EHC720907 EQY720905:EQY720907 FAU720905:FAU720907 FKQ720905:FKQ720907 FUM720905:FUM720907 GEI720905:GEI720907 GOE720905:GOE720907 GYA720905:GYA720907 HHW720905:HHW720907 HRS720905:HRS720907 IBO720905:IBO720907 ILK720905:ILK720907 IVG720905:IVG720907 JFC720905:JFC720907 JOY720905:JOY720907 JYU720905:JYU720907 KIQ720905:KIQ720907 KSM720905:KSM720907 LCI720905:LCI720907 LME720905:LME720907 LWA720905:LWA720907 MFW720905:MFW720907 MPS720905:MPS720907 MZO720905:MZO720907 NJK720905:NJK720907 NTG720905:NTG720907 ODC720905:ODC720907 OMY720905:OMY720907 OWU720905:OWU720907 PGQ720905:PGQ720907 PQM720905:PQM720907 QAI720905:QAI720907 QKE720905:QKE720907 QUA720905:QUA720907 RDW720905:RDW720907 RNS720905:RNS720907 RXO720905:RXO720907 SHK720905:SHK720907 SRG720905:SRG720907 TBC720905:TBC720907 TKY720905:TKY720907 TUU720905:TUU720907 UEQ720905:UEQ720907 UOM720905:UOM720907 UYI720905:UYI720907 VIE720905:VIE720907 VSA720905:VSA720907 WBW720905:WBW720907 WLS720905:WLS720907 WVO720905:WVO720907 G786441:G786443 JC786441:JC786443 SY786441:SY786443 ACU786441:ACU786443 AMQ786441:AMQ786443 AWM786441:AWM786443 BGI786441:BGI786443 BQE786441:BQE786443 CAA786441:CAA786443 CJW786441:CJW786443 CTS786441:CTS786443 DDO786441:DDO786443 DNK786441:DNK786443 DXG786441:DXG786443 EHC786441:EHC786443 EQY786441:EQY786443 FAU786441:FAU786443 FKQ786441:FKQ786443 FUM786441:FUM786443 GEI786441:GEI786443 GOE786441:GOE786443 GYA786441:GYA786443 HHW786441:HHW786443 HRS786441:HRS786443 IBO786441:IBO786443 ILK786441:ILK786443 IVG786441:IVG786443 JFC786441:JFC786443 JOY786441:JOY786443 JYU786441:JYU786443 KIQ786441:KIQ786443 KSM786441:KSM786443 LCI786441:LCI786443 LME786441:LME786443 LWA786441:LWA786443 MFW786441:MFW786443 MPS786441:MPS786443 MZO786441:MZO786443 NJK786441:NJK786443 NTG786441:NTG786443 ODC786441:ODC786443 OMY786441:OMY786443 OWU786441:OWU786443 PGQ786441:PGQ786443 PQM786441:PQM786443 QAI786441:QAI786443 QKE786441:QKE786443 QUA786441:QUA786443 RDW786441:RDW786443 RNS786441:RNS786443 RXO786441:RXO786443 SHK786441:SHK786443 SRG786441:SRG786443 TBC786441:TBC786443 TKY786441:TKY786443 TUU786441:TUU786443 UEQ786441:UEQ786443 UOM786441:UOM786443 UYI786441:UYI786443 VIE786441:VIE786443 VSA786441:VSA786443 WBW786441:WBW786443 WLS786441:WLS786443 WVO786441:WVO786443 G851977:G851979 JC851977:JC851979 SY851977:SY851979 ACU851977:ACU851979 AMQ851977:AMQ851979 AWM851977:AWM851979 BGI851977:BGI851979 BQE851977:BQE851979 CAA851977:CAA851979 CJW851977:CJW851979 CTS851977:CTS851979 DDO851977:DDO851979 DNK851977:DNK851979 DXG851977:DXG851979 EHC851977:EHC851979 EQY851977:EQY851979 FAU851977:FAU851979 FKQ851977:FKQ851979 FUM851977:FUM851979 GEI851977:GEI851979 GOE851977:GOE851979 GYA851977:GYA851979 HHW851977:HHW851979 HRS851977:HRS851979 IBO851977:IBO851979 ILK851977:ILK851979 IVG851977:IVG851979 JFC851977:JFC851979 JOY851977:JOY851979 JYU851977:JYU851979 KIQ851977:KIQ851979 KSM851977:KSM851979 LCI851977:LCI851979 LME851977:LME851979 LWA851977:LWA851979 MFW851977:MFW851979 MPS851977:MPS851979 MZO851977:MZO851979 NJK851977:NJK851979 NTG851977:NTG851979 ODC851977:ODC851979 OMY851977:OMY851979 OWU851977:OWU851979 PGQ851977:PGQ851979 PQM851977:PQM851979 QAI851977:QAI851979 QKE851977:QKE851979 QUA851977:QUA851979 RDW851977:RDW851979 RNS851977:RNS851979 RXO851977:RXO851979 SHK851977:SHK851979 SRG851977:SRG851979 TBC851977:TBC851979 TKY851977:TKY851979 TUU851977:TUU851979 UEQ851977:UEQ851979 UOM851977:UOM851979 UYI851977:UYI851979 VIE851977:VIE851979 VSA851977:VSA851979 WBW851977:WBW851979 WLS851977:WLS851979 WVO851977:WVO851979 G917513:G917515 JC917513:JC917515 SY917513:SY917515 ACU917513:ACU917515 AMQ917513:AMQ917515 AWM917513:AWM917515 BGI917513:BGI917515 BQE917513:BQE917515 CAA917513:CAA917515 CJW917513:CJW917515 CTS917513:CTS917515 DDO917513:DDO917515 DNK917513:DNK917515 DXG917513:DXG917515 EHC917513:EHC917515 EQY917513:EQY917515 FAU917513:FAU917515 FKQ917513:FKQ917515 FUM917513:FUM917515 GEI917513:GEI917515 GOE917513:GOE917515 GYA917513:GYA917515 HHW917513:HHW917515 HRS917513:HRS917515 IBO917513:IBO917515 ILK917513:ILK917515 IVG917513:IVG917515 JFC917513:JFC917515 JOY917513:JOY917515 JYU917513:JYU917515 KIQ917513:KIQ917515 KSM917513:KSM917515 LCI917513:LCI917515 LME917513:LME917515 LWA917513:LWA917515 MFW917513:MFW917515 MPS917513:MPS917515 MZO917513:MZO917515 NJK917513:NJK917515 NTG917513:NTG917515 ODC917513:ODC917515 OMY917513:OMY917515 OWU917513:OWU917515 PGQ917513:PGQ917515 PQM917513:PQM917515 QAI917513:QAI917515 QKE917513:QKE917515 QUA917513:QUA917515 RDW917513:RDW917515 RNS917513:RNS917515 RXO917513:RXO917515 SHK917513:SHK917515 SRG917513:SRG917515 TBC917513:TBC917515 TKY917513:TKY917515 TUU917513:TUU917515 UEQ917513:UEQ917515 UOM917513:UOM917515 UYI917513:UYI917515 VIE917513:VIE917515 VSA917513:VSA917515 WBW917513:WBW917515 WLS917513:WLS917515 WVO917513:WVO917515 G983049:G983051 JC983049:JC983051 SY983049:SY983051 ACU983049:ACU983051 AMQ983049:AMQ983051 AWM983049:AWM983051 BGI983049:BGI983051 BQE983049:BQE983051 CAA983049:CAA983051 CJW983049:CJW983051 CTS983049:CTS983051 DDO983049:DDO983051 DNK983049:DNK983051 DXG983049:DXG983051 EHC983049:EHC983051 EQY983049:EQY983051 FAU983049:FAU983051 FKQ983049:FKQ983051 FUM983049:FUM983051 GEI983049:GEI983051 GOE983049:GOE983051 GYA983049:GYA983051 HHW983049:HHW983051 HRS983049:HRS983051 IBO983049:IBO983051 ILK983049:ILK983051 IVG983049:IVG983051 JFC983049:JFC983051 JOY983049:JOY983051 JYU983049:JYU983051 KIQ983049:KIQ983051 KSM983049:KSM983051 LCI983049:LCI983051 LME983049:LME983051 LWA983049:LWA983051 MFW983049:MFW983051 MPS983049:MPS983051 MZO983049:MZO983051 NJK983049:NJK983051 NTG983049:NTG983051 ODC983049:ODC983051 OMY983049:OMY983051 OWU983049:OWU983051 PGQ983049:PGQ983051 PQM983049:PQM983051 QAI983049:QAI983051 QKE983049:QKE983051 QUA983049:QUA983051 RDW983049:RDW983051 RNS983049:RNS983051 RXO983049:RXO983051 SHK983049:SHK983051 SRG983049:SRG983051 TBC983049:TBC983051 TKY983049:TKY983051 TUU983049:TUU983051 UEQ983049:UEQ983051 UOM983049:UOM983051 UYI983049:UYI983051 VIE983049:VIE983051 VSA983049:VSA983051 WBW983049:WBW983051 WLS983049:WLS983051 WVO983049:WVO983051 C26:C28 IY26:IY28 SU26:SU28 ACQ26:ACQ28 AMM26:AMM28 AWI26:AWI28 BGE26:BGE28 BQA26:BQA28 BZW26:BZW28 CJS26:CJS28 CTO26:CTO28 DDK26:DDK28 DNG26:DNG28 DXC26:DXC28 EGY26:EGY28 EQU26:EQU28 FAQ26:FAQ28 FKM26:FKM28 FUI26:FUI28 GEE26:GEE28 GOA26:GOA28 GXW26:GXW28 HHS26:HHS28 HRO26:HRO28 IBK26:IBK28 ILG26:ILG28 IVC26:IVC28 JEY26:JEY28 JOU26:JOU28 JYQ26:JYQ28 KIM26:KIM28 KSI26:KSI28 LCE26:LCE28 LMA26:LMA28 LVW26:LVW28 MFS26:MFS28 MPO26:MPO28 MZK26:MZK28 NJG26:NJG28 NTC26:NTC28 OCY26:OCY28 OMU26:OMU28 OWQ26:OWQ28 PGM26:PGM28 PQI26:PQI28 QAE26:QAE28 QKA26:QKA28 QTW26:QTW28 RDS26:RDS28 RNO26:RNO28 RXK26:RXK28 SHG26:SHG28 SRC26:SRC28 TAY26:TAY28 TKU26:TKU28 TUQ26:TUQ28 UEM26:UEM28 UOI26:UOI28 UYE26:UYE28 VIA26:VIA28 VRW26:VRW28 WBS26:WBS28 WLO26:WLO28 WVK26:WVK28 C65562:C65564 IY65562:IY65564 SU65562:SU65564 ACQ65562:ACQ65564 AMM65562:AMM65564 AWI65562:AWI65564 BGE65562:BGE65564 BQA65562:BQA65564 BZW65562:BZW65564 CJS65562:CJS65564 CTO65562:CTO65564 DDK65562:DDK65564 DNG65562:DNG65564 DXC65562:DXC65564 EGY65562:EGY65564 EQU65562:EQU65564 FAQ65562:FAQ65564 FKM65562:FKM65564 FUI65562:FUI65564 GEE65562:GEE65564 GOA65562:GOA65564 GXW65562:GXW65564 HHS65562:HHS65564 HRO65562:HRO65564 IBK65562:IBK65564 ILG65562:ILG65564 IVC65562:IVC65564 JEY65562:JEY65564 JOU65562:JOU65564 JYQ65562:JYQ65564 KIM65562:KIM65564 KSI65562:KSI65564 LCE65562:LCE65564 LMA65562:LMA65564 LVW65562:LVW65564 MFS65562:MFS65564 MPO65562:MPO65564 MZK65562:MZK65564 NJG65562:NJG65564 NTC65562:NTC65564 OCY65562:OCY65564 OMU65562:OMU65564 OWQ65562:OWQ65564 PGM65562:PGM65564 PQI65562:PQI65564 QAE65562:QAE65564 QKA65562:QKA65564 QTW65562:QTW65564 RDS65562:RDS65564 RNO65562:RNO65564 RXK65562:RXK65564 SHG65562:SHG65564 SRC65562:SRC65564 TAY65562:TAY65564 TKU65562:TKU65564 TUQ65562:TUQ65564 UEM65562:UEM65564 UOI65562:UOI65564 UYE65562:UYE65564 VIA65562:VIA65564 VRW65562:VRW65564 WBS65562:WBS65564 WLO65562:WLO65564 WVK65562:WVK65564 C131098:C131100 IY131098:IY131100 SU131098:SU131100 ACQ131098:ACQ131100 AMM131098:AMM131100 AWI131098:AWI131100 BGE131098:BGE131100 BQA131098:BQA131100 BZW131098:BZW131100 CJS131098:CJS131100 CTO131098:CTO131100 DDK131098:DDK131100 DNG131098:DNG131100 DXC131098:DXC131100 EGY131098:EGY131100 EQU131098:EQU131100 FAQ131098:FAQ131100 FKM131098:FKM131100 FUI131098:FUI131100 GEE131098:GEE131100 GOA131098:GOA131100 GXW131098:GXW131100 HHS131098:HHS131100 HRO131098:HRO131100 IBK131098:IBK131100 ILG131098:ILG131100 IVC131098:IVC131100 JEY131098:JEY131100 JOU131098:JOU131100 JYQ131098:JYQ131100 KIM131098:KIM131100 KSI131098:KSI131100 LCE131098:LCE131100 LMA131098:LMA131100 LVW131098:LVW131100 MFS131098:MFS131100 MPO131098:MPO131100 MZK131098:MZK131100 NJG131098:NJG131100 NTC131098:NTC131100 OCY131098:OCY131100 OMU131098:OMU131100 OWQ131098:OWQ131100 PGM131098:PGM131100 PQI131098:PQI131100 QAE131098:QAE131100 QKA131098:QKA131100 QTW131098:QTW131100 RDS131098:RDS131100 RNO131098:RNO131100 RXK131098:RXK131100 SHG131098:SHG131100 SRC131098:SRC131100 TAY131098:TAY131100 TKU131098:TKU131100 TUQ131098:TUQ131100 UEM131098:UEM131100 UOI131098:UOI131100 UYE131098:UYE131100 VIA131098:VIA131100 VRW131098:VRW131100 WBS131098:WBS131100 WLO131098:WLO131100 WVK131098:WVK131100 C196634:C196636 IY196634:IY196636 SU196634:SU196636 ACQ196634:ACQ196636 AMM196634:AMM196636 AWI196634:AWI196636 BGE196634:BGE196636 BQA196634:BQA196636 BZW196634:BZW196636 CJS196634:CJS196636 CTO196634:CTO196636 DDK196634:DDK196636 DNG196634:DNG196636 DXC196634:DXC196636 EGY196634:EGY196636 EQU196634:EQU196636 FAQ196634:FAQ196636 FKM196634:FKM196636 FUI196634:FUI196636 GEE196634:GEE196636 GOA196634:GOA196636 GXW196634:GXW196636 HHS196634:HHS196636 HRO196634:HRO196636 IBK196634:IBK196636 ILG196634:ILG196636 IVC196634:IVC196636 JEY196634:JEY196636 JOU196634:JOU196636 JYQ196634:JYQ196636 KIM196634:KIM196636 KSI196634:KSI196636 LCE196634:LCE196636 LMA196634:LMA196636 LVW196634:LVW196636 MFS196634:MFS196636 MPO196634:MPO196636 MZK196634:MZK196636 NJG196634:NJG196636 NTC196634:NTC196636 OCY196634:OCY196636 OMU196634:OMU196636 OWQ196634:OWQ196636 PGM196634:PGM196636 PQI196634:PQI196636 QAE196634:QAE196636 QKA196634:QKA196636 QTW196634:QTW196636 RDS196634:RDS196636 RNO196634:RNO196636 RXK196634:RXK196636 SHG196634:SHG196636 SRC196634:SRC196636 TAY196634:TAY196636 TKU196634:TKU196636 TUQ196634:TUQ196636 UEM196634:UEM196636 UOI196634:UOI196636 UYE196634:UYE196636 VIA196634:VIA196636 VRW196634:VRW196636 WBS196634:WBS196636 WLO196634:WLO196636 WVK196634:WVK196636 C262170:C262172 IY262170:IY262172 SU262170:SU262172 ACQ262170:ACQ262172 AMM262170:AMM262172 AWI262170:AWI262172 BGE262170:BGE262172 BQA262170:BQA262172 BZW262170:BZW262172 CJS262170:CJS262172 CTO262170:CTO262172 DDK262170:DDK262172 DNG262170:DNG262172 DXC262170:DXC262172 EGY262170:EGY262172 EQU262170:EQU262172 FAQ262170:FAQ262172 FKM262170:FKM262172 FUI262170:FUI262172 GEE262170:GEE262172 GOA262170:GOA262172 GXW262170:GXW262172 HHS262170:HHS262172 HRO262170:HRO262172 IBK262170:IBK262172 ILG262170:ILG262172 IVC262170:IVC262172 JEY262170:JEY262172 JOU262170:JOU262172 JYQ262170:JYQ262172 KIM262170:KIM262172 KSI262170:KSI262172 LCE262170:LCE262172 LMA262170:LMA262172 LVW262170:LVW262172 MFS262170:MFS262172 MPO262170:MPO262172 MZK262170:MZK262172 NJG262170:NJG262172 NTC262170:NTC262172 OCY262170:OCY262172 OMU262170:OMU262172 OWQ262170:OWQ262172 PGM262170:PGM262172 PQI262170:PQI262172 QAE262170:QAE262172 QKA262170:QKA262172 QTW262170:QTW262172 RDS262170:RDS262172 RNO262170:RNO262172 RXK262170:RXK262172 SHG262170:SHG262172 SRC262170:SRC262172 TAY262170:TAY262172 TKU262170:TKU262172 TUQ262170:TUQ262172 UEM262170:UEM262172 UOI262170:UOI262172 UYE262170:UYE262172 VIA262170:VIA262172 VRW262170:VRW262172 WBS262170:WBS262172 WLO262170:WLO262172 WVK262170:WVK262172 C327706:C327708 IY327706:IY327708 SU327706:SU327708 ACQ327706:ACQ327708 AMM327706:AMM327708 AWI327706:AWI327708 BGE327706:BGE327708 BQA327706:BQA327708 BZW327706:BZW327708 CJS327706:CJS327708 CTO327706:CTO327708 DDK327706:DDK327708 DNG327706:DNG327708 DXC327706:DXC327708 EGY327706:EGY327708 EQU327706:EQU327708 FAQ327706:FAQ327708 FKM327706:FKM327708 FUI327706:FUI327708 GEE327706:GEE327708 GOA327706:GOA327708 GXW327706:GXW327708 HHS327706:HHS327708 HRO327706:HRO327708 IBK327706:IBK327708 ILG327706:ILG327708 IVC327706:IVC327708 JEY327706:JEY327708 JOU327706:JOU327708 JYQ327706:JYQ327708 KIM327706:KIM327708 KSI327706:KSI327708 LCE327706:LCE327708 LMA327706:LMA327708 LVW327706:LVW327708 MFS327706:MFS327708 MPO327706:MPO327708 MZK327706:MZK327708 NJG327706:NJG327708 NTC327706:NTC327708 OCY327706:OCY327708 OMU327706:OMU327708 OWQ327706:OWQ327708 PGM327706:PGM327708 PQI327706:PQI327708 QAE327706:QAE327708 QKA327706:QKA327708 QTW327706:QTW327708 RDS327706:RDS327708 RNO327706:RNO327708 RXK327706:RXK327708 SHG327706:SHG327708 SRC327706:SRC327708 TAY327706:TAY327708 TKU327706:TKU327708 TUQ327706:TUQ327708 UEM327706:UEM327708 UOI327706:UOI327708 UYE327706:UYE327708 VIA327706:VIA327708 VRW327706:VRW327708 WBS327706:WBS327708 WLO327706:WLO327708 WVK327706:WVK327708 C393242:C393244 IY393242:IY393244 SU393242:SU393244 ACQ393242:ACQ393244 AMM393242:AMM393244 AWI393242:AWI393244 BGE393242:BGE393244 BQA393242:BQA393244 BZW393242:BZW393244 CJS393242:CJS393244 CTO393242:CTO393244 DDK393242:DDK393244 DNG393242:DNG393244 DXC393242:DXC393244 EGY393242:EGY393244 EQU393242:EQU393244 FAQ393242:FAQ393244 FKM393242:FKM393244 FUI393242:FUI393244 GEE393242:GEE393244 GOA393242:GOA393244 GXW393242:GXW393244 HHS393242:HHS393244 HRO393242:HRO393244 IBK393242:IBK393244 ILG393242:ILG393244 IVC393242:IVC393244 JEY393242:JEY393244 JOU393242:JOU393244 JYQ393242:JYQ393244 KIM393242:KIM393244 KSI393242:KSI393244 LCE393242:LCE393244 LMA393242:LMA393244 LVW393242:LVW393244 MFS393242:MFS393244 MPO393242:MPO393244 MZK393242:MZK393244 NJG393242:NJG393244 NTC393242:NTC393244 OCY393242:OCY393244 OMU393242:OMU393244 OWQ393242:OWQ393244 PGM393242:PGM393244 PQI393242:PQI393244 QAE393242:QAE393244 QKA393242:QKA393244 QTW393242:QTW393244 RDS393242:RDS393244 RNO393242:RNO393244 RXK393242:RXK393244 SHG393242:SHG393244 SRC393242:SRC393244 TAY393242:TAY393244 TKU393242:TKU393244 TUQ393242:TUQ393244 UEM393242:UEM393244 UOI393242:UOI393244 UYE393242:UYE393244 VIA393242:VIA393244 VRW393242:VRW393244 WBS393242:WBS393244 WLO393242:WLO393244 WVK393242:WVK393244 C458778:C458780 IY458778:IY458780 SU458778:SU458780 ACQ458778:ACQ458780 AMM458778:AMM458780 AWI458778:AWI458780 BGE458778:BGE458780 BQA458778:BQA458780 BZW458778:BZW458780 CJS458778:CJS458780 CTO458778:CTO458780 DDK458778:DDK458780 DNG458778:DNG458780 DXC458778:DXC458780 EGY458778:EGY458780 EQU458778:EQU458780 FAQ458778:FAQ458780 FKM458778:FKM458780 FUI458778:FUI458780 GEE458778:GEE458780 GOA458778:GOA458780 GXW458778:GXW458780 HHS458778:HHS458780 HRO458778:HRO458780 IBK458778:IBK458780 ILG458778:ILG458780 IVC458778:IVC458780 JEY458778:JEY458780 JOU458778:JOU458780 JYQ458778:JYQ458780 KIM458778:KIM458780 KSI458778:KSI458780 LCE458778:LCE458780 LMA458778:LMA458780 LVW458778:LVW458780 MFS458778:MFS458780 MPO458778:MPO458780 MZK458778:MZK458780 NJG458778:NJG458780 NTC458778:NTC458780 OCY458778:OCY458780 OMU458778:OMU458780 OWQ458778:OWQ458780 PGM458778:PGM458780 PQI458778:PQI458780 QAE458778:QAE458780 QKA458778:QKA458780 QTW458778:QTW458780 RDS458778:RDS458780 RNO458778:RNO458780 RXK458778:RXK458780 SHG458778:SHG458780 SRC458778:SRC458780 TAY458778:TAY458780 TKU458778:TKU458780 TUQ458778:TUQ458780 UEM458778:UEM458780 UOI458778:UOI458780 UYE458778:UYE458780 VIA458778:VIA458780 VRW458778:VRW458780 WBS458778:WBS458780 WLO458778:WLO458780 WVK458778:WVK458780 C524314:C524316 IY524314:IY524316 SU524314:SU524316 ACQ524314:ACQ524316 AMM524314:AMM524316 AWI524314:AWI524316 BGE524314:BGE524316 BQA524314:BQA524316 BZW524314:BZW524316 CJS524314:CJS524316 CTO524314:CTO524316 DDK524314:DDK524316 DNG524314:DNG524316 DXC524314:DXC524316 EGY524314:EGY524316 EQU524314:EQU524316 FAQ524314:FAQ524316 FKM524314:FKM524316 FUI524314:FUI524316 GEE524314:GEE524316 GOA524314:GOA524316 GXW524314:GXW524316 HHS524314:HHS524316 HRO524314:HRO524316 IBK524314:IBK524316 ILG524314:ILG524316 IVC524314:IVC524316 JEY524314:JEY524316 JOU524314:JOU524316 JYQ524314:JYQ524316 KIM524314:KIM524316 KSI524314:KSI524316 LCE524314:LCE524316 LMA524314:LMA524316 LVW524314:LVW524316 MFS524314:MFS524316 MPO524314:MPO524316 MZK524314:MZK524316 NJG524314:NJG524316 NTC524314:NTC524316 OCY524314:OCY524316 OMU524314:OMU524316 OWQ524314:OWQ524316 PGM524314:PGM524316 PQI524314:PQI524316 QAE524314:QAE524316 QKA524314:QKA524316 QTW524314:QTW524316 RDS524314:RDS524316 RNO524314:RNO524316 RXK524314:RXK524316 SHG524314:SHG524316 SRC524314:SRC524316 TAY524314:TAY524316 TKU524314:TKU524316 TUQ524314:TUQ524316 UEM524314:UEM524316 UOI524314:UOI524316 UYE524314:UYE524316 VIA524314:VIA524316 VRW524314:VRW524316 WBS524314:WBS524316 WLO524314:WLO524316 WVK524314:WVK524316 C589850:C589852 IY589850:IY589852 SU589850:SU589852 ACQ589850:ACQ589852 AMM589850:AMM589852 AWI589850:AWI589852 BGE589850:BGE589852 BQA589850:BQA589852 BZW589850:BZW589852 CJS589850:CJS589852 CTO589850:CTO589852 DDK589850:DDK589852 DNG589850:DNG589852 DXC589850:DXC589852 EGY589850:EGY589852 EQU589850:EQU589852 FAQ589850:FAQ589852 FKM589850:FKM589852 FUI589850:FUI589852 GEE589850:GEE589852 GOA589850:GOA589852 GXW589850:GXW589852 HHS589850:HHS589852 HRO589850:HRO589852 IBK589850:IBK589852 ILG589850:ILG589852 IVC589850:IVC589852 JEY589850:JEY589852 JOU589850:JOU589852 JYQ589850:JYQ589852 KIM589850:KIM589852 KSI589850:KSI589852 LCE589850:LCE589852 LMA589850:LMA589852 LVW589850:LVW589852 MFS589850:MFS589852 MPO589850:MPO589852 MZK589850:MZK589852 NJG589850:NJG589852 NTC589850:NTC589852 OCY589850:OCY589852 OMU589850:OMU589852 OWQ589850:OWQ589852 PGM589850:PGM589852 PQI589850:PQI589852 QAE589850:QAE589852 QKA589850:QKA589852 QTW589850:QTW589852 RDS589850:RDS589852 RNO589850:RNO589852 RXK589850:RXK589852 SHG589850:SHG589852 SRC589850:SRC589852 TAY589850:TAY589852 TKU589850:TKU589852 TUQ589850:TUQ589852 UEM589850:UEM589852 UOI589850:UOI589852 UYE589850:UYE589852 VIA589850:VIA589852 VRW589850:VRW589852 WBS589850:WBS589852 WLO589850:WLO589852 WVK589850:WVK589852 C655386:C655388 IY655386:IY655388 SU655386:SU655388 ACQ655386:ACQ655388 AMM655386:AMM655388 AWI655386:AWI655388 BGE655386:BGE655388 BQA655386:BQA655388 BZW655386:BZW655388 CJS655386:CJS655388 CTO655386:CTO655388 DDK655386:DDK655388 DNG655386:DNG655388 DXC655386:DXC655388 EGY655386:EGY655388 EQU655386:EQU655388 FAQ655386:FAQ655388 FKM655386:FKM655388 FUI655386:FUI655388 GEE655386:GEE655388 GOA655386:GOA655388 GXW655386:GXW655388 HHS655386:HHS655388 HRO655386:HRO655388 IBK655386:IBK655388 ILG655386:ILG655388 IVC655386:IVC655388 JEY655386:JEY655388 JOU655386:JOU655388 JYQ655386:JYQ655388 KIM655386:KIM655388 KSI655386:KSI655388 LCE655386:LCE655388 LMA655386:LMA655388 LVW655386:LVW655388 MFS655386:MFS655388 MPO655386:MPO655388 MZK655386:MZK655388 NJG655386:NJG655388 NTC655386:NTC655388 OCY655386:OCY655388 OMU655386:OMU655388 OWQ655386:OWQ655388 PGM655386:PGM655388 PQI655386:PQI655388 QAE655386:QAE655388 QKA655386:QKA655388 QTW655386:QTW655388 RDS655386:RDS655388 RNO655386:RNO655388 RXK655386:RXK655388 SHG655386:SHG655388 SRC655386:SRC655388 TAY655386:TAY655388 TKU655386:TKU655388 TUQ655386:TUQ655388 UEM655386:UEM655388 UOI655386:UOI655388 UYE655386:UYE655388 VIA655386:VIA655388 VRW655386:VRW655388 WBS655386:WBS655388 WLO655386:WLO655388 WVK655386:WVK655388 C720922:C720924 IY720922:IY720924 SU720922:SU720924 ACQ720922:ACQ720924 AMM720922:AMM720924 AWI720922:AWI720924 BGE720922:BGE720924 BQA720922:BQA720924 BZW720922:BZW720924 CJS720922:CJS720924 CTO720922:CTO720924 DDK720922:DDK720924 DNG720922:DNG720924 DXC720922:DXC720924 EGY720922:EGY720924 EQU720922:EQU720924 FAQ720922:FAQ720924 FKM720922:FKM720924 FUI720922:FUI720924 GEE720922:GEE720924 GOA720922:GOA720924 GXW720922:GXW720924 HHS720922:HHS720924 HRO720922:HRO720924 IBK720922:IBK720924 ILG720922:ILG720924 IVC720922:IVC720924 JEY720922:JEY720924 JOU720922:JOU720924 JYQ720922:JYQ720924 KIM720922:KIM720924 KSI720922:KSI720924 LCE720922:LCE720924 LMA720922:LMA720924 LVW720922:LVW720924 MFS720922:MFS720924 MPO720922:MPO720924 MZK720922:MZK720924 NJG720922:NJG720924 NTC720922:NTC720924 OCY720922:OCY720924 OMU720922:OMU720924 OWQ720922:OWQ720924 PGM720922:PGM720924 PQI720922:PQI720924 QAE720922:QAE720924 QKA720922:QKA720924 QTW720922:QTW720924 RDS720922:RDS720924 RNO720922:RNO720924 RXK720922:RXK720924 SHG720922:SHG720924 SRC720922:SRC720924 TAY720922:TAY720924 TKU720922:TKU720924 TUQ720922:TUQ720924 UEM720922:UEM720924 UOI720922:UOI720924 UYE720922:UYE720924 VIA720922:VIA720924 VRW720922:VRW720924 WBS720922:WBS720924 WLO720922:WLO720924 WVK720922:WVK720924 C786458:C786460 IY786458:IY786460 SU786458:SU786460 ACQ786458:ACQ786460 AMM786458:AMM786460 AWI786458:AWI786460 BGE786458:BGE786460 BQA786458:BQA786460 BZW786458:BZW786460 CJS786458:CJS786460 CTO786458:CTO786460 DDK786458:DDK786460 DNG786458:DNG786460 DXC786458:DXC786460 EGY786458:EGY786460 EQU786458:EQU786460 FAQ786458:FAQ786460 FKM786458:FKM786460 FUI786458:FUI786460 GEE786458:GEE786460 GOA786458:GOA786460 GXW786458:GXW786460 HHS786458:HHS786460 HRO786458:HRO786460 IBK786458:IBK786460 ILG786458:ILG786460 IVC786458:IVC786460 JEY786458:JEY786460 JOU786458:JOU786460 JYQ786458:JYQ786460 KIM786458:KIM786460 KSI786458:KSI786460 LCE786458:LCE786460 LMA786458:LMA786460 LVW786458:LVW786460 MFS786458:MFS786460 MPO786458:MPO786460 MZK786458:MZK786460 NJG786458:NJG786460 NTC786458:NTC786460 OCY786458:OCY786460 OMU786458:OMU786460 OWQ786458:OWQ786460 PGM786458:PGM786460 PQI786458:PQI786460 QAE786458:QAE786460 QKA786458:QKA786460 QTW786458:QTW786460 RDS786458:RDS786460 RNO786458:RNO786460 RXK786458:RXK786460 SHG786458:SHG786460 SRC786458:SRC786460 TAY786458:TAY786460 TKU786458:TKU786460 TUQ786458:TUQ786460 UEM786458:UEM786460 UOI786458:UOI786460 UYE786458:UYE786460 VIA786458:VIA786460 VRW786458:VRW786460 WBS786458:WBS786460 WLO786458:WLO786460 WVK786458:WVK786460 C851994:C851996 IY851994:IY851996 SU851994:SU851996 ACQ851994:ACQ851996 AMM851994:AMM851996 AWI851994:AWI851996 BGE851994:BGE851996 BQA851994:BQA851996 BZW851994:BZW851996 CJS851994:CJS851996 CTO851994:CTO851996 DDK851994:DDK851996 DNG851994:DNG851996 DXC851994:DXC851996 EGY851994:EGY851996 EQU851994:EQU851996 FAQ851994:FAQ851996 FKM851994:FKM851996 FUI851994:FUI851996 GEE851994:GEE851996 GOA851994:GOA851996 GXW851994:GXW851996 HHS851994:HHS851996 HRO851994:HRO851996 IBK851994:IBK851996 ILG851994:ILG851996 IVC851994:IVC851996 JEY851994:JEY851996 JOU851994:JOU851996 JYQ851994:JYQ851996 KIM851994:KIM851996 KSI851994:KSI851996 LCE851994:LCE851996 LMA851994:LMA851996 LVW851994:LVW851996 MFS851994:MFS851996 MPO851994:MPO851996 MZK851994:MZK851996 NJG851994:NJG851996 NTC851994:NTC851996 OCY851994:OCY851996 OMU851994:OMU851996 OWQ851994:OWQ851996 PGM851994:PGM851996 PQI851994:PQI851996 QAE851994:QAE851996 QKA851994:QKA851996 QTW851994:QTW851996 RDS851994:RDS851996 RNO851994:RNO851996 RXK851994:RXK851996 SHG851994:SHG851996 SRC851994:SRC851996 TAY851994:TAY851996 TKU851994:TKU851996 TUQ851994:TUQ851996 UEM851994:UEM851996 UOI851994:UOI851996 UYE851994:UYE851996 VIA851994:VIA851996 VRW851994:VRW851996 WBS851994:WBS851996 WLO851994:WLO851996 WVK851994:WVK851996 C917530:C917532 IY917530:IY917532 SU917530:SU917532 ACQ917530:ACQ917532 AMM917530:AMM917532 AWI917530:AWI917532 BGE917530:BGE917532 BQA917530:BQA917532 BZW917530:BZW917532 CJS917530:CJS917532 CTO917530:CTO917532 DDK917530:DDK917532 DNG917530:DNG917532 DXC917530:DXC917532 EGY917530:EGY917532 EQU917530:EQU917532 FAQ917530:FAQ917532 FKM917530:FKM917532 FUI917530:FUI917532 GEE917530:GEE917532 GOA917530:GOA917532 GXW917530:GXW917532 HHS917530:HHS917532 HRO917530:HRO917532 IBK917530:IBK917532 ILG917530:ILG917532 IVC917530:IVC917532 JEY917530:JEY917532 JOU917530:JOU917532 JYQ917530:JYQ917532 KIM917530:KIM917532 KSI917530:KSI917532 LCE917530:LCE917532 LMA917530:LMA917532 LVW917530:LVW917532 MFS917530:MFS917532 MPO917530:MPO917532 MZK917530:MZK917532 NJG917530:NJG917532 NTC917530:NTC917532 OCY917530:OCY917532 OMU917530:OMU917532 OWQ917530:OWQ917532 PGM917530:PGM917532 PQI917530:PQI917532 QAE917530:QAE917532 QKA917530:QKA917532 QTW917530:QTW917532 RDS917530:RDS917532 RNO917530:RNO917532 RXK917530:RXK917532 SHG917530:SHG917532 SRC917530:SRC917532 TAY917530:TAY917532 TKU917530:TKU917532 TUQ917530:TUQ917532 UEM917530:UEM917532 UOI917530:UOI917532 UYE917530:UYE917532 VIA917530:VIA917532 VRW917530:VRW917532 WBS917530:WBS917532 WLO917530:WLO917532 WVK917530:WVK917532 C983066:C983068 IY983066:IY983068 SU983066:SU983068 ACQ983066:ACQ983068 AMM983066:AMM983068 AWI983066:AWI983068 BGE983066:BGE983068 BQA983066:BQA983068 BZW983066:BZW983068 CJS983066:CJS983068 CTO983066:CTO983068 DDK983066:DDK983068 DNG983066:DNG983068 DXC983066:DXC983068 EGY983066:EGY983068 EQU983066:EQU983068 FAQ983066:FAQ983068 FKM983066:FKM983068 FUI983066:FUI983068 GEE983066:GEE983068 GOA983066:GOA983068 GXW983066:GXW983068 HHS983066:HHS983068 HRO983066:HRO983068 IBK983066:IBK983068 ILG983066:ILG983068 IVC983066:IVC983068 JEY983066:JEY983068 JOU983066:JOU983068 JYQ983066:JYQ983068 KIM983066:KIM983068 KSI983066:KSI983068 LCE983066:LCE983068 LMA983066:LMA983068 LVW983066:LVW983068 MFS983066:MFS983068 MPO983066:MPO983068 MZK983066:MZK983068 NJG983066:NJG983068 NTC983066:NTC983068 OCY983066:OCY983068 OMU983066:OMU983068 OWQ983066:OWQ983068 PGM983066:PGM983068 PQI983066:PQI983068 QAE983066:QAE983068 QKA983066:QKA983068 QTW983066:QTW983068 RDS983066:RDS983068 RNO983066:RNO983068 RXK983066:RXK983068 SHG983066:SHG983068 SRC983066:SRC983068 TAY983066:TAY983068 TKU983066:TKU983068 TUQ983066:TUQ983068 UEM983066:UEM983068 UOI983066:UOI983068 UYE983066:UYE983068 VIA983066:VIA983068 VRW983066:VRW983068 WBS983066:WBS983068 WLO983066:WLO983068 WVK983066:WVK983068 C18:C23 IY18:IY23 SU18:SU23 ACQ18:ACQ23 AMM18:AMM23 AWI18:AWI23 BGE18:BGE23 BQA18:BQA23 BZW18:BZW23 CJS18:CJS23 CTO18:CTO23 DDK18:DDK23 DNG18:DNG23 DXC18:DXC23 EGY18:EGY23 EQU18:EQU23 FAQ18:FAQ23 FKM18:FKM23 FUI18:FUI23 GEE18:GEE23 GOA18:GOA23 GXW18:GXW23 HHS18:HHS23 HRO18:HRO23 IBK18:IBK23 ILG18:ILG23 IVC18:IVC23 JEY18:JEY23 JOU18:JOU23 JYQ18:JYQ23 KIM18:KIM23 KSI18:KSI23 LCE18:LCE23 LMA18:LMA23 LVW18:LVW23 MFS18:MFS23 MPO18:MPO23 MZK18:MZK23 NJG18:NJG23 NTC18:NTC23 OCY18:OCY23 OMU18:OMU23 OWQ18:OWQ23 PGM18:PGM23 PQI18:PQI23 QAE18:QAE23 QKA18:QKA23 QTW18:QTW23 RDS18:RDS23 RNO18:RNO23 RXK18:RXK23 SHG18:SHG23 SRC18:SRC23 TAY18:TAY23 TKU18:TKU23 TUQ18:TUQ23 UEM18:UEM23 UOI18:UOI23 UYE18:UYE23 VIA18:VIA23 VRW18:VRW23 WBS18:WBS23 WLO18:WLO23 WVK18:WVK23 C65554:C65559 IY65554:IY65559 SU65554:SU65559 ACQ65554:ACQ65559 AMM65554:AMM65559 AWI65554:AWI65559 BGE65554:BGE65559 BQA65554:BQA65559 BZW65554:BZW65559 CJS65554:CJS65559 CTO65554:CTO65559 DDK65554:DDK65559 DNG65554:DNG65559 DXC65554:DXC65559 EGY65554:EGY65559 EQU65554:EQU65559 FAQ65554:FAQ65559 FKM65554:FKM65559 FUI65554:FUI65559 GEE65554:GEE65559 GOA65554:GOA65559 GXW65554:GXW65559 HHS65554:HHS65559 HRO65554:HRO65559 IBK65554:IBK65559 ILG65554:ILG65559 IVC65554:IVC65559 JEY65554:JEY65559 JOU65554:JOU65559 JYQ65554:JYQ65559 KIM65554:KIM65559 KSI65554:KSI65559 LCE65554:LCE65559 LMA65554:LMA65559 LVW65554:LVW65559 MFS65554:MFS65559 MPO65554:MPO65559 MZK65554:MZK65559 NJG65554:NJG65559 NTC65554:NTC65559 OCY65554:OCY65559 OMU65554:OMU65559 OWQ65554:OWQ65559 PGM65554:PGM65559 PQI65554:PQI65559 QAE65554:QAE65559 QKA65554:QKA65559 QTW65554:QTW65559 RDS65554:RDS65559 RNO65554:RNO65559 RXK65554:RXK65559 SHG65554:SHG65559 SRC65554:SRC65559 TAY65554:TAY65559 TKU65554:TKU65559 TUQ65554:TUQ65559 UEM65554:UEM65559 UOI65554:UOI65559 UYE65554:UYE65559 VIA65554:VIA65559 VRW65554:VRW65559 WBS65554:WBS65559 WLO65554:WLO65559 WVK65554:WVK65559 C131090:C131095 IY131090:IY131095 SU131090:SU131095 ACQ131090:ACQ131095 AMM131090:AMM131095 AWI131090:AWI131095 BGE131090:BGE131095 BQA131090:BQA131095 BZW131090:BZW131095 CJS131090:CJS131095 CTO131090:CTO131095 DDK131090:DDK131095 DNG131090:DNG131095 DXC131090:DXC131095 EGY131090:EGY131095 EQU131090:EQU131095 FAQ131090:FAQ131095 FKM131090:FKM131095 FUI131090:FUI131095 GEE131090:GEE131095 GOA131090:GOA131095 GXW131090:GXW131095 HHS131090:HHS131095 HRO131090:HRO131095 IBK131090:IBK131095 ILG131090:ILG131095 IVC131090:IVC131095 JEY131090:JEY131095 JOU131090:JOU131095 JYQ131090:JYQ131095 KIM131090:KIM131095 KSI131090:KSI131095 LCE131090:LCE131095 LMA131090:LMA131095 LVW131090:LVW131095 MFS131090:MFS131095 MPO131090:MPO131095 MZK131090:MZK131095 NJG131090:NJG131095 NTC131090:NTC131095 OCY131090:OCY131095 OMU131090:OMU131095 OWQ131090:OWQ131095 PGM131090:PGM131095 PQI131090:PQI131095 QAE131090:QAE131095 QKA131090:QKA131095 QTW131090:QTW131095 RDS131090:RDS131095 RNO131090:RNO131095 RXK131090:RXK131095 SHG131090:SHG131095 SRC131090:SRC131095 TAY131090:TAY131095 TKU131090:TKU131095 TUQ131090:TUQ131095 UEM131090:UEM131095 UOI131090:UOI131095 UYE131090:UYE131095 VIA131090:VIA131095 VRW131090:VRW131095 WBS131090:WBS131095 WLO131090:WLO131095 WVK131090:WVK131095 C196626:C196631 IY196626:IY196631 SU196626:SU196631 ACQ196626:ACQ196631 AMM196626:AMM196631 AWI196626:AWI196631 BGE196626:BGE196631 BQA196626:BQA196631 BZW196626:BZW196631 CJS196626:CJS196631 CTO196626:CTO196631 DDK196626:DDK196631 DNG196626:DNG196631 DXC196626:DXC196631 EGY196626:EGY196631 EQU196626:EQU196631 FAQ196626:FAQ196631 FKM196626:FKM196631 FUI196626:FUI196631 GEE196626:GEE196631 GOA196626:GOA196631 GXW196626:GXW196631 HHS196626:HHS196631 HRO196626:HRO196631 IBK196626:IBK196631 ILG196626:ILG196631 IVC196626:IVC196631 JEY196626:JEY196631 JOU196626:JOU196631 JYQ196626:JYQ196631 KIM196626:KIM196631 KSI196626:KSI196631 LCE196626:LCE196631 LMA196626:LMA196631 LVW196626:LVW196631 MFS196626:MFS196631 MPO196626:MPO196631 MZK196626:MZK196631 NJG196626:NJG196631 NTC196626:NTC196631 OCY196626:OCY196631 OMU196626:OMU196631 OWQ196626:OWQ196631 PGM196626:PGM196631 PQI196626:PQI196631 QAE196626:QAE196631 QKA196626:QKA196631 QTW196626:QTW196631 RDS196626:RDS196631 RNO196626:RNO196631 RXK196626:RXK196631 SHG196626:SHG196631 SRC196626:SRC196631 TAY196626:TAY196631 TKU196626:TKU196631 TUQ196626:TUQ196631 UEM196626:UEM196631 UOI196626:UOI196631 UYE196626:UYE196631 VIA196626:VIA196631 VRW196626:VRW196631 WBS196626:WBS196631 WLO196626:WLO196631 WVK196626:WVK196631 C262162:C262167 IY262162:IY262167 SU262162:SU262167 ACQ262162:ACQ262167 AMM262162:AMM262167 AWI262162:AWI262167 BGE262162:BGE262167 BQA262162:BQA262167 BZW262162:BZW262167 CJS262162:CJS262167 CTO262162:CTO262167 DDK262162:DDK262167 DNG262162:DNG262167 DXC262162:DXC262167 EGY262162:EGY262167 EQU262162:EQU262167 FAQ262162:FAQ262167 FKM262162:FKM262167 FUI262162:FUI262167 GEE262162:GEE262167 GOA262162:GOA262167 GXW262162:GXW262167 HHS262162:HHS262167 HRO262162:HRO262167 IBK262162:IBK262167 ILG262162:ILG262167 IVC262162:IVC262167 JEY262162:JEY262167 JOU262162:JOU262167 JYQ262162:JYQ262167 KIM262162:KIM262167 KSI262162:KSI262167 LCE262162:LCE262167 LMA262162:LMA262167 LVW262162:LVW262167 MFS262162:MFS262167 MPO262162:MPO262167 MZK262162:MZK262167 NJG262162:NJG262167 NTC262162:NTC262167 OCY262162:OCY262167 OMU262162:OMU262167 OWQ262162:OWQ262167 PGM262162:PGM262167 PQI262162:PQI262167 QAE262162:QAE262167 QKA262162:QKA262167 QTW262162:QTW262167 RDS262162:RDS262167 RNO262162:RNO262167 RXK262162:RXK262167 SHG262162:SHG262167 SRC262162:SRC262167 TAY262162:TAY262167 TKU262162:TKU262167 TUQ262162:TUQ262167 UEM262162:UEM262167 UOI262162:UOI262167 UYE262162:UYE262167 VIA262162:VIA262167 VRW262162:VRW262167 WBS262162:WBS262167 WLO262162:WLO262167 WVK262162:WVK262167 C327698:C327703 IY327698:IY327703 SU327698:SU327703 ACQ327698:ACQ327703 AMM327698:AMM327703 AWI327698:AWI327703 BGE327698:BGE327703 BQA327698:BQA327703 BZW327698:BZW327703 CJS327698:CJS327703 CTO327698:CTO327703 DDK327698:DDK327703 DNG327698:DNG327703 DXC327698:DXC327703 EGY327698:EGY327703 EQU327698:EQU327703 FAQ327698:FAQ327703 FKM327698:FKM327703 FUI327698:FUI327703 GEE327698:GEE327703 GOA327698:GOA327703 GXW327698:GXW327703 HHS327698:HHS327703 HRO327698:HRO327703 IBK327698:IBK327703 ILG327698:ILG327703 IVC327698:IVC327703 JEY327698:JEY327703 JOU327698:JOU327703 JYQ327698:JYQ327703 KIM327698:KIM327703 KSI327698:KSI327703 LCE327698:LCE327703 LMA327698:LMA327703 LVW327698:LVW327703 MFS327698:MFS327703 MPO327698:MPO327703 MZK327698:MZK327703 NJG327698:NJG327703 NTC327698:NTC327703 OCY327698:OCY327703 OMU327698:OMU327703 OWQ327698:OWQ327703 PGM327698:PGM327703 PQI327698:PQI327703 QAE327698:QAE327703 QKA327698:QKA327703 QTW327698:QTW327703 RDS327698:RDS327703 RNO327698:RNO327703 RXK327698:RXK327703 SHG327698:SHG327703 SRC327698:SRC327703 TAY327698:TAY327703 TKU327698:TKU327703 TUQ327698:TUQ327703 UEM327698:UEM327703 UOI327698:UOI327703 UYE327698:UYE327703 VIA327698:VIA327703 VRW327698:VRW327703 WBS327698:WBS327703 WLO327698:WLO327703 WVK327698:WVK327703 C393234:C393239 IY393234:IY393239 SU393234:SU393239 ACQ393234:ACQ393239 AMM393234:AMM393239 AWI393234:AWI393239 BGE393234:BGE393239 BQA393234:BQA393239 BZW393234:BZW393239 CJS393234:CJS393239 CTO393234:CTO393239 DDK393234:DDK393239 DNG393234:DNG393239 DXC393234:DXC393239 EGY393234:EGY393239 EQU393234:EQU393239 FAQ393234:FAQ393239 FKM393234:FKM393239 FUI393234:FUI393239 GEE393234:GEE393239 GOA393234:GOA393239 GXW393234:GXW393239 HHS393234:HHS393239 HRO393234:HRO393239 IBK393234:IBK393239 ILG393234:ILG393239 IVC393234:IVC393239 JEY393234:JEY393239 JOU393234:JOU393239 JYQ393234:JYQ393239 KIM393234:KIM393239 KSI393234:KSI393239 LCE393234:LCE393239 LMA393234:LMA393239 LVW393234:LVW393239 MFS393234:MFS393239 MPO393234:MPO393239 MZK393234:MZK393239 NJG393234:NJG393239 NTC393234:NTC393239 OCY393234:OCY393239 OMU393234:OMU393239 OWQ393234:OWQ393239 PGM393234:PGM393239 PQI393234:PQI393239 QAE393234:QAE393239 QKA393234:QKA393239 QTW393234:QTW393239 RDS393234:RDS393239 RNO393234:RNO393239 RXK393234:RXK393239 SHG393234:SHG393239 SRC393234:SRC393239 TAY393234:TAY393239 TKU393234:TKU393239 TUQ393234:TUQ393239 UEM393234:UEM393239 UOI393234:UOI393239 UYE393234:UYE393239 VIA393234:VIA393239 VRW393234:VRW393239 WBS393234:WBS393239 WLO393234:WLO393239 WVK393234:WVK393239 C458770:C458775 IY458770:IY458775 SU458770:SU458775 ACQ458770:ACQ458775 AMM458770:AMM458775 AWI458770:AWI458775 BGE458770:BGE458775 BQA458770:BQA458775 BZW458770:BZW458775 CJS458770:CJS458775 CTO458770:CTO458775 DDK458770:DDK458775 DNG458770:DNG458775 DXC458770:DXC458775 EGY458770:EGY458775 EQU458770:EQU458775 FAQ458770:FAQ458775 FKM458770:FKM458775 FUI458770:FUI458775 GEE458770:GEE458775 GOA458770:GOA458775 GXW458770:GXW458775 HHS458770:HHS458775 HRO458770:HRO458775 IBK458770:IBK458775 ILG458770:ILG458775 IVC458770:IVC458775 JEY458770:JEY458775 JOU458770:JOU458775 JYQ458770:JYQ458775 KIM458770:KIM458775 KSI458770:KSI458775 LCE458770:LCE458775 LMA458770:LMA458775 LVW458770:LVW458775 MFS458770:MFS458775 MPO458770:MPO458775 MZK458770:MZK458775 NJG458770:NJG458775 NTC458770:NTC458775 OCY458770:OCY458775 OMU458770:OMU458775 OWQ458770:OWQ458775 PGM458770:PGM458775 PQI458770:PQI458775 QAE458770:QAE458775 QKA458770:QKA458775 QTW458770:QTW458775 RDS458770:RDS458775 RNO458770:RNO458775 RXK458770:RXK458775 SHG458770:SHG458775 SRC458770:SRC458775 TAY458770:TAY458775 TKU458770:TKU458775 TUQ458770:TUQ458775 UEM458770:UEM458775 UOI458770:UOI458775 UYE458770:UYE458775 VIA458770:VIA458775 VRW458770:VRW458775 WBS458770:WBS458775 WLO458770:WLO458775 WVK458770:WVK458775 C524306:C524311 IY524306:IY524311 SU524306:SU524311 ACQ524306:ACQ524311 AMM524306:AMM524311 AWI524306:AWI524311 BGE524306:BGE524311 BQA524306:BQA524311 BZW524306:BZW524311 CJS524306:CJS524311 CTO524306:CTO524311 DDK524306:DDK524311 DNG524306:DNG524311 DXC524306:DXC524311 EGY524306:EGY524311 EQU524306:EQU524311 FAQ524306:FAQ524311 FKM524306:FKM524311 FUI524306:FUI524311 GEE524306:GEE524311 GOA524306:GOA524311 GXW524306:GXW524311 HHS524306:HHS524311 HRO524306:HRO524311 IBK524306:IBK524311 ILG524306:ILG524311 IVC524306:IVC524311 JEY524306:JEY524311 JOU524306:JOU524311 JYQ524306:JYQ524311 KIM524306:KIM524311 KSI524306:KSI524311 LCE524306:LCE524311 LMA524306:LMA524311 LVW524306:LVW524311 MFS524306:MFS524311 MPO524306:MPO524311 MZK524306:MZK524311 NJG524306:NJG524311 NTC524306:NTC524311 OCY524306:OCY524311 OMU524306:OMU524311 OWQ524306:OWQ524311 PGM524306:PGM524311 PQI524306:PQI524311 QAE524306:QAE524311 QKA524306:QKA524311 QTW524306:QTW524311 RDS524306:RDS524311 RNO524306:RNO524311 RXK524306:RXK524311 SHG524306:SHG524311 SRC524306:SRC524311 TAY524306:TAY524311 TKU524306:TKU524311 TUQ524306:TUQ524311 UEM524306:UEM524311 UOI524306:UOI524311 UYE524306:UYE524311 VIA524306:VIA524311 VRW524306:VRW524311 WBS524306:WBS524311 WLO524306:WLO524311 WVK524306:WVK524311 C589842:C589847 IY589842:IY589847 SU589842:SU589847 ACQ589842:ACQ589847 AMM589842:AMM589847 AWI589842:AWI589847 BGE589842:BGE589847 BQA589842:BQA589847 BZW589842:BZW589847 CJS589842:CJS589847 CTO589842:CTO589847 DDK589842:DDK589847 DNG589842:DNG589847 DXC589842:DXC589847 EGY589842:EGY589847 EQU589842:EQU589847 FAQ589842:FAQ589847 FKM589842:FKM589847 FUI589842:FUI589847 GEE589842:GEE589847 GOA589842:GOA589847 GXW589842:GXW589847 HHS589842:HHS589847 HRO589842:HRO589847 IBK589842:IBK589847 ILG589842:ILG589847 IVC589842:IVC589847 JEY589842:JEY589847 JOU589842:JOU589847 JYQ589842:JYQ589847 KIM589842:KIM589847 KSI589842:KSI589847 LCE589842:LCE589847 LMA589842:LMA589847 LVW589842:LVW589847 MFS589842:MFS589847 MPO589842:MPO589847 MZK589842:MZK589847 NJG589842:NJG589847 NTC589842:NTC589847 OCY589842:OCY589847 OMU589842:OMU589847 OWQ589842:OWQ589847 PGM589842:PGM589847 PQI589842:PQI589847 QAE589842:QAE589847 QKA589842:QKA589847 QTW589842:QTW589847 RDS589842:RDS589847 RNO589842:RNO589847 RXK589842:RXK589847 SHG589842:SHG589847 SRC589842:SRC589847 TAY589842:TAY589847 TKU589842:TKU589847 TUQ589842:TUQ589847 UEM589842:UEM589847 UOI589842:UOI589847 UYE589842:UYE589847 VIA589842:VIA589847 VRW589842:VRW589847 WBS589842:WBS589847 WLO589842:WLO589847 WVK589842:WVK589847 C655378:C655383 IY655378:IY655383 SU655378:SU655383 ACQ655378:ACQ655383 AMM655378:AMM655383 AWI655378:AWI655383 BGE655378:BGE655383 BQA655378:BQA655383 BZW655378:BZW655383 CJS655378:CJS655383 CTO655378:CTO655383 DDK655378:DDK655383 DNG655378:DNG655383 DXC655378:DXC655383 EGY655378:EGY655383 EQU655378:EQU655383 FAQ655378:FAQ655383 FKM655378:FKM655383 FUI655378:FUI655383 GEE655378:GEE655383 GOA655378:GOA655383 GXW655378:GXW655383 HHS655378:HHS655383 HRO655378:HRO655383 IBK655378:IBK655383 ILG655378:ILG655383 IVC655378:IVC655383 JEY655378:JEY655383 JOU655378:JOU655383 JYQ655378:JYQ655383 KIM655378:KIM655383 KSI655378:KSI655383 LCE655378:LCE655383 LMA655378:LMA655383 LVW655378:LVW655383 MFS655378:MFS655383 MPO655378:MPO655383 MZK655378:MZK655383 NJG655378:NJG655383 NTC655378:NTC655383 OCY655378:OCY655383 OMU655378:OMU655383 OWQ655378:OWQ655383 PGM655378:PGM655383 PQI655378:PQI655383 QAE655378:QAE655383 QKA655378:QKA655383 QTW655378:QTW655383 RDS655378:RDS655383 RNO655378:RNO655383 RXK655378:RXK655383 SHG655378:SHG655383 SRC655378:SRC655383 TAY655378:TAY655383 TKU655378:TKU655383 TUQ655378:TUQ655383 UEM655378:UEM655383 UOI655378:UOI655383 UYE655378:UYE655383 VIA655378:VIA655383 VRW655378:VRW655383 WBS655378:WBS655383 WLO655378:WLO655383 WVK655378:WVK655383 C720914:C720919 IY720914:IY720919 SU720914:SU720919 ACQ720914:ACQ720919 AMM720914:AMM720919 AWI720914:AWI720919 BGE720914:BGE720919 BQA720914:BQA720919 BZW720914:BZW720919 CJS720914:CJS720919 CTO720914:CTO720919 DDK720914:DDK720919 DNG720914:DNG720919 DXC720914:DXC720919 EGY720914:EGY720919 EQU720914:EQU720919 FAQ720914:FAQ720919 FKM720914:FKM720919 FUI720914:FUI720919 GEE720914:GEE720919 GOA720914:GOA720919 GXW720914:GXW720919 HHS720914:HHS720919 HRO720914:HRO720919 IBK720914:IBK720919 ILG720914:ILG720919 IVC720914:IVC720919 JEY720914:JEY720919 JOU720914:JOU720919 JYQ720914:JYQ720919 KIM720914:KIM720919 KSI720914:KSI720919 LCE720914:LCE720919 LMA720914:LMA720919 LVW720914:LVW720919 MFS720914:MFS720919 MPO720914:MPO720919 MZK720914:MZK720919 NJG720914:NJG720919 NTC720914:NTC720919 OCY720914:OCY720919 OMU720914:OMU720919 OWQ720914:OWQ720919 PGM720914:PGM720919 PQI720914:PQI720919 QAE720914:QAE720919 QKA720914:QKA720919 QTW720914:QTW720919 RDS720914:RDS720919 RNO720914:RNO720919 RXK720914:RXK720919 SHG720914:SHG720919 SRC720914:SRC720919 TAY720914:TAY720919 TKU720914:TKU720919 TUQ720914:TUQ720919 UEM720914:UEM720919 UOI720914:UOI720919 UYE720914:UYE720919 VIA720914:VIA720919 VRW720914:VRW720919 WBS720914:WBS720919 WLO720914:WLO720919 WVK720914:WVK720919 C786450:C786455 IY786450:IY786455 SU786450:SU786455 ACQ786450:ACQ786455 AMM786450:AMM786455 AWI786450:AWI786455 BGE786450:BGE786455 BQA786450:BQA786455 BZW786450:BZW786455 CJS786450:CJS786455 CTO786450:CTO786455 DDK786450:DDK786455 DNG786450:DNG786455 DXC786450:DXC786455 EGY786450:EGY786455 EQU786450:EQU786455 FAQ786450:FAQ786455 FKM786450:FKM786455 FUI786450:FUI786455 GEE786450:GEE786455 GOA786450:GOA786455 GXW786450:GXW786455 HHS786450:HHS786455 HRO786450:HRO786455 IBK786450:IBK786455 ILG786450:ILG786455 IVC786450:IVC786455 JEY786450:JEY786455 JOU786450:JOU786455 JYQ786450:JYQ786455 KIM786450:KIM786455 KSI786450:KSI786455 LCE786450:LCE786455 LMA786450:LMA786455 LVW786450:LVW786455 MFS786450:MFS786455 MPO786450:MPO786455 MZK786450:MZK786455 NJG786450:NJG786455 NTC786450:NTC786455 OCY786450:OCY786455 OMU786450:OMU786455 OWQ786450:OWQ786455 PGM786450:PGM786455 PQI786450:PQI786455 QAE786450:QAE786455 QKA786450:QKA786455 QTW786450:QTW786455 RDS786450:RDS786455 RNO786450:RNO786455 RXK786450:RXK786455 SHG786450:SHG786455 SRC786450:SRC786455 TAY786450:TAY786455 TKU786450:TKU786455 TUQ786450:TUQ786455 UEM786450:UEM786455 UOI786450:UOI786455 UYE786450:UYE786455 VIA786450:VIA786455 VRW786450:VRW786455 WBS786450:WBS786455 WLO786450:WLO786455 WVK786450:WVK786455 C851986:C851991 IY851986:IY851991 SU851986:SU851991 ACQ851986:ACQ851991 AMM851986:AMM851991 AWI851986:AWI851991 BGE851986:BGE851991 BQA851986:BQA851991 BZW851986:BZW851991 CJS851986:CJS851991 CTO851986:CTO851991 DDK851986:DDK851991 DNG851986:DNG851991 DXC851986:DXC851991 EGY851986:EGY851991 EQU851986:EQU851991 FAQ851986:FAQ851991 FKM851986:FKM851991 FUI851986:FUI851991 GEE851986:GEE851991 GOA851986:GOA851991 GXW851986:GXW851991 HHS851986:HHS851991 HRO851986:HRO851991 IBK851986:IBK851991 ILG851986:ILG851991 IVC851986:IVC851991 JEY851986:JEY851991 JOU851986:JOU851991 JYQ851986:JYQ851991 KIM851986:KIM851991 KSI851986:KSI851991 LCE851986:LCE851991 LMA851986:LMA851991 LVW851986:LVW851991 MFS851986:MFS851991 MPO851986:MPO851991 MZK851986:MZK851991 NJG851986:NJG851991 NTC851986:NTC851991 OCY851986:OCY851991 OMU851986:OMU851991 OWQ851986:OWQ851991 PGM851986:PGM851991 PQI851986:PQI851991 QAE851986:QAE851991 QKA851986:QKA851991 QTW851986:QTW851991 RDS851986:RDS851991 RNO851986:RNO851991 RXK851986:RXK851991 SHG851986:SHG851991 SRC851986:SRC851991 TAY851986:TAY851991 TKU851986:TKU851991 TUQ851986:TUQ851991 UEM851986:UEM851991 UOI851986:UOI851991 UYE851986:UYE851991 VIA851986:VIA851991 VRW851986:VRW851991 WBS851986:WBS851991 WLO851986:WLO851991 WVK851986:WVK851991 C917522:C917527 IY917522:IY917527 SU917522:SU917527 ACQ917522:ACQ917527 AMM917522:AMM917527 AWI917522:AWI917527 BGE917522:BGE917527 BQA917522:BQA917527 BZW917522:BZW917527 CJS917522:CJS917527 CTO917522:CTO917527 DDK917522:DDK917527 DNG917522:DNG917527 DXC917522:DXC917527 EGY917522:EGY917527 EQU917522:EQU917527 FAQ917522:FAQ917527 FKM917522:FKM917527 FUI917522:FUI917527 GEE917522:GEE917527 GOA917522:GOA917527 GXW917522:GXW917527 HHS917522:HHS917527 HRO917522:HRO917527 IBK917522:IBK917527 ILG917522:ILG917527 IVC917522:IVC917527 JEY917522:JEY917527 JOU917522:JOU917527 JYQ917522:JYQ917527 KIM917522:KIM917527 KSI917522:KSI917527 LCE917522:LCE917527 LMA917522:LMA917527 LVW917522:LVW917527 MFS917522:MFS917527 MPO917522:MPO917527 MZK917522:MZK917527 NJG917522:NJG917527 NTC917522:NTC917527 OCY917522:OCY917527 OMU917522:OMU917527 OWQ917522:OWQ917527 PGM917522:PGM917527 PQI917522:PQI917527 QAE917522:QAE917527 QKA917522:QKA917527 QTW917522:QTW917527 RDS917522:RDS917527 RNO917522:RNO917527 RXK917522:RXK917527 SHG917522:SHG917527 SRC917522:SRC917527 TAY917522:TAY917527 TKU917522:TKU917527 TUQ917522:TUQ917527 UEM917522:UEM917527 UOI917522:UOI917527 UYE917522:UYE917527 VIA917522:VIA917527 VRW917522:VRW917527 WBS917522:WBS917527 WLO917522:WLO917527 WVK917522:WVK917527 C983058:C983063 IY983058:IY983063 SU983058:SU983063 ACQ983058:ACQ983063 AMM983058:AMM983063 AWI983058:AWI983063 BGE983058:BGE983063 BQA983058:BQA983063 BZW983058:BZW983063 CJS983058:CJS983063 CTO983058:CTO983063 DDK983058:DDK983063 DNG983058:DNG983063 DXC983058:DXC983063 EGY983058:EGY983063 EQU983058:EQU983063 FAQ983058:FAQ983063 FKM983058:FKM983063 FUI983058:FUI983063 GEE983058:GEE983063 GOA983058:GOA983063 GXW983058:GXW983063 HHS983058:HHS983063 HRO983058:HRO983063 IBK983058:IBK983063 ILG983058:ILG983063 IVC983058:IVC983063 JEY983058:JEY983063 JOU983058:JOU983063 JYQ983058:JYQ983063 KIM983058:KIM983063 KSI983058:KSI983063 LCE983058:LCE983063 LMA983058:LMA983063 LVW983058:LVW983063 MFS983058:MFS983063 MPO983058:MPO983063 MZK983058:MZK983063 NJG983058:NJG983063 NTC983058:NTC983063 OCY983058:OCY983063 OMU983058:OMU983063 OWQ983058:OWQ983063 PGM983058:PGM983063 PQI983058:PQI983063 QAE983058:QAE983063 QKA983058:QKA983063 QTW983058:QTW983063 RDS983058:RDS983063 RNO983058:RNO983063 RXK983058:RXK983063 SHG983058:SHG983063 SRC983058:SRC983063 TAY983058:TAY983063 TKU983058:TKU983063 TUQ983058:TUQ983063 UEM983058:UEM983063 UOI983058:UOI983063 UYE983058:UYE983063 VIA983058:VIA983063 VRW983058:VRW983063 WBS983058:WBS983063 WLO983058:WLO983063 WVK983058:WVK983063">
      <formula1>0</formula1>
      <formula2>999999999999</formula2>
    </dataValidation>
    <dataValidation type="whole" allowBlank="1" showInputMessage="1" showErrorMessage="1" errorTitle="ERRORE NEL DATO IMMESSO" error="INSERIRE SOLO NUMERI INTERI"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G12:G13 JC12:JC13 SY12:SY13 ACU12:ACU13 AMQ12:AMQ13 AWM12:AWM13 BGI12:BGI13 BQE12:BQE13 CAA12:CAA13 CJW12:CJW13 CTS12:CTS13 DDO12:DDO13 DNK12:DNK13 DXG12:DXG13 EHC12:EHC13 EQY12:EQY13 FAU12:FAU13 FKQ12:FKQ13 FUM12:FUM13 GEI12:GEI13 GOE12:GOE13 GYA12:GYA13 HHW12:HHW13 HRS12:HRS13 IBO12:IBO13 ILK12:ILK13 IVG12:IVG13 JFC12:JFC13 JOY12:JOY13 JYU12:JYU13 KIQ12:KIQ13 KSM12:KSM13 LCI12:LCI13 LME12:LME13 LWA12:LWA13 MFW12:MFW13 MPS12:MPS13 MZO12:MZO13 NJK12:NJK13 NTG12:NTG13 ODC12:ODC13 OMY12:OMY13 OWU12:OWU13 PGQ12:PGQ13 PQM12:PQM13 QAI12:QAI13 QKE12:QKE13 QUA12:QUA13 RDW12:RDW13 RNS12:RNS13 RXO12:RXO13 SHK12:SHK13 SRG12:SRG13 TBC12:TBC13 TKY12:TKY13 TUU12:TUU13 UEQ12:UEQ13 UOM12:UOM13 UYI12:UYI13 VIE12:VIE13 VSA12:VSA13 WBW12:WBW13 WLS12:WLS13 WVO12:WVO13 G65548:G65549 JC65548:JC65549 SY65548:SY65549 ACU65548:ACU65549 AMQ65548:AMQ65549 AWM65548:AWM65549 BGI65548:BGI65549 BQE65548:BQE65549 CAA65548:CAA65549 CJW65548:CJW65549 CTS65548:CTS65549 DDO65548:DDO65549 DNK65548:DNK65549 DXG65548:DXG65549 EHC65548:EHC65549 EQY65548:EQY65549 FAU65548:FAU65549 FKQ65548:FKQ65549 FUM65548:FUM65549 GEI65548:GEI65549 GOE65548:GOE65549 GYA65548:GYA65549 HHW65548:HHW65549 HRS65548:HRS65549 IBO65548:IBO65549 ILK65548:ILK65549 IVG65548:IVG65549 JFC65548:JFC65549 JOY65548:JOY65549 JYU65548:JYU65549 KIQ65548:KIQ65549 KSM65548:KSM65549 LCI65548:LCI65549 LME65548:LME65549 LWA65548:LWA65549 MFW65548:MFW65549 MPS65548:MPS65549 MZO65548:MZO65549 NJK65548:NJK65549 NTG65548:NTG65549 ODC65548:ODC65549 OMY65548:OMY65549 OWU65548:OWU65549 PGQ65548:PGQ65549 PQM65548:PQM65549 QAI65548:QAI65549 QKE65548:QKE65549 QUA65548:QUA65549 RDW65548:RDW65549 RNS65548:RNS65549 RXO65548:RXO65549 SHK65548:SHK65549 SRG65548:SRG65549 TBC65548:TBC65549 TKY65548:TKY65549 TUU65548:TUU65549 UEQ65548:UEQ65549 UOM65548:UOM65549 UYI65548:UYI65549 VIE65548:VIE65549 VSA65548:VSA65549 WBW65548:WBW65549 WLS65548:WLS65549 WVO65548:WVO65549 G131084:G131085 JC131084:JC131085 SY131084:SY131085 ACU131084:ACU131085 AMQ131084:AMQ131085 AWM131084:AWM131085 BGI131084:BGI131085 BQE131084:BQE131085 CAA131084:CAA131085 CJW131084:CJW131085 CTS131084:CTS131085 DDO131084:DDO131085 DNK131084:DNK131085 DXG131084:DXG131085 EHC131084:EHC131085 EQY131084:EQY131085 FAU131084:FAU131085 FKQ131084:FKQ131085 FUM131084:FUM131085 GEI131084:GEI131085 GOE131084:GOE131085 GYA131084:GYA131085 HHW131084:HHW131085 HRS131084:HRS131085 IBO131084:IBO131085 ILK131084:ILK131085 IVG131084:IVG131085 JFC131084:JFC131085 JOY131084:JOY131085 JYU131084:JYU131085 KIQ131084:KIQ131085 KSM131084:KSM131085 LCI131084:LCI131085 LME131084:LME131085 LWA131084:LWA131085 MFW131084:MFW131085 MPS131084:MPS131085 MZO131084:MZO131085 NJK131084:NJK131085 NTG131084:NTG131085 ODC131084:ODC131085 OMY131084:OMY131085 OWU131084:OWU131085 PGQ131084:PGQ131085 PQM131084:PQM131085 QAI131084:QAI131085 QKE131084:QKE131085 QUA131084:QUA131085 RDW131084:RDW131085 RNS131084:RNS131085 RXO131084:RXO131085 SHK131084:SHK131085 SRG131084:SRG131085 TBC131084:TBC131085 TKY131084:TKY131085 TUU131084:TUU131085 UEQ131084:UEQ131085 UOM131084:UOM131085 UYI131084:UYI131085 VIE131084:VIE131085 VSA131084:VSA131085 WBW131084:WBW131085 WLS131084:WLS131085 WVO131084:WVO131085 G196620:G196621 JC196620:JC196621 SY196620:SY196621 ACU196620:ACU196621 AMQ196620:AMQ196621 AWM196620:AWM196621 BGI196620:BGI196621 BQE196620:BQE196621 CAA196620:CAA196621 CJW196620:CJW196621 CTS196620:CTS196621 DDO196620:DDO196621 DNK196620:DNK196621 DXG196620:DXG196621 EHC196620:EHC196621 EQY196620:EQY196621 FAU196620:FAU196621 FKQ196620:FKQ196621 FUM196620:FUM196621 GEI196620:GEI196621 GOE196620:GOE196621 GYA196620:GYA196621 HHW196620:HHW196621 HRS196620:HRS196621 IBO196620:IBO196621 ILK196620:ILK196621 IVG196620:IVG196621 JFC196620:JFC196621 JOY196620:JOY196621 JYU196620:JYU196621 KIQ196620:KIQ196621 KSM196620:KSM196621 LCI196620:LCI196621 LME196620:LME196621 LWA196620:LWA196621 MFW196620:MFW196621 MPS196620:MPS196621 MZO196620:MZO196621 NJK196620:NJK196621 NTG196620:NTG196621 ODC196620:ODC196621 OMY196620:OMY196621 OWU196620:OWU196621 PGQ196620:PGQ196621 PQM196620:PQM196621 QAI196620:QAI196621 QKE196620:QKE196621 QUA196620:QUA196621 RDW196620:RDW196621 RNS196620:RNS196621 RXO196620:RXO196621 SHK196620:SHK196621 SRG196620:SRG196621 TBC196620:TBC196621 TKY196620:TKY196621 TUU196620:TUU196621 UEQ196620:UEQ196621 UOM196620:UOM196621 UYI196620:UYI196621 VIE196620:VIE196621 VSA196620:VSA196621 WBW196620:WBW196621 WLS196620:WLS196621 WVO196620:WVO196621 G262156:G262157 JC262156:JC262157 SY262156:SY262157 ACU262156:ACU262157 AMQ262156:AMQ262157 AWM262156:AWM262157 BGI262156:BGI262157 BQE262156:BQE262157 CAA262156:CAA262157 CJW262156:CJW262157 CTS262156:CTS262157 DDO262156:DDO262157 DNK262156:DNK262157 DXG262156:DXG262157 EHC262156:EHC262157 EQY262156:EQY262157 FAU262156:FAU262157 FKQ262156:FKQ262157 FUM262156:FUM262157 GEI262156:GEI262157 GOE262156:GOE262157 GYA262156:GYA262157 HHW262156:HHW262157 HRS262156:HRS262157 IBO262156:IBO262157 ILK262156:ILK262157 IVG262156:IVG262157 JFC262156:JFC262157 JOY262156:JOY262157 JYU262156:JYU262157 KIQ262156:KIQ262157 KSM262156:KSM262157 LCI262156:LCI262157 LME262156:LME262157 LWA262156:LWA262157 MFW262156:MFW262157 MPS262156:MPS262157 MZO262156:MZO262157 NJK262156:NJK262157 NTG262156:NTG262157 ODC262156:ODC262157 OMY262156:OMY262157 OWU262156:OWU262157 PGQ262156:PGQ262157 PQM262156:PQM262157 QAI262156:QAI262157 QKE262156:QKE262157 QUA262156:QUA262157 RDW262156:RDW262157 RNS262156:RNS262157 RXO262156:RXO262157 SHK262156:SHK262157 SRG262156:SRG262157 TBC262156:TBC262157 TKY262156:TKY262157 TUU262156:TUU262157 UEQ262156:UEQ262157 UOM262156:UOM262157 UYI262156:UYI262157 VIE262156:VIE262157 VSA262156:VSA262157 WBW262156:WBW262157 WLS262156:WLS262157 WVO262156:WVO262157 G327692:G327693 JC327692:JC327693 SY327692:SY327693 ACU327692:ACU327693 AMQ327692:AMQ327693 AWM327692:AWM327693 BGI327692:BGI327693 BQE327692:BQE327693 CAA327692:CAA327693 CJW327692:CJW327693 CTS327692:CTS327693 DDO327692:DDO327693 DNK327692:DNK327693 DXG327692:DXG327693 EHC327692:EHC327693 EQY327692:EQY327693 FAU327692:FAU327693 FKQ327692:FKQ327693 FUM327692:FUM327693 GEI327692:GEI327693 GOE327692:GOE327693 GYA327692:GYA327693 HHW327692:HHW327693 HRS327692:HRS327693 IBO327692:IBO327693 ILK327692:ILK327693 IVG327692:IVG327693 JFC327692:JFC327693 JOY327692:JOY327693 JYU327692:JYU327693 KIQ327692:KIQ327693 KSM327692:KSM327693 LCI327692:LCI327693 LME327692:LME327693 LWA327692:LWA327693 MFW327692:MFW327693 MPS327692:MPS327693 MZO327692:MZO327693 NJK327692:NJK327693 NTG327692:NTG327693 ODC327692:ODC327693 OMY327692:OMY327693 OWU327692:OWU327693 PGQ327692:PGQ327693 PQM327692:PQM327693 QAI327692:QAI327693 QKE327692:QKE327693 QUA327692:QUA327693 RDW327692:RDW327693 RNS327692:RNS327693 RXO327692:RXO327693 SHK327692:SHK327693 SRG327692:SRG327693 TBC327692:TBC327693 TKY327692:TKY327693 TUU327692:TUU327693 UEQ327692:UEQ327693 UOM327692:UOM327693 UYI327692:UYI327693 VIE327692:VIE327693 VSA327692:VSA327693 WBW327692:WBW327693 WLS327692:WLS327693 WVO327692:WVO327693 G393228:G393229 JC393228:JC393229 SY393228:SY393229 ACU393228:ACU393229 AMQ393228:AMQ393229 AWM393228:AWM393229 BGI393228:BGI393229 BQE393228:BQE393229 CAA393228:CAA393229 CJW393228:CJW393229 CTS393228:CTS393229 DDO393228:DDO393229 DNK393228:DNK393229 DXG393228:DXG393229 EHC393228:EHC393229 EQY393228:EQY393229 FAU393228:FAU393229 FKQ393228:FKQ393229 FUM393228:FUM393229 GEI393228:GEI393229 GOE393228:GOE393229 GYA393228:GYA393229 HHW393228:HHW393229 HRS393228:HRS393229 IBO393228:IBO393229 ILK393228:ILK393229 IVG393228:IVG393229 JFC393228:JFC393229 JOY393228:JOY393229 JYU393228:JYU393229 KIQ393228:KIQ393229 KSM393228:KSM393229 LCI393228:LCI393229 LME393228:LME393229 LWA393228:LWA393229 MFW393228:MFW393229 MPS393228:MPS393229 MZO393228:MZO393229 NJK393228:NJK393229 NTG393228:NTG393229 ODC393228:ODC393229 OMY393228:OMY393229 OWU393228:OWU393229 PGQ393228:PGQ393229 PQM393228:PQM393229 QAI393228:QAI393229 QKE393228:QKE393229 QUA393228:QUA393229 RDW393228:RDW393229 RNS393228:RNS393229 RXO393228:RXO393229 SHK393228:SHK393229 SRG393228:SRG393229 TBC393228:TBC393229 TKY393228:TKY393229 TUU393228:TUU393229 UEQ393228:UEQ393229 UOM393228:UOM393229 UYI393228:UYI393229 VIE393228:VIE393229 VSA393228:VSA393229 WBW393228:WBW393229 WLS393228:WLS393229 WVO393228:WVO393229 G458764:G458765 JC458764:JC458765 SY458764:SY458765 ACU458764:ACU458765 AMQ458764:AMQ458765 AWM458764:AWM458765 BGI458764:BGI458765 BQE458764:BQE458765 CAA458764:CAA458765 CJW458764:CJW458765 CTS458764:CTS458765 DDO458764:DDO458765 DNK458764:DNK458765 DXG458764:DXG458765 EHC458764:EHC458765 EQY458764:EQY458765 FAU458764:FAU458765 FKQ458764:FKQ458765 FUM458764:FUM458765 GEI458764:GEI458765 GOE458764:GOE458765 GYA458764:GYA458765 HHW458764:HHW458765 HRS458764:HRS458765 IBO458764:IBO458765 ILK458764:ILK458765 IVG458764:IVG458765 JFC458764:JFC458765 JOY458764:JOY458765 JYU458764:JYU458765 KIQ458764:KIQ458765 KSM458764:KSM458765 LCI458764:LCI458765 LME458764:LME458765 LWA458764:LWA458765 MFW458764:MFW458765 MPS458764:MPS458765 MZO458764:MZO458765 NJK458764:NJK458765 NTG458764:NTG458765 ODC458764:ODC458765 OMY458764:OMY458765 OWU458764:OWU458765 PGQ458764:PGQ458765 PQM458764:PQM458765 QAI458764:QAI458765 QKE458764:QKE458765 QUA458764:QUA458765 RDW458764:RDW458765 RNS458764:RNS458765 RXO458764:RXO458765 SHK458764:SHK458765 SRG458764:SRG458765 TBC458764:TBC458765 TKY458764:TKY458765 TUU458764:TUU458765 UEQ458764:UEQ458765 UOM458764:UOM458765 UYI458764:UYI458765 VIE458764:VIE458765 VSA458764:VSA458765 WBW458764:WBW458765 WLS458764:WLS458765 WVO458764:WVO458765 G524300:G524301 JC524300:JC524301 SY524300:SY524301 ACU524300:ACU524301 AMQ524300:AMQ524301 AWM524300:AWM524301 BGI524300:BGI524301 BQE524300:BQE524301 CAA524300:CAA524301 CJW524300:CJW524301 CTS524300:CTS524301 DDO524300:DDO524301 DNK524300:DNK524301 DXG524300:DXG524301 EHC524300:EHC524301 EQY524300:EQY524301 FAU524300:FAU524301 FKQ524300:FKQ524301 FUM524300:FUM524301 GEI524300:GEI524301 GOE524300:GOE524301 GYA524300:GYA524301 HHW524300:HHW524301 HRS524300:HRS524301 IBO524300:IBO524301 ILK524300:ILK524301 IVG524300:IVG524301 JFC524300:JFC524301 JOY524300:JOY524301 JYU524300:JYU524301 KIQ524300:KIQ524301 KSM524300:KSM524301 LCI524300:LCI524301 LME524300:LME524301 LWA524300:LWA524301 MFW524300:MFW524301 MPS524300:MPS524301 MZO524300:MZO524301 NJK524300:NJK524301 NTG524300:NTG524301 ODC524300:ODC524301 OMY524300:OMY524301 OWU524300:OWU524301 PGQ524300:PGQ524301 PQM524300:PQM524301 QAI524300:QAI524301 QKE524300:QKE524301 QUA524300:QUA524301 RDW524300:RDW524301 RNS524300:RNS524301 RXO524300:RXO524301 SHK524300:SHK524301 SRG524300:SRG524301 TBC524300:TBC524301 TKY524300:TKY524301 TUU524300:TUU524301 UEQ524300:UEQ524301 UOM524300:UOM524301 UYI524300:UYI524301 VIE524300:VIE524301 VSA524300:VSA524301 WBW524300:WBW524301 WLS524300:WLS524301 WVO524300:WVO524301 G589836:G589837 JC589836:JC589837 SY589836:SY589837 ACU589836:ACU589837 AMQ589836:AMQ589837 AWM589836:AWM589837 BGI589836:BGI589837 BQE589836:BQE589837 CAA589836:CAA589837 CJW589836:CJW589837 CTS589836:CTS589837 DDO589836:DDO589837 DNK589836:DNK589837 DXG589836:DXG589837 EHC589836:EHC589837 EQY589836:EQY589837 FAU589836:FAU589837 FKQ589836:FKQ589837 FUM589836:FUM589837 GEI589836:GEI589837 GOE589836:GOE589837 GYA589836:GYA589837 HHW589836:HHW589837 HRS589836:HRS589837 IBO589836:IBO589837 ILK589836:ILK589837 IVG589836:IVG589837 JFC589836:JFC589837 JOY589836:JOY589837 JYU589836:JYU589837 KIQ589836:KIQ589837 KSM589836:KSM589837 LCI589836:LCI589837 LME589836:LME589837 LWA589836:LWA589837 MFW589836:MFW589837 MPS589836:MPS589837 MZO589836:MZO589837 NJK589836:NJK589837 NTG589836:NTG589837 ODC589836:ODC589837 OMY589836:OMY589837 OWU589836:OWU589837 PGQ589836:PGQ589837 PQM589836:PQM589837 QAI589836:QAI589837 QKE589836:QKE589837 QUA589836:QUA589837 RDW589836:RDW589837 RNS589836:RNS589837 RXO589836:RXO589837 SHK589836:SHK589837 SRG589836:SRG589837 TBC589836:TBC589837 TKY589836:TKY589837 TUU589836:TUU589837 UEQ589836:UEQ589837 UOM589836:UOM589837 UYI589836:UYI589837 VIE589836:VIE589837 VSA589836:VSA589837 WBW589836:WBW589837 WLS589836:WLS589837 WVO589836:WVO589837 G655372:G655373 JC655372:JC655373 SY655372:SY655373 ACU655372:ACU655373 AMQ655372:AMQ655373 AWM655372:AWM655373 BGI655372:BGI655373 BQE655372:BQE655373 CAA655372:CAA655373 CJW655372:CJW655373 CTS655372:CTS655373 DDO655372:DDO655373 DNK655372:DNK655373 DXG655372:DXG655373 EHC655372:EHC655373 EQY655372:EQY655373 FAU655372:FAU655373 FKQ655372:FKQ655373 FUM655372:FUM655373 GEI655372:GEI655373 GOE655372:GOE655373 GYA655372:GYA655373 HHW655372:HHW655373 HRS655372:HRS655373 IBO655372:IBO655373 ILK655372:ILK655373 IVG655372:IVG655373 JFC655372:JFC655373 JOY655372:JOY655373 JYU655372:JYU655373 KIQ655372:KIQ655373 KSM655372:KSM655373 LCI655372:LCI655373 LME655372:LME655373 LWA655372:LWA655373 MFW655372:MFW655373 MPS655372:MPS655373 MZO655372:MZO655373 NJK655372:NJK655373 NTG655372:NTG655373 ODC655372:ODC655373 OMY655372:OMY655373 OWU655372:OWU655373 PGQ655372:PGQ655373 PQM655372:PQM655373 QAI655372:QAI655373 QKE655372:QKE655373 QUA655372:QUA655373 RDW655372:RDW655373 RNS655372:RNS655373 RXO655372:RXO655373 SHK655372:SHK655373 SRG655372:SRG655373 TBC655372:TBC655373 TKY655372:TKY655373 TUU655372:TUU655373 UEQ655372:UEQ655373 UOM655372:UOM655373 UYI655372:UYI655373 VIE655372:VIE655373 VSA655372:VSA655373 WBW655372:WBW655373 WLS655372:WLS655373 WVO655372:WVO655373 G720908:G720909 JC720908:JC720909 SY720908:SY720909 ACU720908:ACU720909 AMQ720908:AMQ720909 AWM720908:AWM720909 BGI720908:BGI720909 BQE720908:BQE720909 CAA720908:CAA720909 CJW720908:CJW720909 CTS720908:CTS720909 DDO720908:DDO720909 DNK720908:DNK720909 DXG720908:DXG720909 EHC720908:EHC720909 EQY720908:EQY720909 FAU720908:FAU720909 FKQ720908:FKQ720909 FUM720908:FUM720909 GEI720908:GEI720909 GOE720908:GOE720909 GYA720908:GYA720909 HHW720908:HHW720909 HRS720908:HRS720909 IBO720908:IBO720909 ILK720908:ILK720909 IVG720908:IVG720909 JFC720908:JFC720909 JOY720908:JOY720909 JYU720908:JYU720909 KIQ720908:KIQ720909 KSM720908:KSM720909 LCI720908:LCI720909 LME720908:LME720909 LWA720908:LWA720909 MFW720908:MFW720909 MPS720908:MPS720909 MZO720908:MZO720909 NJK720908:NJK720909 NTG720908:NTG720909 ODC720908:ODC720909 OMY720908:OMY720909 OWU720908:OWU720909 PGQ720908:PGQ720909 PQM720908:PQM720909 QAI720908:QAI720909 QKE720908:QKE720909 QUA720908:QUA720909 RDW720908:RDW720909 RNS720908:RNS720909 RXO720908:RXO720909 SHK720908:SHK720909 SRG720908:SRG720909 TBC720908:TBC720909 TKY720908:TKY720909 TUU720908:TUU720909 UEQ720908:UEQ720909 UOM720908:UOM720909 UYI720908:UYI720909 VIE720908:VIE720909 VSA720908:VSA720909 WBW720908:WBW720909 WLS720908:WLS720909 WVO720908:WVO720909 G786444:G786445 JC786444:JC786445 SY786444:SY786445 ACU786444:ACU786445 AMQ786444:AMQ786445 AWM786444:AWM786445 BGI786444:BGI786445 BQE786444:BQE786445 CAA786444:CAA786445 CJW786444:CJW786445 CTS786444:CTS786445 DDO786444:DDO786445 DNK786444:DNK786445 DXG786444:DXG786445 EHC786444:EHC786445 EQY786444:EQY786445 FAU786444:FAU786445 FKQ786444:FKQ786445 FUM786444:FUM786445 GEI786444:GEI786445 GOE786444:GOE786445 GYA786444:GYA786445 HHW786444:HHW786445 HRS786444:HRS786445 IBO786444:IBO786445 ILK786444:ILK786445 IVG786444:IVG786445 JFC786444:JFC786445 JOY786444:JOY786445 JYU786444:JYU786445 KIQ786444:KIQ786445 KSM786444:KSM786445 LCI786444:LCI786445 LME786444:LME786445 LWA786444:LWA786445 MFW786444:MFW786445 MPS786444:MPS786445 MZO786444:MZO786445 NJK786444:NJK786445 NTG786444:NTG786445 ODC786444:ODC786445 OMY786444:OMY786445 OWU786444:OWU786445 PGQ786444:PGQ786445 PQM786444:PQM786445 QAI786444:QAI786445 QKE786444:QKE786445 QUA786444:QUA786445 RDW786444:RDW786445 RNS786444:RNS786445 RXO786444:RXO786445 SHK786444:SHK786445 SRG786444:SRG786445 TBC786444:TBC786445 TKY786444:TKY786445 TUU786444:TUU786445 UEQ786444:UEQ786445 UOM786444:UOM786445 UYI786444:UYI786445 VIE786444:VIE786445 VSA786444:VSA786445 WBW786444:WBW786445 WLS786444:WLS786445 WVO786444:WVO786445 G851980:G851981 JC851980:JC851981 SY851980:SY851981 ACU851980:ACU851981 AMQ851980:AMQ851981 AWM851980:AWM851981 BGI851980:BGI851981 BQE851980:BQE851981 CAA851980:CAA851981 CJW851980:CJW851981 CTS851980:CTS851981 DDO851980:DDO851981 DNK851980:DNK851981 DXG851980:DXG851981 EHC851980:EHC851981 EQY851980:EQY851981 FAU851980:FAU851981 FKQ851980:FKQ851981 FUM851980:FUM851981 GEI851980:GEI851981 GOE851980:GOE851981 GYA851980:GYA851981 HHW851980:HHW851981 HRS851980:HRS851981 IBO851980:IBO851981 ILK851980:ILK851981 IVG851980:IVG851981 JFC851980:JFC851981 JOY851980:JOY851981 JYU851980:JYU851981 KIQ851980:KIQ851981 KSM851980:KSM851981 LCI851980:LCI851981 LME851980:LME851981 LWA851980:LWA851981 MFW851980:MFW851981 MPS851980:MPS851981 MZO851980:MZO851981 NJK851980:NJK851981 NTG851980:NTG851981 ODC851980:ODC851981 OMY851980:OMY851981 OWU851980:OWU851981 PGQ851980:PGQ851981 PQM851980:PQM851981 QAI851980:QAI851981 QKE851980:QKE851981 QUA851980:QUA851981 RDW851980:RDW851981 RNS851980:RNS851981 RXO851980:RXO851981 SHK851980:SHK851981 SRG851980:SRG851981 TBC851980:TBC851981 TKY851980:TKY851981 TUU851980:TUU851981 UEQ851980:UEQ851981 UOM851980:UOM851981 UYI851980:UYI851981 VIE851980:VIE851981 VSA851980:VSA851981 WBW851980:WBW851981 WLS851980:WLS851981 WVO851980:WVO851981 G917516:G917517 JC917516:JC917517 SY917516:SY917517 ACU917516:ACU917517 AMQ917516:AMQ917517 AWM917516:AWM917517 BGI917516:BGI917517 BQE917516:BQE917517 CAA917516:CAA917517 CJW917516:CJW917517 CTS917516:CTS917517 DDO917516:DDO917517 DNK917516:DNK917517 DXG917516:DXG917517 EHC917516:EHC917517 EQY917516:EQY917517 FAU917516:FAU917517 FKQ917516:FKQ917517 FUM917516:FUM917517 GEI917516:GEI917517 GOE917516:GOE917517 GYA917516:GYA917517 HHW917516:HHW917517 HRS917516:HRS917517 IBO917516:IBO917517 ILK917516:ILK917517 IVG917516:IVG917517 JFC917516:JFC917517 JOY917516:JOY917517 JYU917516:JYU917517 KIQ917516:KIQ917517 KSM917516:KSM917517 LCI917516:LCI917517 LME917516:LME917517 LWA917516:LWA917517 MFW917516:MFW917517 MPS917516:MPS917517 MZO917516:MZO917517 NJK917516:NJK917517 NTG917516:NTG917517 ODC917516:ODC917517 OMY917516:OMY917517 OWU917516:OWU917517 PGQ917516:PGQ917517 PQM917516:PQM917517 QAI917516:QAI917517 QKE917516:QKE917517 QUA917516:QUA917517 RDW917516:RDW917517 RNS917516:RNS917517 RXO917516:RXO917517 SHK917516:SHK917517 SRG917516:SRG917517 TBC917516:TBC917517 TKY917516:TKY917517 TUU917516:TUU917517 UEQ917516:UEQ917517 UOM917516:UOM917517 UYI917516:UYI917517 VIE917516:VIE917517 VSA917516:VSA917517 WBW917516:WBW917517 WLS917516:WLS917517 WVO917516:WVO917517 G983052:G983053 JC983052:JC983053 SY983052:SY983053 ACU983052:ACU983053 AMQ983052:AMQ983053 AWM983052:AWM983053 BGI983052:BGI983053 BQE983052:BQE983053 CAA983052:CAA983053 CJW983052:CJW983053 CTS983052:CTS983053 DDO983052:DDO983053 DNK983052:DNK983053 DXG983052:DXG983053 EHC983052:EHC983053 EQY983052:EQY983053 FAU983052:FAU983053 FKQ983052:FKQ983053 FUM983052:FUM983053 GEI983052:GEI983053 GOE983052:GOE983053 GYA983052:GYA983053 HHW983052:HHW983053 HRS983052:HRS983053 IBO983052:IBO983053 ILK983052:ILK983053 IVG983052:IVG983053 JFC983052:JFC983053 JOY983052:JOY983053 JYU983052:JYU983053 KIQ983052:KIQ983053 KSM983052:KSM983053 LCI983052:LCI983053 LME983052:LME983053 LWA983052:LWA983053 MFW983052:MFW983053 MPS983052:MPS983053 MZO983052:MZO983053 NJK983052:NJK983053 NTG983052:NTG983053 ODC983052:ODC983053 OMY983052:OMY983053 OWU983052:OWU983053 PGQ983052:PGQ983053 PQM983052:PQM983053 QAI983052:QAI983053 QKE983052:QKE983053 QUA983052:QUA983053 RDW983052:RDW983053 RNS983052:RNS983053 RXO983052:RXO983053 SHK983052:SHK983053 SRG983052:SRG983053 TBC983052:TBC983053 TKY983052:TKY983053 TUU983052:TUU983053 UEQ983052:UEQ983053 UOM983052:UOM983053 UYI983052:UYI983053 VIE983052:VIE983053 VSA983052:VSA983053 WBW983052:WBW983053 WLS983052:WLS983053 WVO983052:WVO983053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38:C39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5574:C65575 IY65574:IY65575 SU65574:SU65575 ACQ65574:ACQ65575 AMM65574:AMM65575 AWI65574:AWI65575 BGE65574:BGE65575 BQA65574:BQA65575 BZW65574:BZW65575 CJS65574:CJS65575 CTO65574:CTO65575 DDK65574:DDK65575 DNG65574:DNG65575 DXC65574:DXC65575 EGY65574:EGY65575 EQU65574:EQU65575 FAQ65574:FAQ65575 FKM65574:FKM65575 FUI65574:FUI65575 GEE65574:GEE65575 GOA65574:GOA65575 GXW65574:GXW65575 HHS65574:HHS65575 HRO65574:HRO65575 IBK65574:IBK65575 ILG65574:ILG65575 IVC65574:IVC65575 JEY65574:JEY65575 JOU65574:JOU65575 JYQ65574:JYQ65575 KIM65574:KIM65575 KSI65574:KSI65575 LCE65574:LCE65575 LMA65574:LMA65575 LVW65574:LVW65575 MFS65574:MFS65575 MPO65574:MPO65575 MZK65574:MZK65575 NJG65574:NJG65575 NTC65574:NTC65575 OCY65574:OCY65575 OMU65574:OMU65575 OWQ65574:OWQ65575 PGM65574:PGM65575 PQI65574:PQI65575 QAE65574:QAE65575 QKA65574:QKA65575 QTW65574:QTW65575 RDS65574:RDS65575 RNO65574:RNO65575 RXK65574:RXK65575 SHG65574:SHG65575 SRC65574:SRC65575 TAY65574:TAY65575 TKU65574:TKU65575 TUQ65574:TUQ65575 UEM65574:UEM65575 UOI65574:UOI65575 UYE65574:UYE65575 VIA65574:VIA65575 VRW65574:VRW65575 WBS65574:WBS65575 WLO65574:WLO65575 WVK65574:WVK65575 C131110:C131111 IY131110:IY131111 SU131110:SU131111 ACQ131110:ACQ131111 AMM131110:AMM131111 AWI131110:AWI131111 BGE131110:BGE131111 BQA131110:BQA131111 BZW131110:BZW131111 CJS131110:CJS131111 CTO131110:CTO131111 DDK131110:DDK131111 DNG131110:DNG131111 DXC131110:DXC131111 EGY131110:EGY131111 EQU131110:EQU131111 FAQ131110:FAQ131111 FKM131110:FKM131111 FUI131110:FUI131111 GEE131110:GEE131111 GOA131110:GOA131111 GXW131110:GXW131111 HHS131110:HHS131111 HRO131110:HRO131111 IBK131110:IBK131111 ILG131110:ILG131111 IVC131110:IVC131111 JEY131110:JEY131111 JOU131110:JOU131111 JYQ131110:JYQ131111 KIM131110:KIM131111 KSI131110:KSI131111 LCE131110:LCE131111 LMA131110:LMA131111 LVW131110:LVW131111 MFS131110:MFS131111 MPO131110:MPO131111 MZK131110:MZK131111 NJG131110:NJG131111 NTC131110:NTC131111 OCY131110:OCY131111 OMU131110:OMU131111 OWQ131110:OWQ131111 PGM131110:PGM131111 PQI131110:PQI131111 QAE131110:QAE131111 QKA131110:QKA131111 QTW131110:QTW131111 RDS131110:RDS131111 RNO131110:RNO131111 RXK131110:RXK131111 SHG131110:SHG131111 SRC131110:SRC131111 TAY131110:TAY131111 TKU131110:TKU131111 TUQ131110:TUQ131111 UEM131110:UEM131111 UOI131110:UOI131111 UYE131110:UYE131111 VIA131110:VIA131111 VRW131110:VRW131111 WBS131110:WBS131111 WLO131110:WLO131111 WVK131110:WVK131111 C196646:C196647 IY196646:IY196647 SU196646:SU196647 ACQ196646:ACQ196647 AMM196646:AMM196647 AWI196646:AWI196647 BGE196646:BGE196647 BQA196646:BQA196647 BZW196646:BZW196647 CJS196646:CJS196647 CTO196646:CTO196647 DDK196646:DDK196647 DNG196646:DNG196647 DXC196646:DXC196647 EGY196646:EGY196647 EQU196646:EQU196647 FAQ196646:FAQ196647 FKM196646:FKM196647 FUI196646:FUI196647 GEE196646:GEE196647 GOA196646:GOA196647 GXW196646:GXW196647 HHS196646:HHS196647 HRO196646:HRO196647 IBK196646:IBK196647 ILG196646:ILG196647 IVC196646:IVC196647 JEY196646:JEY196647 JOU196646:JOU196647 JYQ196646:JYQ196647 KIM196646:KIM196647 KSI196646:KSI196647 LCE196646:LCE196647 LMA196646:LMA196647 LVW196646:LVW196647 MFS196646:MFS196647 MPO196646:MPO196647 MZK196646:MZK196647 NJG196646:NJG196647 NTC196646:NTC196647 OCY196646:OCY196647 OMU196646:OMU196647 OWQ196646:OWQ196647 PGM196646:PGM196647 PQI196646:PQI196647 QAE196646:QAE196647 QKA196646:QKA196647 QTW196646:QTW196647 RDS196646:RDS196647 RNO196646:RNO196647 RXK196646:RXK196647 SHG196646:SHG196647 SRC196646:SRC196647 TAY196646:TAY196647 TKU196646:TKU196647 TUQ196646:TUQ196647 UEM196646:UEM196647 UOI196646:UOI196647 UYE196646:UYE196647 VIA196646:VIA196647 VRW196646:VRW196647 WBS196646:WBS196647 WLO196646:WLO196647 WVK196646:WVK196647 C262182:C262183 IY262182:IY262183 SU262182:SU262183 ACQ262182:ACQ262183 AMM262182:AMM262183 AWI262182:AWI262183 BGE262182:BGE262183 BQA262182:BQA262183 BZW262182:BZW262183 CJS262182:CJS262183 CTO262182:CTO262183 DDK262182:DDK262183 DNG262182:DNG262183 DXC262182:DXC262183 EGY262182:EGY262183 EQU262182:EQU262183 FAQ262182:FAQ262183 FKM262182:FKM262183 FUI262182:FUI262183 GEE262182:GEE262183 GOA262182:GOA262183 GXW262182:GXW262183 HHS262182:HHS262183 HRO262182:HRO262183 IBK262182:IBK262183 ILG262182:ILG262183 IVC262182:IVC262183 JEY262182:JEY262183 JOU262182:JOU262183 JYQ262182:JYQ262183 KIM262182:KIM262183 KSI262182:KSI262183 LCE262182:LCE262183 LMA262182:LMA262183 LVW262182:LVW262183 MFS262182:MFS262183 MPO262182:MPO262183 MZK262182:MZK262183 NJG262182:NJG262183 NTC262182:NTC262183 OCY262182:OCY262183 OMU262182:OMU262183 OWQ262182:OWQ262183 PGM262182:PGM262183 PQI262182:PQI262183 QAE262182:QAE262183 QKA262182:QKA262183 QTW262182:QTW262183 RDS262182:RDS262183 RNO262182:RNO262183 RXK262182:RXK262183 SHG262182:SHG262183 SRC262182:SRC262183 TAY262182:TAY262183 TKU262182:TKU262183 TUQ262182:TUQ262183 UEM262182:UEM262183 UOI262182:UOI262183 UYE262182:UYE262183 VIA262182:VIA262183 VRW262182:VRW262183 WBS262182:WBS262183 WLO262182:WLO262183 WVK262182:WVK262183 C327718:C327719 IY327718:IY327719 SU327718:SU327719 ACQ327718:ACQ327719 AMM327718:AMM327719 AWI327718:AWI327719 BGE327718:BGE327719 BQA327718:BQA327719 BZW327718:BZW327719 CJS327718:CJS327719 CTO327718:CTO327719 DDK327718:DDK327719 DNG327718:DNG327719 DXC327718:DXC327719 EGY327718:EGY327719 EQU327718:EQU327719 FAQ327718:FAQ327719 FKM327718:FKM327719 FUI327718:FUI327719 GEE327718:GEE327719 GOA327718:GOA327719 GXW327718:GXW327719 HHS327718:HHS327719 HRO327718:HRO327719 IBK327718:IBK327719 ILG327718:ILG327719 IVC327718:IVC327719 JEY327718:JEY327719 JOU327718:JOU327719 JYQ327718:JYQ327719 KIM327718:KIM327719 KSI327718:KSI327719 LCE327718:LCE327719 LMA327718:LMA327719 LVW327718:LVW327719 MFS327718:MFS327719 MPO327718:MPO327719 MZK327718:MZK327719 NJG327718:NJG327719 NTC327718:NTC327719 OCY327718:OCY327719 OMU327718:OMU327719 OWQ327718:OWQ327719 PGM327718:PGM327719 PQI327718:PQI327719 QAE327718:QAE327719 QKA327718:QKA327719 QTW327718:QTW327719 RDS327718:RDS327719 RNO327718:RNO327719 RXK327718:RXK327719 SHG327718:SHG327719 SRC327718:SRC327719 TAY327718:TAY327719 TKU327718:TKU327719 TUQ327718:TUQ327719 UEM327718:UEM327719 UOI327718:UOI327719 UYE327718:UYE327719 VIA327718:VIA327719 VRW327718:VRW327719 WBS327718:WBS327719 WLO327718:WLO327719 WVK327718:WVK327719 C393254:C393255 IY393254:IY393255 SU393254:SU393255 ACQ393254:ACQ393255 AMM393254:AMM393255 AWI393254:AWI393255 BGE393254:BGE393255 BQA393254:BQA393255 BZW393254:BZW393255 CJS393254:CJS393255 CTO393254:CTO393255 DDK393254:DDK393255 DNG393254:DNG393255 DXC393254:DXC393255 EGY393254:EGY393255 EQU393254:EQU393255 FAQ393254:FAQ393255 FKM393254:FKM393255 FUI393254:FUI393255 GEE393254:GEE393255 GOA393254:GOA393255 GXW393254:GXW393255 HHS393254:HHS393255 HRO393254:HRO393255 IBK393254:IBK393255 ILG393254:ILG393255 IVC393254:IVC393255 JEY393254:JEY393255 JOU393254:JOU393255 JYQ393254:JYQ393255 KIM393254:KIM393255 KSI393254:KSI393255 LCE393254:LCE393255 LMA393254:LMA393255 LVW393254:LVW393255 MFS393254:MFS393255 MPO393254:MPO393255 MZK393254:MZK393255 NJG393254:NJG393255 NTC393254:NTC393255 OCY393254:OCY393255 OMU393254:OMU393255 OWQ393254:OWQ393255 PGM393254:PGM393255 PQI393254:PQI393255 QAE393254:QAE393255 QKA393254:QKA393255 QTW393254:QTW393255 RDS393254:RDS393255 RNO393254:RNO393255 RXK393254:RXK393255 SHG393254:SHG393255 SRC393254:SRC393255 TAY393254:TAY393255 TKU393254:TKU393255 TUQ393254:TUQ393255 UEM393254:UEM393255 UOI393254:UOI393255 UYE393254:UYE393255 VIA393254:VIA393255 VRW393254:VRW393255 WBS393254:WBS393255 WLO393254:WLO393255 WVK393254:WVK393255 C458790:C458791 IY458790:IY458791 SU458790:SU458791 ACQ458790:ACQ458791 AMM458790:AMM458791 AWI458790:AWI458791 BGE458790:BGE458791 BQA458790:BQA458791 BZW458790:BZW458791 CJS458790:CJS458791 CTO458790:CTO458791 DDK458790:DDK458791 DNG458790:DNG458791 DXC458790:DXC458791 EGY458790:EGY458791 EQU458790:EQU458791 FAQ458790:FAQ458791 FKM458790:FKM458791 FUI458790:FUI458791 GEE458790:GEE458791 GOA458790:GOA458791 GXW458790:GXW458791 HHS458790:HHS458791 HRO458790:HRO458791 IBK458790:IBK458791 ILG458790:ILG458791 IVC458790:IVC458791 JEY458790:JEY458791 JOU458790:JOU458791 JYQ458790:JYQ458791 KIM458790:KIM458791 KSI458790:KSI458791 LCE458790:LCE458791 LMA458790:LMA458791 LVW458790:LVW458791 MFS458790:MFS458791 MPO458790:MPO458791 MZK458790:MZK458791 NJG458790:NJG458791 NTC458790:NTC458791 OCY458790:OCY458791 OMU458790:OMU458791 OWQ458790:OWQ458791 PGM458790:PGM458791 PQI458790:PQI458791 QAE458790:QAE458791 QKA458790:QKA458791 QTW458790:QTW458791 RDS458790:RDS458791 RNO458790:RNO458791 RXK458790:RXK458791 SHG458790:SHG458791 SRC458790:SRC458791 TAY458790:TAY458791 TKU458790:TKU458791 TUQ458790:TUQ458791 UEM458790:UEM458791 UOI458790:UOI458791 UYE458790:UYE458791 VIA458790:VIA458791 VRW458790:VRW458791 WBS458790:WBS458791 WLO458790:WLO458791 WVK458790:WVK458791 C524326:C524327 IY524326:IY524327 SU524326:SU524327 ACQ524326:ACQ524327 AMM524326:AMM524327 AWI524326:AWI524327 BGE524326:BGE524327 BQA524326:BQA524327 BZW524326:BZW524327 CJS524326:CJS524327 CTO524326:CTO524327 DDK524326:DDK524327 DNG524326:DNG524327 DXC524326:DXC524327 EGY524326:EGY524327 EQU524326:EQU524327 FAQ524326:FAQ524327 FKM524326:FKM524327 FUI524326:FUI524327 GEE524326:GEE524327 GOA524326:GOA524327 GXW524326:GXW524327 HHS524326:HHS524327 HRO524326:HRO524327 IBK524326:IBK524327 ILG524326:ILG524327 IVC524326:IVC524327 JEY524326:JEY524327 JOU524326:JOU524327 JYQ524326:JYQ524327 KIM524326:KIM524327 KSI524326:KSI524327 LCE524326:LCE524327 LMA524326:LMA524327 LVW524326:LVW524327 MFS524326:MFS524327 MPO524326:MPO524327 MZK524326:MZK524327 NJG524326:NJG524327 NTC524326:NTC524327 OCY524326:OCY524327 OMU524326:OMU524327 OWQ524326:OWQ524327 PGM524326:PGM524327 PQI524326:PQI524327 QAE524326:QAE524327 QKA524326:QKA524327 QTW524326:QTW524327 RDS524326:RDS524327 RNO524326:RNO524327 RXK524326:RXK524327 SHG524326:SHG524327 SRC524326:SRC524327 TAY524326:TAY524327 TKU524326:TKU524327 TUQ524326:TUQ524327 UEM524326:UEM524327 UOI524326:UOI524327 UYE524326:UYE524327 VIA524326:VIA524327 VRW524326:VRW524327 WBS524326:WBS524327 WLO524326:WLO524327 WVK524326:WVK524327 C589862:C589863 IY589862:IY589863 SU589862:SU589863 ACQ589862:ACQ589863 AMM589862:AMM589863 AWI589862:AWI589863 BGE589862:BGE589863 BQA589862:BQA589863 BZW589862:BZW589863 CJS589862:CJS589863 CTO589862:CTO589863 DDK589862:DDK589863 DNG589862:DNG589863 DXC589862:DXC589863 EGY589862:EGY589863 EQU589862:EQU589863 FAQ589862:FAQ589863 FKM589862:FKM589863 FUI589862:FUI589863 GEE589862:GEE589863 GOA589862:GOA589863 GXW589862:GXW589863 HHS589862:HHS589863 HRO589862:HRO589863 IBK589862:IBK589863 ILG589862:ILG589863 IVC589862:IVC589863 JEY589862:JEY589863 JOU589862:JOU589863 JYQ589862:JYQ589863 KIM589862:KIM589863 KSI589862:KSI589863 LCE589862:LCE589863 LMA589862:LMA589863 LVW589862:LVW589863 MFS589862:MFS589863 MPO589862:MPO589863 MZK589862:MZK589863 NJG589862:NJG589863 NTC589862:NTC589863 OCY589862:OCY589863 OMU589862:OMU589863 OWQ589862:OWQ589863 PGM589862:PGM589863 PQI589862:PQI589863 QAE589862:QAE589863 QKA589862:QKA589863 QTW589862:QTW589863 RDS589862:RDS589863 RNO589862:RNO589863 RXK589862:RXK589863 SHG589862:SHG589863 SRC589862:SRC589863 TAY589862:TAY589863 TKU589862:TKU589863 TUQ589862:TUQ589863 UEM589862:UEM589863 UOI589862:UOI589863 UYE589862:UYE589863 VIA589862:VIA589863 VRW589862:VRW589863 WBS589862:WBS589863 WLO589862:WLO589863 WVK589862:WVK589863 C655398:C655399 IY655398:IY655399 SU655398:SU655399 ACQ655398:ACQ655399 AMM655398:AMM655399 AWI655398:AWI655399 BGE655398:BGE655399 BQA655398:BQA655399 BZW655398:BZW655399 CJS655398:CJS655399 CTO655398:CTO655399 DDK655398:DDK655399 DNG655398:DNG655399 DXC655398:DXC655399 EGY655398:EGY655399 EQU655398:EQU655399 FAQ655398:FAQ655399 FKM655398:FKM655399 FUI655398:FUI655399 GEE655398:GEE655399 GOA655398:GOA655399 GXW655398:GXW655399 HHS655398:HHS655399 HRO655398:HRO655399 IBK655398:IBK655399 ILG655398:ILG655399 IVC655398:IVC655399 JEY655398:JEY655399 JOU655398:JOU655399 JYQ655398:JYQ655399 KIM655398:KIM655399 KSI655398:KSI655399 LCE655398:LCE655399 LMA655398:LMA655399 LVW655398:LVW655399 MFS655398:MFS655399 MPO655398:MPO655399 MZK655398:MZK655399 NJG655398:NJG655399 NTC655398:NTC655399 OCY655398:OCY655399 OMU655398:OMU655399 OWQ655398:OWQ655399 PGM655398:PGM655399 PQI655398:PQI655399 QAE655398:QAE655399 QKA655398:QKA655399 QTW655398:QTW655399 RDS655398:RDS655399 RNO655398:RNO655399 RXK655398:RXK655399 SHG655398:SHG655399 SRC655398:SRC655399 TAY655398:TAY655399 TKU655398:TKU655399 TUQ655398:TUQ655399 UEM655398:UEM655399 UOI655398:UOI655399 UYE655398:UYE655399 VIA655398:VIA655399 VRW655398:VRW655399 WBS655398:WBS655399 WLO655398:WLO655399 WVK655398:WVK655399 C720934:C720935 IY720934:IY720935 SU720934:SU720935 ACQ720934:ACQ720935 AMM720934:AMM720935 AWI720934:AWI720935 BGE720934:BGE720935 BQA720934:BQA720935 BZW720934:BZW720935 CJS720934:CJS720935 CTO720934:CTO720935 DDK720934:DDK720935 DNG720934:DNG720935 DXC720934:DXC720935 EGY720934:EGY720935 EQU720934:EQU720935 FAQ720934:FAQ720935 FKM720934:FKM720935 FUI720934:FUI720935 GEE720934:GEE720935 GOA720934:GOA720935 GXW720934:GXW720935 HHS720934:HHS720935 HRO720934:HRO720935 IBK720934:IBK720935 ILG720934:ILG720935 IVC720934:IVC720935 JEY720934:JEY720935 JOU720934:JOU720935 JYQ720934:JYQ720935 KIM720934:KIM720935 KSI720934:KSI720935 LCE720934:LCE720935 LMA720934:LMA720935 LVW720934:LVW720935 MFS720934:MFS720935 MPO720934:MPO720935 MZK720934:MZK720935 NJG720934:NJG720935 NTC720934:NTC720935 OCY720934:OCY720935 OMU720934:OMU720935 OWQ720934:OWQ720935 PGM720934:PGM720935 PQI720934:PQI720935 QAE720934:QAE720935 QKA720934:QKA720935 QTW720934:QTW720935 RDS720934:RDS720935 RNO720934:RNO720935 RXK720934:RXK720935 SHG720934:SHG720935 SRC720934:SRC720935 TAY720934:TAY720935 TKU720934:TKU720935 TUQ720934:TUQ720935 UEM720934:UEM720935 UOI720934:UOI720935 UYE720934:UYE720935 VIA720934:VIA720935 VRW720934:VRW720935 WBS720934:WBS720935 WLO720934:WLO720935 WVK720934:WVK720935 C786470:C786471 IY786470:IY786471 SU786470:SU786471 ACQ786470:ACQ786471 AMM786470:AMM786471 AWI786470:AWI786471 BGE786470:BGE786471 BQA786470:BQA786471 BZW786470:BZW786471 CJS786470:CJS786471 CTO786470:CTO786471 DDK786470:DDK786471 DNG786470:DNG786471 DXC786470:DXC786471 EGY786470:EGY786471 EQU786470:EQU786471 FAQ786470:FAQ786471 FKM786470:FKM786471 FUI786470:FUI786471 GEE786470:GEE786471 GOA786470:GOA786471 GXW786470:GXW786471 HHS786470:HHS786471 HRO786470:HRO786471 IBK786470:IBK786471 ILG786470:ILG786471 IVC786470:IVC786471 JEY786470:JEY786471 JOU786470:JOU786471 JYQ786470:JYQ786471 KIM786470:KIM786471 KSI786470:KSI786471 LCE786470:LCE786471 LMA786470:LMA786471 LVW786470:LVW786471 MFS786470:MFS786471 MPO786470:MPO786471 MZK786470:MZK786471 NJG786470:NJG786471 NTC786470:NTC786471 OCY786470:OCY786471 OMU786470:OMU786471 OWQ786470:OWQ786471 PGM786470:PGM786471 PQI786470:PQI786471 QAE786470:QAE786471 QKA786470:QKA786471 QTW786470:QTW786471 RDS786470:RDS786471 RNO786470:RNO786471 RXK786470:RXK786471 SHG786470:SHG786471 SRC786470:SRC786471 TAY786470:TAY786471 TKU786470:TKU786471 TUQ786470:TUQ786471 UEM786470:UEM786471 UOI786470:UOI786471 UYE786470:UYE786471 VIA786470:VIA786471 VRW786470:VRW786471 WBS786470:WBS786471 WLO786470:WLO786471 WVK786470:WVK786471 C852006:C852007 IY852006:IY852007 SU852006:SU852007 ACQ852006:ACQ852007 AMM852006:AMM852007 AWI852006:AWI852007 BGE852006:BGE852007 BQA852006:BQA852007 BZW852006:BZW852007 CJS852006:CJS852007 CTO852006:CTO852007 DDK852006:DDK852007 DNG852006:DNG852007 DXC852006:DXC852007 EGY852006:EGY852007 EQU852006:EQU852007 FAQ852006:FAQ852007 FKM852006:FKM852007 FUI852006:FUI852007 GEE852006:GEE852007 GOA852006:GOA852007 GXW852006:GXW852007 HHS852006:HHS852007 HRO852006:HRO852007 IBK852006:IBK852007 ILG852006:ILG852007 IVC852006:IVC852007 JEY852006:JEY852007 JOU852006:JOU852007 JYQ852006:JYQ852007 KIM852006:KIM852007 KSI852006:KSI852007 LCE852006:LCE852007 LMA852006:LMA852007 LVW852006:LVW852007 MFS852006:MFS852007 MPO852006:MPO852007 MZK852006:MZK852007 NJG852006:NJG852007 NTC852006:NTC852007 OCY852006:OCY852007 OMU852006:OMU852007 OWQ852006:OWQ852007 PGM852006:PGM852007 PQI852006:PQI852007 QAE852006:QAE852007 QKA852006:QKA852007 QTW852006:QTW852007 RDS852006:RDS852007 RNO852006:RNO852007 RXK852006:RXK852007 SHG852006:SHG852007 SRC852006:SRC852007 TAY852006:TAY852007 TKU852006:TKU852007 TUQ852006:TUQ852007 UEM852006:UEM852007 UOI852006:UOI852007 UYE852006:UYE852007 VIA852006:VIA852007 VRW852006:VRW852007 WBS852006:WBS852007 WLO852006:WLO852007 WVK852006:WVK852007 C917542:C917543 IY917542:IY917543 SU917542:SU917543 ACQ917542:ACQ917543 AMM917542:AMM917543 AWI917542:AWI917543 BGE917542:BGE917543 BQA917542:BQA917543 BZW917542:BZW917543 CJS917542:CJS917543 CTO917542:CTO917543 DDK917542:DDK917543 DNG917542:DNG917543 DXC917542:DXC917543 EGY917542:EGY917543 EQU917542:EQU917543 FAQ917542:FAQ917543 FKM917542:FKM917543 FUI917542:FUI917543 GEE917542:GEE917543 GOA917542:GOA917543 GXW917542:GXW917543 HHS917542:HHS917543 HRO917542:HRO917543 IBK917542:IBK917543 ILG917542:ILG917543 IVC917542:IVC917543 JEY917542:JEY917543 JOU917542:JOU917543 JYQ917542:JYQ917543 KIM917542:KIM917543 KSI917542:KSI917543 LCE917542:LCE917543 LMA917542:LMA917543 LVW917542:LVW917543 MFS917542:MFS917543 MPO917542:MPO917543 MZK917542:MZK917543 NJG917542:NJG917543 NTC917542:NTC917543 OCY917542:OCY917543 OMU917542:OMU917543 OWQ917542:OWQ917543 PGM917542:PGM917543 PQI917542:PQI917543 QAE917542:QAE917543 QKA917542:QKA917543 QTW917542:QTW917543 RDS917542:RDS917543 RNO917542:RNO917543 RXK917542:RXK917543 SHG917542:SHG917543 SRC917542:SRC917543 TAY917542:TAY917543 TKU917542:TKU917543 TUQ917542:TUQ917543 UEM917542:UEM917543 UOI917542:UOI917543 UYE917542:UYE917543 VIA917542:VIA917543 VRW917542:VRW917543 WBS917542:WBS917543 WLO917542:WLO917543 WVK917542:WVK917543 C983078:C983079 IY983078:IY983079 SU983078:SU983079 ACQ983078:ACQ983079 AMM983078:AMM983079 AWI983078:AWI983079 BGE983078:BGE983079 BQA983078:BQA983079 BZW983078:BZW983079 CJS983078:CJS983079 CTO983078:CTO983079 DDK983078:DDK983079 DNG983078:DNG983079 DXC983078:DXC983079 EGY983078:EGY983079 EQU983078:EQU983079 FAQ983078:FAQ983079 FKM983078:FKM983079 FUI983078:FUI983079 GEE983078:GEE983079 GOA983078:GOA983079 GXW983078:GXW983079 HHS983078:HHS983079 HRO983078:HRO983079 IBK983078:IBK983079 ILG983078:ILG983079 IVC983078:IVC983079 JEY983078:JEY983079 JOU983078:JOU983079 JYQ983078:JYQ983079 KIM983078:KIM983079 KSI983078:KSI983079 LCE983078:LCE983079 LMA983078:LMA983079 LVW983078:LVW983079 MFS983078:MFS983079 MPO983078:MPO983079 MZK983078:MZK983079 NJG983078:NJG983079 NTC983078:NTC983079 OCY983078:OCY983079 OMU983078:OMU983079 OWQ983078:OWQ983079 PGM983078:PGM983079 PQI983078:PQI983079 QAE983078:QAE983079 QKA983078:QKA983079 QTW983078:QTW983079 RDS983078:RDS983079 RNO983078:RNO983079 RXK983078:RXK983079 SHG983078:SHG983079 SRC983078:SRC983079 TAY983078:TAY983079 TKU983078:TKU983079 TUQ983078:TUQ983079 UEM983078:UEM983079 UOI983078:UOI983079 UYE983078:UYE983079 VIA983078:VIA983079 VRW983078:VRW983079 WBS983078:WBS983079 WLO983078:WLO983079 WVK983078:WVK983079">
      <formula1>-999999999999</formula1>
      <formula2>999999999999</formula2>
    </dataValidation>
  </dataValidations>
  <printOptions horizontalCentered="1"/>
  <pageMargins left="0.39370078740157483" right="0.39370078740157483" top="0.78740157480314965" bottom="0.39370078740157483" header="0.51181102362204722" footer="0.19685039370078741"/>
  <pageSetup paperSize="8" scale="89" fitToHeight="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11"/>
  <sheetViews>
    <sheetView zoomScaleNormal="100" workbookViewId="0">
      <selection activeCell="AF16" sqref="AF16"/>
    </sheetView>
  </sheetViews>
  <sheetFormatPr defaultRowHeight="12.75" x14ac:dyDescent="0.2"/>
  <cols>
    <col min="1" max="1" width="39.5" customWidth="1"/>
    <col min="2" max="2" width="9.1640625" customWidth="1"/>
    <col min="3" max="16" width="9.1640625" hidden="1" customWidth="1"/>
    <col min="17" max="18" width="10.6640625" style="62" hidden="1" customWidth="1"/>
    <col min="19" max="20" width="11.33203125" hidden="1" customWidth="1"/>
    <col min="21" max="26" width="9.1640625" hidden="1" customWidth="1"/>
    <col min="41" max="42" width="9.1640625" hidden="1" customWidth="1"/>
    <col min="43" max="44" width="11.33203125" customWidth="1"/>
    <col min="45" max="45" width="3" customWidth="1"/>
    <col min="46" max="47" width="11.6640625" customWidth="1"/>
  </cols>
  <sheetData>
    <row r="1" spans="1:258" s="4" customFormat="1" ht="43.5" customHeight="1" x14ac:dyDescent="0.25">
      <c r="A1" s="1" t="str">
        <f>'t1'!A1</f>
        <v>REGIONI ED AUTONOMIE LOCALI - anno 2023</v>
      </c>
      <c r="B1" s="1"/>
      <c r="C1" s="1"/>
      <c r="D1" s="1"/>
      <c r="E1" s="1"/>
      <c r="F1" s="1"/>
      <c r="G1" s="1"/>
      <c r="H1" s="1"/>
      <c r="I1" s="1"/>
      <c r="J1" s="1"/>
      <c r="K1" s="1"/>
      <c r="L1" s="1"/>
      <c r="N1" s="2"/>
      <c r="O1"/>
      <c r="P1"/>
      <c r="Q1" s="53"/>
      <c r="R1" s="53"/>
      <c r="S1"/>
      <c r="AL1" s="2"/>
      <c r="AM1"/>
      <c r="AN1"/>
      <c r="AO1"/>
      <c r="AP1"/>
      <c r="AQ1"/>
    </row>
    <row r="2" spans="1:258" s="4" customFormat="1" ht="30" customHeight="1" x14ac:dyDescent="0.2">
      <c r="A2" s="54"/>
      <c r="B2" s="6"/>
      <c r="G2" s="55"/>
      <c r="H2" s="55"/>
      <c r="I2" s="55"/>
      <c r="J2" s="55"/>
      <c r="K2" s="55"/>
      <c r="L2" s="55"/>
      <c r="M2" s="55"/>
      <c r="N2" s="55"/>
      <c r="O2"/>
      <c r="P2"/>
      <c r="Q2" s="56"/>
      <c r="R2" s="56"/>
      <c r="S2"/>
      <c r="AE2" s="55"/>
      <c r="AF2" s="55"/>
      <c r="AG2" s="55"/>
      <c r="AH2" s="55"/>
      <c r="AI2" s="55"/>
      <c r="AJ2" s="55"/>
      <c r="AK2" s="55"/>
      <c r="AL2" s="55"/>
      <c r="AM2"/>
      <c r="AN2"/>
      <c r="AO2"/>
      <c r="AP2"/>
      <c r="AQ2"/>
    </row>
    <row r="3" spans="1:258" s="4" customFormat="1" ht="4.9000000000000004" customHeight="1" thickBot="1" x14ac:dyDescent="0.25">
      <c r="A3" s="54"/>
      <c r="B3" s="6"/>
      <c r="G3" s="55"/>
      <c r="H3" s="55"/>
      <c r="I3" s="55"/>
      <c r="J3" s="55"/>
      <c r="K3" s="55"/>
      <c r="L3" s="55"/>
      <c r="M3" s="55"/>
      <c r="N3" s="55"/>
      <c r="O3"/>
      <c r="P3"/>
      <c r="Q3" s="56"/>
      <c r="R3" s="56"/>
      <c r="S3"/>
      <c r="AE3" s="55"/>
      <c r="AF3" s="55"/>
      <c r="AG3" s="55"/>
      <c r="AH3" s="55"/>
      <c r="AI3" s="55"/>
      <c r="AJ3" s="55"/>
      <c r="AK3" s="55"/>
      <c r="AL3" s="55"/>
      <c r="AM3"/>
      <c r="AN3"/>
      <c r="AO3"/>
      <c r="AP3"/>
      <c r="AQ3"/>
    </row>
    <row r="4" spans="1:258" x14ac:dyDescent="0.2">
      <c r="A4" s="57" t="s">
        <v>46</v>
      </c>
      <c r="B4" s="58" t="s">
        <v>47</v>
      </c>
      <c r="C4" s="59" t="s">
        <v>48</v>
      </c>
      <c r="D4" s="60"/>
      <c r="E4" s="60"/>
      <c r="F4" s="60"/>
      <c r="G4" s="60"/>
      <c r="H4" s="60"/>
      <c r="I4" s="60"/>
      <c r="J4" s="60"/>
      <c r="K4" s="60"/>
      <c r="L4" s="60"/>
      <c r="M4" s="60"/>
      <c r="N4" s="60"/>
      <c r="O4" s="60"/>
      <c r="P4" s="60"/>
      <c r="Q4" s="60"/>
      <c r="R4" s="60"/>
      <c r="S4" s="60"/>
      <c r="T4" s="61"/>
      <c r="U4" s="62"/>
      <c r="V4" s="62"/>
      <c r="W4" s="62"/>
      <c r="X4" s="62"/>
      <c r="Y4" s="62"/>
      <c r="Z4" s="62"/>
      <c r="AA4" s="63" t="s">
        <v>48</v>
      </c>
      <c r="AB4" s="60"/>
      <c r="AC4" s="60"/>
      <c r="AD4" s="60"/>
      <c r="AE4" s="60"/>
      <c r="AF4" s="60"/>
      <c r="AG4" s="60"/>
      <c r="AH4" s="60"/>
      <c r="AI4" s="60"/>
      <c r="AJ4" s="60"/>
      <c r="AK4" s="60"/>
      <c r="AL4" s="60"/>
      <c r="AM4" s="60"/>
      <c r="AN4" s="60"/>
      <c r="AO4" s="60"/>
      <c r="AP4" s="60"/>
      <c r="AQ4" s="60"/>
      <c r="AR4" s="61"/>
      <c r="AT4" s="64" t="s">
        <v>49</v>
      </c>
      <c r="AU4" s="65"/>
      <c r="AV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row>
    <row r="5" spans="1:258" ht="35.1" customHeight="1" thickBot="1" x14ac:dyDescent="0.2">
      <c r="A5" s="66"/>
      <c r="B5" s="67"/>
      <c r="C5" s="68" t="s">
        <v>50</v>
      </c>
      <c r="D5" s="69"/>
      <c r="E5" s="70" t="s">
        <v>51</v>
      </c>
      <c r="F5" s="71"/>
      <c r="G5" s="70" t="s">
        <v>52</v>
      </c>
      <c r="H5" s="71"/>
      <c r="I5" s="70" t="s">
        <v>53</v>
      </c>
      <c r="J5" s="71"/>
      <c r="K5" s="70" t="s">
        <v>54</v>
      </c>
      <c r="L5" s="71"/>
      <c r="M5" s="70" t="s">
        <v>55</v>
      </c>
      <c r="N5" s="71"/>
      <c r="O5" s="70" t="s">
        <v>56</v>
      </c>
      <c r="P5" s="71"/>
      <c r="Q5" s="70" t="s">
        <v>57</v>
      </c>
      <c r="R5" s="71"/>
      <c r="S5" s="70" t="s">
        <v>58</v>
      </c>
      <c r="T5" s="72"/>
      <c r="U5" s="73"/>
      <c r="V5" s="73"/>
      <c r="W5" s="73"/>
      <c r="X5" s="73"/>
      <c r="Y5" s="73"/>
      <c r="Z5" s="73"/>
      <c r="AA5" s="74" t="s">
        <v>50</v>
      </c>
      <c r="AB5" s="71"/>
      <c r="AC5" s="70" t="s">
        <v>51</v>
      </c>
      <c r="AD5" s="71"/>
      <c r="AE5" s="70" t="s">
        <v>52</v>
      </c>
      <c r="AF5" s="71"/>
      <c r="AG5" s="70" t="s">
        <v>53</v>
      </c>
      <c r="AH5" s="71"/>
      <c r="AI5" s="70" t="s">
        <v>54</v>
      </c>
      <c r="AJ5" s="71"/>
      <c r="AK5" s="70" t="s">
        <v>55</v>
      </c>
      <c r="AL5" s="71"/>
      <c r="AM5" s="70" t="s">
        <v>56</v>
      </c>
      <c r="AN5" s="71"/>
      <c r="AO5" s="70" t="s">
        <v>57</v>
      </c>
      <c r="AP5" s="71"/>
      <c r="AQ5" s="70" t="str">
        <f>"TOTALE 
dipendenti al 31/12/"&amp;'t1'!L1&amp;" "</f>
        <v xml:space="preserve">TOTALE 
dipendenti al 31/12/2023 </v>
      </c>
      <c r="AR5" s="72"/>
      <c r="AT5" s="75" t="s">
        <v>59</v>
      </c>
      <c r="AU5" s="76"/>
      <c r="AV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c r="IP5" s="73"/>
      <c r="IQ5" s="73"/>
      <c r="IR5" s="73"/>
      <c r="IS5" s="73"/>
      <c r="IT5" s="73"/>
      <c r="IU5" s="73"/>
      <c r="IV5" s="73"/>
      <c r="IW5" s="73"/>
      <c r="IX5" s="73"/>
    </row>
    <row r="6" spans="1:258" ht="11.25" thickBot="1" x14ac:dyDescent="0.2">
      <c r="A6" s="77"/>
      <c r="B6" s="78"/>
      <c r="C6" s="79" t="s">
        <v>6</v>
      </c>
      <c r="D6" s="80" t="s">
        <v>7</v>
      </c>
      <c r="E6" s="79" t="s">
        <v>6</v>
      </c>
      <c r="F6" s="80" t="s">
        <v>7</v>
      </c>
      <c r="G6" s="79" t="s">
        <v>6</v>
      </c>
      <c r="H6" s="80" t="s">
        <v>7</v>
      </c>
      <c r="I6" s="79" t="s">
        <v>6</v>
      </c>
      <c r="J6" s="80" t="s">
        <v>7</v>
      </c>
      <c r="K6" s="79" t="s">
        <v>6</v>
      </c>
      <c r="L6" s="80" t="s">
        <v>7</v>
      </c>
      <c r="M6" s="79" t="s">
        <v>6</v>
      </c>
      <c r="N6" s="80" t="s">
        <v>7</v>
      </c>
      <c r="O6" s="79" t="s">
        <v>6</v>
      </c>
      <c r="P6" s="80" t="s">
        <v>7</v>
      </c>
      <c r="Q6" s="81" t="s">
        <v>6</v>
      </c>
      <c r="R6" s="82" t="s">
        <v>7</v>
      </c>
      <c r="S6" s="79" t="s">
        <v>6</v>
      </c>
      <c r="T6" s="83" t="s">
        <v>7</v>
      </c>
      <c r="U6" s="84"/>
      <c r="V6" s="85"/>
      <c r="W6" s="85"/>
      <c r="X6" s="85"/>
      <c r="Y6" s="85"/>
      <c r="Z6" s="85"/>
      <c r="AA6" s="86" t="s">
        <v>6</v>
      </c>
      <c r="AB6" s="87" t="s">
        <v>7</v>
      </c>
      <c r="AC6" s="88" t="s">
        <v>6</v>
      </c>
      <c r="AD6" s="89" t="s">
        <v>7</v>
      </c>
      <c r="AE6" s="90" t="s">
        <v>6</v>
      </c>
      <c r="AF6" s="87" t="s">
        <v>7</v>
      </c>
      <c r="AG6" s="90" t="s">
        <v>6</v>
      </c>
      <c r="AH6" s="87" t="s">
        <v>7</v>
      </c>
      <c r="AI6" s="90" t="s">
        <v>6</v>
      </c>
      <c r="AJ6" s="87" t="s">
        <v>7</v>
      </c>
      <c r="AK6" s="90" t="s">
        <v>6</v>
      </c>
      <c r="AL6" s="87" t="s">
        <v>7</v>
      </c>
      <c r="AM6" s="90" t="s">
        <v>6</v>
      </c>
      <c r="AN6" s="87" t="s">
        <v>7</v>
      </c>
      <c r="AO6" s="87"/>
      <c r="AP6" s="87"/>
      <c r="AQ6" s="90" t="s">
        <v>6</v>
      </c>
      <c r="AR6" s="91" t="s">
        <v>7</v>
      </c>
      <c r="AT6" s="92" t="s">
        <v>6</v>
      </c>
      <c r="AU6" s="93" t="s">
        <v>7</v>
      </c>
      <c r="AV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c r="IQ6" s="85"/>
      <c r="IR6" s="85"/>
      <c r="IS6" s="85"/>
      <c r="IT6" s="85"/>
      <c r="IU6" s="85"/>
      <c r="IV6" s="85"/>
      <c r="IW6" s="85"/>
      <c r="IX6" s="85"/>
    </row>
    <row r="7" spans="1:258" ht="12" thickTop="1" x14ac:dyDescent="0.2">
      <c r="A7" s="94" t="str">
        <f>'t1'!A17</f>
        <v>FUNZIONARI ED ELEVATA QUALIFICAZIONE</v>
      </c>
      <c r="B7" s="95" t="str">
        <f>'t1'!B17</f>
        <v>0FZEQF</v>
      </c>
      <c r="C7" s="96">
        <f>ROUND(AA7,0)</f>
        <v>7</v>
      </c>
      <c r="D7" s="43">
        <f t="shared" ref="D7:P9" si="0">ROUND(AB7,0)</f>
        <v>20</v>
      </c>
      <c r="E7" s="97">
        <f t="shared" si="0"/>
        <v>0</v>
      </c>
      <c r="F7" s="43">
        <f t="shared" si="0"/>
        <v>0</v>
      </c>
      <c r="G7" s="97">
        <f t="shared" si="0"/>
        <v>0</v>
      </c>
      <c r="H7" s="43">
        <f t="shared" si="0"/>
        <v>0</v>
      </c>
      <c r="I7" s="97">
        <f t="shared" si="0"/>
        <v>0</v>
      </c>
      <c r="J7" s="43">
        <f t="shared" si="0"/>
        <v>0</v>
      </c>
      <c r="K7" s="97">
        <f t="shared" si="0"/>
        <v>0</v>
      </c>
      <c r="L7" s="43">
        <f t="shared" si="0"/>
        <v>0</v>
      </c>
      <c r="M7" s="97">
        <f t="shared" si="0"/>
        <v>0</v>
      </c>
      <c r="N7" s="43">
        <f t="shared" si="0"/>
        <v>0</v>
      </c>
      <c r="O7" s="97">
        <f t="shared" si="0"/>
        <v>0</v>
      </c>
      <c r="P7" s="43">
        <f t="shared" si="0"/>
        <v>0</v>
      </c>
      <c r="Q7" s="98"/>
      <c r="R7" s="98"/>
      <c r="S7" s="99">
        <f>C7+E7+G7+I7+K7+M7+O7+Q7</f>
        <v>7</v>
      </c>
      <c r="T7" s="100">
        <f>D7+F7+H7+J7+L7+N7+P7+R7</f>
        <v>20</v>
      </c>
      <c r="AA7" s="101">
        <v>7</v>
      </c>
      <c r="AB7" s="43">
        <v>20</v>
      </c>
      <c r="AC7" s="102"/>
      <c r="AD7" s="103"/>
      <c r="AE7" s="42"/>
      <c r="AF7" s="43"/>
      <c r="AG7" s="42"/>
      <c r="AH7" s="43"/>
      <c r="AI7" s="42"/>
      <c r="AJ7" s="43"/>
      <c r="AK7" s="42"/>
      <c r="AL7" s="43"/>
      <c r="AM7" s="42"/>
      <c r="AN7" s="104"/>
      <c r="AO7" s="105"/>
      <c r="AP7" s="105"/>
      <c r="AQ7" s="106">
        <f t="shared" ref="AQ7:AR10" si="1">AA7+AC7+AE7+AG7+AI7+AK7+AM7</f>
        <v>7</v>
      </c>
      <c r="AR7" s="107">
        <f t="shared" si="1"/>
        <v>20</v>
      </c>
      <c r="AS7" s="108"/>
      <c r="AT7" s="109" t="str">
        <f>IF(AQ7='t1'!AI17,"OK","Errore")</f>
        <v>OK</v>
      </c>
      <c r="AU7" s="110" t="str">
        <f>IF(AR7='t1'!AJ17,"OK","Errore")</f>
        <v>OK</v>
      </c>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c r="IR7" s="85"/>
      <c r="IS7" s="85"/>
      <c r="IT7" s="85"/>
      <c r="IU7" s="85"/>
      <c r="IV7" s="85"/>
      <c r="IW7" s="85"/>
      <c r="IX7" s="85"/>
    </row>
    <row r="8" spans="1:258" ht="11.25" x14ac:dyDescent="0.2">
      <c r="A8" s="94" t="str">
        <f>'t1'!A18</f>
        <v>ISTRUTTORI</v>
      </c>
      <c r="B8" s="95" t="str">
        <f>'t1'!B18</f>
        <v>0IR000</v>
      </c>
      <c r="C8" s="111">
        <f t="shared" ref="C8:N10" si="2">ROUND(AA8,0)</f>
        <v>11</v>
      </c>
      <c r="D8" s="112">
        <f t="shared" si="0"/>
        <v>44</v>
      </c>
      <c r="E8" s="113">
        <f t="shared" si="0"/>
        <v>0</v>
      </c>
      <c r="F8" s="112">
        <f t="shared" si="0"/>
        <v>0</v>
      </c>
      <c r="G8" s="113">
        <f t="shared" si="0"/>
        <v>0</v>
      </c>
      <c r="H8" s="112">
        <f t="shared" si="0"/>
        <v>0</v>
      </c>
      <c r="I8" s="113">
        <f t="shared" si="0"/>
        <v>0</v>
      </c>
      <c r="J8" s="112">
        <f t="shared" si="0"/>
        <v>0</v>
      </c>
      <c r="K8" s="113">
        <f t="shared" si="0"/>
        <v>0</v>
      </c>
      <c r="L8" s="112">
        <f t="shared" si="0"/>
        <v>0</v>
      </c>
      <c r="M8" s="113">
        <f t="shared" si="0"/>
        <v>0</v>
      </c>
      <c r="N8" s="112">
        <f t="shared" si="0"/>
        <v>0</v>
      </c>
      <c r="O8" s="114"/>
      <c r="P8" s="115"/>
      <c r="Q8" s="98"/>
      <c r="R8" s="98"/>
      <c r="S8" s="116">
        <f t="shared" ref="S8:T10" si="3">C8+E8+G8+I8+K8+M8+O8+Q8</f>
        <v>11</v>
      </c>
      <c r="T8" s="117">
        <f t="shared" si="3"/>
        <v>44</v>
      </c>
      <c r="AA8" s="101">
        <v>11</v>
      </c>
      <c r="AB8" s="43">
        <v>44</v>
      </c>
      <c r="AC8" s="102"/>
      <c r="AD8" s="103"/>
      <c r="AE8" s="42"/>
      <c r="AF8" s="43"/>
      <c r="AG8" s="42"/>
      <c r="AH8" s="43"/>
      <c r="AI8" s="42"/>
      <c r="AJ8" s="43"/>
      <c r="AK8" s="42"/>
      <c r="AL8" s="43"/>
      <c r="AM8" s="105"/>
      <c r="AN8" s="118"/>
      <c r="AO8" s="105"/>
      <c r="AP8" s="105"/>
      <c r="AQ8" s="106">
        <f t="shared" si="1"/>
        <v>11</v>
      </c>
      <c r="AR8" s="107">
        <f t="shared" si="1"/>
        <v>44</v>
      </c>
      <c r="AS8" s="108"/>
      <c r="AT8" s="109" t="str">
        <f>IF(AQ8='t1'!AI18,"OK","Errore")</f>
        <v>OK</v>
      </c>
      <c r="AU8" s="110" t="str">
        <f>IF(AR8='t1'!AJ18,"OK","Errore")</f>
        <v>OK</v>
      </c>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row>
    <row r="9" spans="1:258" ht="11.25" x14ac:dyDescent="0.2">
      <c r="A9" s="94" t="str">
        <f>'t1'!A19</f>
        <v>OPERATORI ESPERTI</v>
      </c>
      <c r="B9" s="95" t="str">
        <f>'t1'!B19</f>
        <v>0OEESP</v>
      </c>
      <c r="C9" s="111">
        <f t="shared" si="2"/>
        <v>2</v>
      </c>
      <c r="D9" s="112">
        <f t="shared" si="0"/>
        <v>3</v>
      </c>
      <c r="E9" s="113">
        <f t="shared" si="0"/>
        <v>0</v>
      </c>
      <c r="F9" s="112">
        <f t="shared" si="0"/>
        <v>0</v>
      </c>
      <c r="G9" s="113">
        <f t="shared" si="0"/>
        <v>0</v>
      </c>
      <c r="H9" s="112">
        <f t="shared" si="0"/>
        <v>0</v>
      </c>
      <c r="I9" s="113">
        <f t="shared" si="0"/>
        <v>0</v>
      </c>
      <c r="J9" s="112">
        <f t="shared" si="0"/>
        <v>0</v>
      </c>
      <c r="K9" s="113">
        <f t="shared" si="0"/>
        <v>0</v>
      </c>
      <c r="L9" s="112">
        <f t="shared" si="0"/>
        <v>0</v>
      </c>
      <c r="M9" s="113">
        <f t="shared" si="0"/>
        <v>0</v>
      </c>
      <c r="N9" s="112">
        <f t="shared" si="0"/>
        <v>0</v>
      </c>
      <c r="O9" s="114"/>
      <c r="P9" s="115"/>
      <c r="Q9" s="98"/>
      <c r="R9" s="98"/>
      <c r="S9" s="116">
        <f t="shared" si="3"/>
        <v>2</v>
      </c>
      <c r="T9" s="117">
        <f t="shared" si="3"/>
        <v>3</v>
      </c>
      <c r="AA9" s="101">
        <v>2</v>
      </c>
      <c r="AB9" s="43">
        <v>3</v>
      </c>
      <c r="AC9" s="102"/>
      <c r="AD9" s="103"/>
      <c r="AE9" s="42"/>
      <c r="AF9" s="43"/>
      <c r="AG9" s="42"/>
      <c r="AH9" s="43"/>
      <c r="AI9" s="42"/>
      <c r="AJ9" s="43"/>
      <c r="AK9" s="42"/>
      <c r="AL9" s="43"/>
      <c r="AM9" s="105"/>
      <c r="AN9" s="118"/>
      <c r="AO9" s="105"/>
      <c r="AP9" s="105"/>
      <c r="AQ9" s="106">
        <f t="shared" si="1"/>
        <v>2</v>
      </c>
      <c r="AR9" s="107">
        <f t="shared" si="1"/>
        <v>3</v>
      </c>
      <c r="AS9" s="108"/>
      <c r="AT9" s="109" t="str">
        <f>IF(AQ9='t1'!AI19,"OK","Errore")</f>
        <v>OK</v>
      </c>
      <c r="AU9" s="110" t="str">
        <f>IF(AR9='t1'!AJ19,"OK","Errore")</f>
        <v>OK</v>
      </c>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c r="IR9" s="85"/>
      <c r="IS9" s="85"/>
      <c r="IT9" s="85"/>
      <c r="IU9" s="85"/>
      <c r="IV9" s="85"/>
      <c r="IW9" s="85"/>
      <c r="IX9" s="85"/>
    </row>
    <row r="10" spans="1:258" ht="12" thickBot="1" x14ac:dyDescent="0.25">
      <c r="A10" s="94" t="str">
        <f>'t1'!A20</f>
        <v>OPERATORI</v>
      </c>
      <c r="B10" s="95" t="str">
        <f>'t1'!B20</f>
        <v>0OP000</v>
      </c>
      <c r="C10" s="119">
        <f t="shared" si="2"/>
        <v>1</v>
      </c>
      <c r="D10" s="120">
        <f t="shared" si="2"/>
        <v>0</v>
      </c>
      <c r="E10" s="121">
        <f t="shared" si="2"/>
        <v>0</v>
      </c>
      <c r="F10" s="120">
        <f t="shared" si="2"/>
        <v>0</v>
      </c>
      <c r="G10" s="121">
        <f t="shared" si="2"/>
        <v>0</v>
      </c>
      <c r="H10" s="120">
        <f t="shared" si="2"/>
        <v>0</v>
      </c>
      <c r="I10" s="121">
        <f t="shared" si="2"/>
        <v>0</v>
      </c>
      <c r="J10" s="120">
        <f t="shared" si="2"/>
        <v>0</v>
      </c>
      <c r="K10" s="121">
        <f t="shared" si="2"/>
        <v>0</v>
      </c>
      <c r="L10" s="120">
        <f t="shared" si="2"/>
        <v>0</v>
      </c>
      <c r="M10" s="121">
        <f t="shared" si="2"/>
        <v>0</v>
      </c>
      <c r="N10" s="120">
        <f t="shared" si="2"/>
        <v>0</v>
      </c>
      <c r="O10" s="122"/>
      <c r="P10" s="123"/>
      <c r="Q10" s="98"/>
      <c r="R10" s="98"/>
      <c r="S10" s="124">
        <f t="shared" si="3"/>
        <v>1</v>
      </c>
      <c r="T10" s="125">
        <f t="shared" si="3"/>
        <v>0</v>
      </c>
      <c r="AA10" s="101">
        <v>1</v>
      </c>
      <c r="AB10" s="43"/>
      <c r="AC10" s="102"/>
      <c r="AD10" s="103"/>
      <c r="AE10" s="42"/>
      <c r="AF10" s="43"/>
      <c r="AG10" s="42"/>
      <c r="AH10" s="43"/>
      <c r="AI10" s="42"/>
      <c r="AJ10" s="43"/>
      <c r="AK10" s="42"/>
      <c r="AL10" s="43"/>
      <c r="AM10" s="105"/>
      <c r="AN10" s="126"/>
      <c r="AO10" s="105"/>
      <c r="AP10" s="105"/>
      <c r="AQ10" s="106">
        <f t="shared" si="1"/>
        <v>1</v>
      </c>
      <c r="AR10" s="107">
        <f t="shared" si="1"/>
        <v>0</v>
      </c>
      <c r="AS10" s="108"/>
      <c r="AT10" s="109" t="str">
        <f>IF(AQ10='t1'!AI20,"OK","Errore")</f>
        <v>OK</v>
      </c>
      <c r="AU10" s="110" t="str">
        <f>IF(AR10='t1'!AJ20,"OK","Errore")</f>
        <v>OK</v>
      </c>
    </row>
    <row r="11" spans="1:258" ht="14.25" thickTop="1" thickBot="1" x14ac:dyDescent="0.25">
      <c r="A11" s="127" t="s">
        <v>42</v>
      </c>
      <c r="B11" s="128"/>
      <c r="C11" s="129">
        <f>SUM(C7:C10)</f>
        <v>21</v>
      </c>
      <c r="D11" s="130">
        <f>SUM(D7:D10)</f>
        <v>67</v>
      </c>
      <c r="E11" s="129">
        <f t="shared" ref="E11:R11" si="4">SUM(E7:E10)</f>
        <v>0</v>
      </c>
      <c r="F11" s="130">
        <f t="shared" si="4"/>
        <v>0</v>
      </c>
      <c r="G11" s="129">
        <f t="shared" si="4"/>
        <v>0</v>
      </c>
      <c r="H11" s="130">
        <f t="shared" si="4"/>
        <v>0</v>
      </c>
      <c r="I11" s="129">
        <f t="shared" si="4"/>
        <v>0</v>
      </c>
      <c r="J11" s="130">
        <f t="shared" si="4"/>
        <v>0</v>
      </c>
      <c r="K11" s="129">
        <f t="shared" si="4"/>
        <v>0</v>
      </c>
      <c r="L11" s="130">
        <f t="shared" si="4"/>
        <v>0</v>
      </c>
      <c r="M11" s="129">
        <f t="shared" si="4"/>
        <v>0</v>
      </c>
      <c r="N11" s="130">
        <f t="shared" si="4"/>
        <v>0</v>
      </c>
      <c r="O11" s="129">
        <f t="shared" si="4"/>
        <v>0</v>
      </c>
      <c r="P11" s="130">
        <f t="shared" si="4"/>
        <v>0</v>
      </c>
      <c r="Q11" s="129">
        <f t="shared" si="4"/>
        <v>0</v>
      </c>
      <c r="R11" s="130">
        <f t="shared" si="4"/>
        <v>0</v>
      </c>
      <c r="S11" s="129">
        <f>SUM(S7:S10)</f>
        <v>21</v>
      </c>
      <c r="T11" s="130">
        <f>SUM(T7:T10)</f>
        <v>67</v>
      </c>
      <c r="U11" s="131"/>
      <c r="V11" s="132"/>
      <c r="W11" s="132"/>
      <c r="X11" s="132"/>
      <c r="Y11" s="132"/>
      <c r="Z11" s="132"/>
      <c r="AA11" s="133">
        <f>SUM(AA7:AA10)</f>
        <v>21</v>
      </c>
      <c r="AB11" s="134">
        <f>SUM(AB7:AB10)</f>
        <v>67</v>
      </c>
      <c r="AC11" s="133">
        <f t="shared" ref="AC11:AN11" si="5">SUM(AC7:AC10)</f>
        <v>0</v>
      </c>
      <c r="AD11" s="134">
        <f t="shared" si="5"/>
        <v>0</v>
      </c>
      <c r="AE11" s="133">
        <f t="shared" si="5"/>
        <v>0</v>
      </c>
      <c r="AF11" s="134">
        <f t="shared" si="5"/>
        <v>0</v>
      </c>
      <c r="AG11" s="133">
        <f t="shared" si="5"/>
        <v>0</v>
      </c>
      <c r="AH11" s="134">
        <f t="shared" si="5"/>
        <v>0</v>
      </c>
      <c r="AI11" s="133">
        <f t="shared" si="5"/>
        <v>0</v>
      </c>
      <c r="AJ11" s="134">
        <f t="shared" si="5"/>
        <v>0</v>
      </c>
      <c r="AK11" s="133">
        <f t="shared" si="5"/>
        <v>0</v>
      </c>
      <c r="AL11" s="134">
        <f t="shared" si="5"/>
        <v>0</v>
      </c>
      <c r="AM11" s="133">
        <f t="shared" si="5"/>
        <v>0</v>
      </c>
      <c r="AN11" s="134">
        <f t="shared" si="5"/>
        <v>0</v>
      </c>
      <c r="AO11" s="135">
        <f t="shared" ref="AO11:AP11" si="6">SUM(AO10:AO10)</f>
        <v>0</v>
      </c>
      <c r="AP11" s="136">
        <f t="shared" si="6"/>
        <v>0</v>
      </c>
      <c r="AQ11" s="137">
        <f>SUM(AQ7:AQ10)</f>
        <v>21</v>
      </c>
      <c r="AR11" s="138">
        <f>SUM(AR7:AR10)</f>
        <v>67</v>
      </c>
      <c r="AT11" s="133">
        <f>SUM('t1'!AI17:AI20)</f>
        <v>21</v>
      </c>
      <c r="AU11" s="139">
        <f>SUM('t1'!AJ17:AJ20)</f>
        <v>67</v>
      </c>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2"/>
      <c r="HS11" s="132"/>
      <c r="HT11" s="132"/>
      <c r="HU11" s="132"/>
      <c r="HV11" s="132"/>
      <c r="HW11" s="132"/>
      <c r="HX11" s="132"/>
      <c r="HY11" s="132"/>
      <c r="HZ11" s="132"/>
      <c r="IA11" s="132"/>
      <c r="IB11" s="132"/>
      <c r="IC11" s="132"/>
      <c r="ID11" s="132"/>
      <c r="IE11" s="132"/>
      <c r="IF11" s="132"/>
      <c r="IG11" s="132"/>
      <c r="IH11" s="132"/>
      <c r="II11" s="132"/>
      <c r="IJ11" s="132"/>
      <c r="IK11" s="132"/>
      <c r="IL11" s="132"/>
      <c r="IM11" s="132"/>
      <c r="IN11" s="132"/>
      <c r="IO11" s="132"/>
      <c r="IP11" s="132"/>
      <c r="IQ11" s="132"/>
      <c r="IR11" s="132"/>
      <c r="IS11" s="132"/>
      <c r="IT11" s="132"/>
      <c r="IU11" s="132"/>
      <c r="IV11" s="132"/>
      <c r="IW11" s="132"/>
      <c r="IX11" s="132"/>
    </row>
  </sheetData>
  <sheetProtection algorithmName="SHA-512" hashValue="hN5xkhhF52CsUe882nbj2/pJ1yXcxjAM98YS4CYbUBhLttSFFee8bOENG3vBw1Pujz1ebNJjt8UN0zboVPywFA==" saltValue="gBchG/OwvdFjzm9aY/vR1g==" spinCount="100000" sheet="1" selectLockedCells="1"/>
  <protectedRanges>
    <protectedRange sqref="Q7:R10" name="Intervallo1_1_1"/>
  </protectedRanges>
  <mergeCells count="24">
    <mergeCell ref="AQ5:AR5"/>
    <mergeCell ref="AT5:AU5"/>
    <mergeCell ref="AE5:AF5"/>
    <mergeCell ref="AG5:AH5"/>
    <mergeCell ref="AI5:AJ5"/>
    <mergeCell ref="AK5:AL5"/>
    <mergeCell ref="AM5:AN5"/>
    <mergeCell ref="AO5:AP5"/>
    <mergeCell ref="M5:N5"/>
    <mergeCell ref="O5:P5"/>
    <mergeCell ref="Q5:R5"/>
    <mergeCell ref="S5:T5"/>
    <mergeCell ref="AA5:AB5"/>
    <mergeCell ref="AC5:AD5"/>
    <mergeCell ref="A4:A6"/>
    <mergeCell ref="B4:B6"/>
    <mergeCell ref="C4:T4"/>
    <mergeCell ref="AA4:AR4"/>
    <mergeCell ref="AT4:AU4"/>
    <mergeCell ref="C5:D5"/>
    <mergeCell ref="E5:F5"/>
    <mergeCell ref="G5:H5"/>
    <mergeCell ref="I5:J5"/>
    <mergeCell ref="K5:L5"/>
  </mergeCells>
  <conditionalFormatting sqref="Q9:R9">
    <cfRule type="expression" dxfId="14" priority="4" stopIfTrue="1">
      <formula>$M10&gt;0</formula>
    </cfRule>
  </conditionalFormatting>
  <conditionalFormatting sqref="AA7:AN7 B7:T8 AQ7:AR10 AA8:AL10 B9:P10 S9:T10">
    <cfRule type="expression" dxfId="13" priority="3" stopIfTrue="1">
      <formula>$M7&gt;0</formula>
    </cfRule>
  </conditionalFormatting>
  <conditionalFormatting sqref="AT7:AU10">
    <cfRule type="containsText" dxfId="12" priority="1" operator="containsText" text="Errore">
      <formula>NOT(ISERROR(SEARCH("Errore",AT7)))</formula>
    </cfRule>
    <cfRule type="expression" dxfId="11" priority="2" stopIfTrue="1">
      <formula>$M7&gt;0</formula>
    </cfRule>
  </conditionalFormatting>
  <pageMargins left="0.7" right="0.7" top="0.75" bottom="0.75" header="0.3" footer="0.3"/>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29"/>
  <sheetViews>
    <sheetView showGridLines="0" zoomScaleNormal="100" workbookViewId="0">
      <selection activeCell="AF16" sqref="AF16"/>
    </sheetView>
  </sheetViews>
  <sheetFormatPr defaultColWidth="9.33203125" defaultRowHeight="11.25" x14ac:dyDescent="0.2"/>
  <cols>
    <col min="1" max="1" width="59" style="4" customWidth="1"/>
    <col min="2" max="2" width="13.33203125" style="6" hidden="1" customWidth="1"/>
    <col min="3" max="8" width="11.1640625" style="4" hidden="1" customWidth="1"/>
    <col min="9" max="16" width="10.6640625" style="4" hidden="1" customWidth="1"/>
    <col min="17" max="26" width="9.33203125" style="4" hidden="1" customWidth="1"/>
    <col min="27" max="32" width="9.33203125" style="4" customWidth="1"/>
    <col min="33" max="36" width="11.1640625" style="4" customWidth="1"/>
    <col min="37" max="37" width="11.1640625" style="4" hidden="1" customWidth="1"/>
    <col min="38" max="38" width="11.1640625" style="4" customWidth="1"/>
    <col min="39" max="46" width="10.6640625" style="4" customWidth="1"/>
    <col min="47" max="47" width="9.33203125" style="4" customWidth="1"/>
    <col min="48" max="16384" width="9.33203125" style="4"/>
  </cols>
  <sheetData>
    <row r="1" spans="1:43" ht="43.5" customHeight="1" x14ac:dyDescent="0.2">
      <c r="A1" s="1" t="str">
        <f>'t1'!A1</f>
        <v>REGIONI ED AUTONOMIE LOCALI - anno 2023</v>
      </c>
      <c r="B1" s="1"/>
      <c r="C1" s="1"/>
      <c r="D1" s="1"/>
      <c r="E1" s="1"/>
      <c r="F1" s="1"/>
      <c r="G1" s="1"/>
      <c r="H1" s="1"/>
      <c r="I1" s="1"/>
      <c r="J1" s="1"/>
      <c r="L1" s="2"/>
      <c r="M1"/>
      <c r="AK1" s="140" t="s">
        <v>60</v>
      </c>
      <c r="AP1" s="2"/>
      <c r="AQ1"/>
    </row>
    <row r="2" spans="1:43" ht="30" customHeight="1" thickBot="1" x14ac:dyDescent="0.25">
      <c r="A2" s="5"/>
      <c r="G2" s="141"/>
      <c r="H2" s="141"/>
      <c r="I2" s="141"/>
      <c r="J2" s="141"/>
      <c r="AK2" s="142" t="s">
        <v>61</v>
      </c>
    </row>
    <row r="3" spans="1:43" ht="24.75" customHeight="1" thickBot="1" x14ac:dyDescent="0.25">
      <c r="A3" s="143"/>
      <c r="B3" s="144"/>
      <c r="C3" s="145" t="s">
        <v>62</v>
      </c>
      <c r="D3" s="146"/>
      <c r="E3" s="146"/>
      <c r="F3" s="146"/>
      <c r="G3" s="147"/>
      <c r="H3" s="147"/>
      <c r="I3" s="147"/>
      <c r="J3" s="147"/>
      <c r="Y3" s="145" t="s">
        <v>62</v>
      </c>
      <c r="Z3" s="146"/>
      <c r="AA3" s="146"/>
      <c r="AB3" s="146"/>
      <c r="AC3" s="146"/>
      <c r="AD3" s="146"/>
      <c r="AE3" s="146"/>
      <c r="AF3" s="146"/>
      <c r="AG3" s="146"/>
      <c r="AH3" s="148"/>
      <c r="AK3" s="149">
        <v>2</v>
      </c>
    </row>
    <row r="4" spans="1:43" ht="52.5" customHeight="1" thickTop="1" x14ac:dyDescent="0.2">
      <c r="A4" s="150" t="s">
        <v>63</v>
      </c>
      <c r="B4" s="151" t="s">
        <v>2</v>
      </c>
      <c r="C4" s="152" t="s">
        <v>64</v>
      </c>
      <c r="D4" s="153"/>
      <c r="E4" s="152" t="s">
        <v>65</v>
      </c>
      <c r="F4" s="153"/>
      <c r="G4" s="152" t="s">
        <v>66</v>
      </c>
      <c r="H4" s="153"/>
      <c r="I4" s="152" t="s">
        <v>67</v>
      </c>
      <c r="J4" s="153"/>
      <c r="AA4" s="152" t="s">
        <v>64</v>
      </c>
      <c r="AB4" s="153"/>
      <c r="AC4" s="152" t="s">
        <v>65</v>
      </c>
      <c r="AD4" s="153"/>
      <c r="AE4" s="152" t="s">
        <v>66</v>
      </c>
      <c r="AF4" s="153"/>
      <c r="AG4" s="152" t="s">
        <v>67</v>
      </c>
      <c r="AH4" s="154"/>
    </row>
    <row r="5" spans="1:43" ht="20.25" customHeight="1" thickBot="1" x14ac:dyDescent="0.25">
      <c r="A5" s="155"/>
      <c r="B5" s="156"/>
      <c r="C5" s="157" t="s">
        <v>6</v>
      </c>
      <c r="D5" s="158" t="s">
        <v>7</v>
      </c>
      <c r="E5" s="157" t="s">
        <v>6</v>
      </c>
      <c r="F5" s="158" t="s">
        <v>7</v>
      </c>
      <c r="G5" s="157" t="s">
        <v>6</v>
      </c>
      <c r="H5" s="158" t="s">
        <v>7</v>
      </c>
      <c r="I5" s="157" t="s">
        <v>6</v>
      </c>
      <c r="J5" s="158" t="s">
        <v>7</v>
      </c>
      <c r="AA5" s="157" t="s">
        <v>6</v>
      </c>
      <c r="AB5" s="158" t="s">
        <v>7</v>
      </c>
      <c r="AC5" s="157" t="s">
        <v>6</v>
      </c>
      <c r="AD5" s="158" t="s">
        <v>7</v>
      </c>
      <c r="AE5" s="157" t="s">
        <v>6</v>
      </c>
      <c r="AF5" s="158" t="s">
        <v>7</v>
      </c>
      <c r="AG5" s="157" t="s">
        <v>6</v>
      </c>
      <c r="AH5" s="159" t="s">
        <v>7</v>
      </c>
    </row>
    <row r="6" spans="1:43" ht="20.25" customHeight="1" thickTop="1" x14ac:dyDescent="0.2">
      <c r="A6" s="160" t="s">
        <v>30</v>
      </c>
      <c r="B6" s="161" t="s">
        <v>68</v>
      </c>
      <c r="C6" s="162">
        <f t="shared" ref="C6:J10" si="0">ROUND(AA6,2)</f>
        <v>0</v>
      </c>
      <c r="D6" s="163">
        <f t="shared" si="0"/>
        <v>0</v>
      </c>
      <c r="E6" s="162">
        <f t="shared" si="0"/>
        <v>0</v>
      </c>
      <c r="F6" s="163">
        <f t="shared" si="0"/>
        <v>0</v>
      </c>
      <c r="G6" s="162">
        <f t="shared" si="0"/>
        <v>0</v>
      </c>
      <c r="H6" s="163">
        <f t="shared" si="0"/>
        <v>0</v>
      </c>
      <c r="I6" s="162">
        <f t="shared" si="0"/>
        <v>0</v>
      </c>
      <c r="J6" s="163">
        <f t="shared" si="0"/>
        <v>0</v>
      </c>
      <c r="AA6" s="164"/>
      <c r="AB6" s="165"/>
      <c r="AC6" s="164"/>
      <c r="AD6" s="165"/>
      <c r="AE6" s="164"/>
      <c r="AF6" s="165"/>
      <c r="AG6" s="164"/>
      <c r="AH6" s="166"/>
    </row>
    <row r="7" spans="1:43" ht="20.25" customHeight="1" x14ac:dyDescent="0.2">
      <c r="A7" s="160" t="s">
        <v>32</v>
      </c>
      <c r="B7" s="161" t="s">
        <v>69</v>
      </c>
      <c r="C7" s="167">
        <f t="shared" si="0"/>
        <v>0</v>
      </c>
      <c r="D7" s="168">
        <f t="shared" si="0"/>
        <v>0</v>
      </c>
      <c r="E7" s="167">
        <f t="shared" si="0"/>
        <v>0</v>
      </c>
      <c r="F7" s="168">
        <f t="shared" si="0"/>
        <v>0</v>
      </c>
      <c r="G7" s="167">
        <f t="shared" si="0"/>
        <v>0</v>
      </c>
      <c r="H7" s="168">
        <f t="shared" si="0"/>
        <v>0</v>
      </c>
      <c r="I7" s="167">
        <f t="shared" si="0"/>
        <v>0</v>
      </c>
      <c r="J7" s="168">
        <f t="shared" si="0"/>
        <v>0</v>
      </c>
      <c r="AA7" s="167"/>
      <c r="AB7" s="168"/>
      <c r="AC7" s="167"/>
      <c r="AD7" s="168"/>
      <c r="AE7" s="167"/>
      <c r="AF7" s="168"/>
      <c r="AG7" s="167"/>
      <c r="AH7" s="169"/>
    </row>
    <row r="8" spans="1:43" ht="20.25" customHeight="1" x14ac:dyDescent="0.2">
      <c r="A8" s="160" t="s">
        <v>34</v>
      </c>
      <c r="B8" s="161" t="s">
        <v>70</v>
      </c>
      <c r="C8" s="170">
        <f t="shared" si="0"/>
        <v>0</v>
      </c>
      <c r="D8" s="163">
        <f t="shared" si="0"/>
        <v>0</v>
      </c>
      <c r="E8" s="170">
        <f t="shared" si="0"/>
        <v>0</v>
      </c>
      <c r="F8" s="163">
        <f t="shared" si="0"/>
        <v>0</v>
      </c>
      <c r="G8" s="170">
        <f t="shared" si="0"/>
        <v>0</v>
      </c>
      <c r="H8" s="163">
        <f t="shared" si="0"/>
        <v>0</v>
      </c>
      <c r="I8" s="170">
        <f t="shared" si="0"/>
        <v>0</v>
      </c>
      <c r="J8" s="163">
        <f t="shared" si="0"/>
        <v>0</v>
      </c>
      <c r="AA8" s="170"/>
      <c r="AB8" s="163"/>
      <c r="AC8" s="170"/>
      <c r="AD8" s="163"/>
      <c r="AE8" s="170"/>
      <c r="AF8" s="163"/>
      <c r="AG8" s="170"/>
      <c r="AH8" s="171"/>
    </row>
    <row r="9" spans="1:43" ht="20.25" customHeight="1" x14ac:dyDescent="0.2">
      <c r="A9" s="160" t="s">
        <v>36</v>
      </c>
      <c r="B9" s="172" t="s">
        <v>71</v>
      </c>
      <c r="C9" s="170">
        <f t="shared" si="0"/>
        <v>0</v>
      </c>
      <c r="D9" s="163">
        <f t="shared" si="0"/>
        <v>0</v>
      </c>
      <c r="E9" s="170">
        <f t="shared" si="0"/>
        <v>0</v>
      </c>
      <c r="F9" s="163">
        <f t="shared" si="0"/>
        <v>0</v>
      </c>
      <c r="G9" s="170">
        <f t="shared" si="0"/>
        <v>0</v>
      </c>
      <c r="H9" s="163">
        <f t="shared" si="0"/>
        <v>0</v>
      </c>
      <c r="I9" s="170">
        <f t="shared" si="0"/>
        <v>0</v>
      </c>
      <c r="J9" s="163">
        <f t="shared" si="0"/>
        <v>0</v>
      </c>
      <c r="AA9" s="170"/>
      <c r="AB9" s="163"/>
      <c r="AC9" s="170"/>
      <c r="AD9" s="163"/>
      <c r="AE9" s="170"/>
      <c r="AF9" s="163"/>
      <c r="AG9" s="170"/>
      <c r="AH9" s="171"/>
    </row>
    <row r="10" spans="1:43" ht="20.25" customHeight="1" thickBot="1" x14ac:dyDescent="0.25">
      <c r="A10" s="160" t="s">
        <v>72</v>
      </c>
      <c r="B10" s="172" t="s">
        <v>73</v>
      </c>
      <c r="C10" s="170">
        <f t="shared" si="0"/>
        <v>0</v>
      </c>
      <c r="D10" s="163">
        <f t="shared" si="0"/>
        <v>0</v>
      </c>
      <c r="E10" s="170">
        <f t="shared" si="0"/>
        <v>0</v>
      </c>
      <c r="F10" s="163">
        <f t="shared" si="0"/>
        <v>0</v>
      </c>
      <c r="G10" s="170">
        <f t="shared" si="0"/>
        <v>0</v>
      </c>
      <c r="H10" s="163">
        <f t="shared" si="0"/>
        <v>0</v>
      </c>
      <c r="I10" s="170">
        <f t="shared" si="0"/>
        <v>0</v>
      </c>
      <c r="J10" s="163">
        <f t="shared" si="0"/>
        <v>0</v>
      </c>
      <c r="AA10" s="170"/>
      <c r="AB10" s="163"/>
      <c r="AC10" s="170"/>
      <c r="AD10" s="163"/>
      <c r="AE10" s="170"/>
      <c r="AF10" s="163"/>
      <c r="AG10" s="170"/>
      <c r="AH10" s="171"/>
    </row>
    <row r="11" spans="1:43" ht="33" customHeight="1" thickTop="1" thickBot="1" x14ac:dyDescent="0.25">
      <c r="A11" s="173" t="s">
        <v>42</v>
      </c>
      <c r="B11" s="47"/>
      <c r="C11" s="174">
        <f t="shared" ref="C11:J11" si="1">SUM(C6:C10)</f>
        <v>0</v>
      </c>
      <c r="D11" s="175">
        <f t="shared" si="1"/>
        <v>0</v>
      </c>
      <c r="E11" s="174">
        <f t="shared" si="1"/>
        <v>0</v>
      </c>
      <c r="F11" s="175">
        <f t="shared" si="1"/>
        <v>0</v>
      </c>
      <c r="G11" s="174">
        <f t="shared" si="1"/>
        <v>0</v>
      </c>
      <c r="H11" s="175">
        <f t="shared" si="1"/>
        <v>0</v>
      </c>
      <c r="I11" s="174">
        <f t="shared" si="1"/>
        <v>0</v>
      </c>
      <c r="J11" s="175">
        <f t="shared" si="1"/>
        <v>0</v>
      </c>
      <c r="AA11" s="174">
        <f t="shared" ref="AA11:AH11" si="2">SUM(AA6:AA10)</f>
        <v>0</v>
      </c>
      <c r="AB11" s="175">
        <f t="shared" si="2"/>
        <v>0</v>
      </c>
      <c r="AC11" s="174">
        <f t="shared" si="2"/>
        <v>0</v>
      </c>
      <c r="AD11" s="175">
        <f t="shared" si="2"/>
        <v>0</v>
      </c>
      <c r="AE11" s="174">
        <f t="shared" si="2"/>
        <v>0</v>
      </c>
      <c r="AF11" s="175">
        <f t="shared" si="2"/>
        <v>0</v>
      </c>
      <c r="AG11" s="174">
        <f t="shared" si="2"/>
        <v>0</v>
      </c>
      <c r="AH11" s="175">
        <f t="shared" si="2"/>
        <v>0</v>
      </c>
    </row>
    <row r="12" spans="1:43" ht="8.25" customHeight="1" x14ac:dyDescent="0.2">
      <c r="A12" s="176"/>
    </row>
    <row r="13" spans="1:43" ht="12.75" x14ac:dyDescent="0.2">
      <c r="A13" s="177"/>
    </row>
    <row r="14" spans="1:43" ht="14.25" x14ac:dyDescent="0.2">
      <c r="A14" s="178" t="s">
        <v>74</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row>
    <row r="15" spans="1:43" ht="14.25" x14ac:dyDescent="0.2">
      <c r="A15" s="179"/>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row>
    <row r="16" spans="1:43" x14ac:dyDescent="0.2">
      <c r="AA16"/>
    </row>
    <row r="17" spans="1:36" ht="30" customHeight="1" thickBot="1" x14ac:dyDescent="0.25">
      <c r="A17" s="5"/>
      <c r="C17" s="180"/>
      <c r="D17" s="180"/>
      <c r="E17" s="180"/>
      <c r="F17" s="180"/>
      <c r="G17" s="181"/>
      <c r="H17" s="181"/>
      <c r="I17" s="181"/>
      <c r="J17" s="181"/>
      <c r="K17" s="181"/>
      <c r="L17" s="181"/>
    </row>
    <row r="18" spans="1:36" ht="24.75" customHeight="1" thickBot="1" x14ac:dyDescent="0.25">
      <c r="A18" s="143"/>
      <c r="B18" s="144"/>
      <c r="D18" s="182"/>
      <c r="E18" s="182"/>
      <c r="F18" s="182"/>
      <c r="G18" s="182"/>
      <c r="H18" s="182"/>
      <c r="I18" s="183"/>
      <c r="J18" s="183"/>
      <c r="K18" s="183"/>
      <c r="L18" s="184"/>
      <c r="AA18" s="183"/>
      <c r="AB18" s="183"/>
      <c r="AC18" s="183"/>
      <c r="AD18" s="183"/>
      <c r="AE18" s="183"/>
      <c r="AF18" s="183"/>
      <c r="AG18" s="183"/>
      <c r="AH18" s="183"/>
      <c r="AI18" s="183"/>
      <c r="AJ18" s="184"/>
    </row>
    <row r="19" spans="1:36" ht="52.5" customHeight="1" thickTop="1" x14ac:dyDescent="0.2">
      <c r="A19" s="150" t="s">
        <v>63</v>
      </c>
      <c r="B19" s="151" t="s">
        <v>2</v>
      </c>
      <c r="C19" s="185" t="s">
        <v>75</v>
      </c>
      <c r="D19" s="186"/>
      <c r="E19" s="185" t="s">
        <v>76</v>
      </c>
      <c r="F19" s="186"/>
      <c r="G19" s="185" t="s">
        <v>77</v>
      </c>
      <c r="H19" s="186"/>
      <c r="I19" s="185" t="s">
        <v>78</v>
      </c>
      <c r="J19" s="186"/>
      <c r="K19" s="185" t="s">
        <v>79</v>
      </c>
      <c r="L19" s="187"/>
      <c r="AA19" s="185" t="s">
        <v>80</v>
      </c>
      <c r="AB19" s="186"/>
      <c r="AC19" s="185" t="s">
        <v>81</v>
      </c>
      <c r="AD19" s="186"/>
      <c r="AE19" s="185" t="s">
        <v>82</v>
      </c>
      <c r="AF19" s="186"/>
      <c r="AG19" s="185" t="s">
        <v>83</v>
      </c>
      <c r="AH19" s="186"/>
      <c r="AI19" s="185" t="s">
        <v>84</v>
      </c>
      <c r="AJ19" s="187"/>
    </row>
    <row r="20" spans="1:36" ht="20.25" customHeight="1" thickBot="1" x14ac:dyDescent="0.25">
      <c r="A20" s="155"/>
      <c r="B20" s="156"/>
      <c r="C20" s="157" t="s">
        <v>6</v>
      </c>
      <c r="D20" s="159" t="s">
        <v>7</v>
      </c>
      <c r="E20" s="157" t="s">
        <v>6</v>
      </c>
      <c r="F20" s="159" t="s">
        <v>7</v>
      </c>
      <c r="G20" s="157" t="s">
        <v>6</v>
      </c>
      <c r="H20" s="159" t="s">
        <v>7</v>
      </c>
      <c r="I20" s="157" t="s">
        <v>6</v>
      </c>
      <c r="J20" s="159" t="s">
        <v>7</v>
      </c>
      <c r="K20" s="157" t="s">
        <v>6</v>
      </c>
      <c r="L20" s="159" t="s">
        <v>7</v>
      </c>
      <c r="AA20" s="157" t="s">
        <v>6</v>
      </c>
      <c r="AB20" s="159" t="s">
        <v>7</v>
      </c>
      <c r="AC20" s="157" t="s">
        <v>6</v>
      </c>
      <c r="AD20" s="159" t="s">
        <v>7</v>
      </c>
      <c r="AE20" s="157" t="s">
        <v>6</v>
      </c>
      <c r="AF20" s="159" t="s">
        <v>7</v>
      </c>
      <c r="AG20" s="157" t="s">
        <v>6</v>
      </c>
      <c r="AH20" s="159" t="s">
        <v>7</v>
      </c>
      <c r="AI20" s="157" t="s">
        <v>6</v>
      </c>
      <c r="AJ20" s="159" t="s">
        <v>7</v>
      </c>
    </row>
    <row r="21" spans="1:36" ht="20.25" customHeight="1" thickTop="1" x14ac:dyDescent="0.2">
      <c r="A21" s="160" t="s">
        <v>30</v>
      </c>
      <c r="B21" s="188" t="s">
        <v>68</v>
      </c>
      <c r="C21" s="189">
        <f t="shared" ref="C21:L25" si="3">ROUND(AA21,0)</f>
        <v>6</v>
      </c>
      <c r="D21" s="190">
        <f t="shared" si="3"/>
        <v>20</v>
      </c>
      <c r="E21" s="189">
        <f t="shared" si="3"/>
        <v>0</v>
      </c>
      <c r="F21" s="190">
        <f t="shared" si="3"/>
        <v>0</v>
      </c>
      <c r="G21" s="189">
        <f t="shared" si="3"/>
        <v>0</v>
      </c>
      <c r="H21" s="190">
        <f t="shared" si="3"/>
        <v>0</v>
      </c>
      <c r="I21" s="189">
        <f t="shared" si="3"/>
        <v>0</v>
      </c>
      <c r="J21" s="190">
        <f t="shared" si="3"/>
        <v>0</v>
      </c>
      <c r="K21" s="189">
        <f t="shared" si="3"/>
        <v>0</v>
      </c>
      <c r="L21" s="190">
        <f t="shared" si="3"/>
        <v>0</v>
      </c>
      <c r="AA21" s="191">
        <v>6</v>
      </c>
      <c r="AB21" s="192">
        <v>20</v>
      </c>
      <c r="AC21" s="191"/>
      <c r="AD21" s="192"/>
      <c r="AE21" s="191"/>
      <c r="AF21" s="192"/>
      <c r="AG21" s="191"/>
      <c r="AH21" s="192"/>
      <c r="AI21" s="191"/>
      <c r="AJ21" s="192"/>
    </row>
    <row r="22" spans="1:36" ht="20.25" customHeight="1" x14ac:dyDescent="0.2">
      <c r="A22" s="160" t="s">
        <v>32</v>
      </c>
      <c r="B22" s="161" t="s">
        <v>69</v>
      </c>
      <c r="C22" s="193">
        <f t="shared" si="3"/>
        <v>10</v>
      </c>
      <c r="D22" s="194">
        <f t="shared" si="3"/>
        <v>44</v>
      </c>
      <c r="E22" s="193">
        <f t="shared" si="3"/>
        <v>0</v>
      </c>
      <c r="F22" s="194">
        <f t="shared" si="3"/>
        <v>0</v>
      </c>
      <c r="G22" s="193">
        <f t="shared" si="3"/>
        <v>0</v>
      </c>
      <c r="H22" s="194">
        <f t="shared" si="3"/>
        <v>0</v>
      </c>
      <c r="I22" s="193">
        <f t="shared" si="3"/>
        <v>0</v>
      </c>
      <c r="J22" s="194">
        <f t="shared" si="3"/>
        <v>0</v>
      </c>
      <c r="K22" s="193">
        <f t="shared" si="3"/>
        <v>0</v>
      </c>
      <c r="L22" s="194">
        <f t="shared" si="3"/>
        <v>0</v>
      </c>
      <c r="AA22" s="195">
        <v>10</v>
      </c>
      <c r="AB22" s="196">
        <v>44</v>
      </c>
      <c r="AC22" s="195"/>
      <c r="AD22" s="196"/>
      <c r="AE22" s="195"/>
      <c r="AF22" s="196"/>
      <c r="AG22" s="195"/>
      <c r="AH22" s="196"/>
      <c r="AI22" s="195"/>
      <c r="AJ22" s="196"/>
    </row>
    <row r="23" spans="1:36" ht="20.25" customHeight="1" x14ac:dyDescent="0.2">
      <c r="A23" s="160" t="s">
        <v>34</v>
      </c>
      <c r="B23" s="161" t="s">
        <v>70</v>
      </c>
      <c r="C23" s="197">
        <f t="shared" si="3"/>
        <v>0</v>
      </c>
      <c r="D23" s="190">
        <f t="shared" si="3"/>
        <v>3</v>
      </c>
      <c r="E23" s="197">
        <f t="shared" si="3"/>
        <v>0</v>
      </c>
      <c r="F23" s="190">
        <f t="shared" si="3"/>
        <v>0</v>
      </c>
      <c r="G23" s="197">
        <f t="shared" si="3"/>
        <v>0</v>
      </c>
      <c r="H23" s="190">
        <f t="shared" si="3"/>
        <v>0</v>
      </c>
      <c r="I23" s="197">
        <f t="shared" si="3"/>
        <v>0</v>
      </c>
      <c r="J23" s="190">
        <f t="shared" si="3"/>
        <v>0</v>
      </c>
      <c r="K23" s="197">
        <f t="shared" si="3"/>
        <v>0</v>
      </c>
      <c r="L23" s="190">
        <f t="shared" si="3"/>
        <v>0</v>
      </c>
      <c r="AA23" s="198"/>
      <c r="AB23" s="192">
        <v>3</v>
      </c>
      <c r="AC23" s="198"/>
      <c r="AD23" s="192"/>
      <c r="AE23" s="198"/>
      <c r="AF23" s="192"/>
      <c r="AG23" s="198"/>
      <c r="AH23" s="192"/>
      <c r="AI23" s="198"/>
      <c r="AJ23" s="192"/>
    </row>
    <row r="24" spans="1:36" ht="20.25" customHeight="1" x14ac:dyDescent="0.2">
      <c r="A24" s="160" t="s">
        <v>36</v>
      </c>
      <c r="B24" s="161" t="s">
        <v>71</v>
      </c>
      <c r="C24" s="199">
        <f t="shared" si="3"/>
        <v>0</v>
      </c>
      <c r="D24" s="194">
        <f t="shared" si="3"/>
        <v>0</v>
      </c>
      <c r="E24" s="199">
        <f t="shared" si="3"/>
        <v>0</v>
      </c>
      <c r="F24" s="194">
        <f t="shared" si="3"/>
        <v>0</v>
      </c>
      <c r="G24" s="199">
        <f t="shared" si="3"/>
        <v>0</v>
      </c>
      <c r="H24" s="194">
        <f t="shared" si="3"/>
        <v>0</v>
      </c>
      <c r="I24" s="199">
        <f t="shared" si="3"/>
        <v>0</v>
      </c>
      <c r="J24" s="194">
        <f t="shared" si="3"/>
        <v>0</v>
      </c>
      <c r="K24" s="199">
        <f t="shared" si="3"/>
        <v>0</v>
      </c>
      <c r="L24" s="194">
        <f t="shared" si="3"/>
        <v>0</v>
      </c>
      <c r="AA24" s="200"/>
      <c r="AB24" s="196"/>
      <c r="AC24" s="200"/>
      <c r="AD24" s="196"/>
      <c r="AE24" s="200"/>
      <c r="AF24" s="196"/>
      <c r="AG24" s="200"/>
      <c r="AH24" s="196"/>
      <c r="AI24" s="200"/>
      <c r="AJ24" s="196"/>
    </row>
    <row r="25" spans="1:36" ht="20.25" customHeight="1" thickBot="1" x14ac:dyDescent="0.25">
      <c r="A25" s="160" t="s">
        <v>72</v>
      </c>
      <c r="B25" s="172" t="s">
        <v>73</v>
      </c>
      <c r="C25" s="199">
        <f t="shared" si="3"/>
        <v>0</v>
      </c>
      <c r="D25" s="194">
        <f t="shared" si="3"/>
        <v>0</v>
      </c>
      <c r="E25" s="199">
        <f t="shared" si="3"/>
        <v>0</v>
      </c>
      <c r="F25" s="194">
        <f t="shared" si="3"/>
        <v>0</v>
      </c>
      <c r="G25" s="199">
        <f t="shared" si="3"/>
        <v>0</v>
      </c>
      <c r="H25" s="194">
        <f t="shared" si="3"/>
        <v>0</v>
      </c>
      <c r="I25" s="199">
        <f t="shared" si="3"/>
        <v>0</v>
      </c>
      <c r="J25" s="194">
        <f t="shared" si="3"/>
        <v>0</v>
      </c>
      <c r="K25" s="199">
        <f t="shared" si="3"/>
        <v>0</v>
      </c>
      <c r="L25" s="194">
        <f t="shared" si="3"/>
        <v>0</v>
      </c>
      <c r="AA25" s="200"/>
      <c r="AB25" s="196"/>
      <c r="AC25" s="200"/>
      <c r="AD25" s="196"/>
      <c r="AE25" s="200"/>
      <c r="AF25" s="196"/>
      <c r="AG25" s="200"/>
      <c r="AH25" s="196"/>
      <c r="AI25" s="200"/>
      <c r="AJ25" s="196"/>
    </row>
    <row r="26" spans="1:36" ht="33" customHeight="1" thickTop="1" thickBot="1" x14ac:dyDescent="0.25">
      <c r="A26" s="173" t="s">
        <v>42</v>
      </c>
      <c r="B26" s="47"/>
      <c r="C26" s="174">
        <f t="shared" ref="C26:L26" si="4">SUM(C21:C25)</f>
        <v>16</v>
      </c>
      <c r="D26" s="201">
        <f t="shared" si="4"/>
        <v>67</v>
      </c>
      <c r="E26" s="174">
        <f t="shared" si="4"/>
        <v>0</v>
      </c>
      <c r="F26" s="201">
        <f t="shared" si="4"/>
        <v>0</v>
      </c>
      <c r="G26" s="174">
        <f t="shared" si="4"/>
        <v>0</v>
      </c>
      <c r="H26" s="201">
        <f t="shared" si="4"/>
        <v>0</v>
      </c>
      <c r="I26" s="174">
        <f t="shared" si="4"/>
        <v>0</v>
      </c>
      <c r="J26" s="201">
        <f t="shared" si="4"/>
        <v>0</v>
      </c>
      <c r="K26" s="174">
        <f t="shared" si="4"/>
        <v>0</v>
      </c>
      <c r="L26" s="201">
        <f t="shared" si="4"/>
        <v>0</v>
      </c>
      <c r="AA26" s="202">
        <f t="shared" ref="AA26:AJ26" si="5">SUM(AA21:AA25)</f>
        <v>16</v>
      </c>
      <c r="AB26" s="203">
        <f t="shared" si="5"/>
        <v>67</v>
      </c>
      <c r="AC26" s="202">
        <f t="shared" si="5"/>
        <v>0</v>
      </c>
      <c r="AD26" s="203">
        <f t="shared" si="5"/>
        <v>0</v>
      </c>
      <c r="AE26" s="202">
        <f t="shared" si="5"/>
        <v>0</v>
      </c>
      <c r="AF26" s="203">
        <f t="shared" si="5"/>
        <v>0</v>
      </c>
      <c r="AG26" s="202">
        <f t="shared" si="5"/>
        <v>0</v>
      </c>
      <c r="AH26" s="203">
        <f t="shared" si="5"/>
        <v>0</v>
      </c>
      <c r="AI26" s="202">
        <f t="shared" si="5"/>
        <v>0</v>
      </c>
      <c r="AJ26" s="203">
        <f t="shared" si="5"/>
        <v>0</v>
      </c>
    </row>
    <row r="27" spans="1:36" ht="8.25" customHeight="1" x14ac:dyDescent="0.2">
      <c r="A27" s="176"/>
    </row>
    <row r="28" spans="1:36" ht="12.75" x14ac:dyDescent="0.2">
      <c r="A28" s="177" t="s">
        <v>85</v>
      </c>
    </row>
    <row r="29" spans="1:36" ht="12.75" x14ac:dyDescent="0.2">
      <c r="A29" s="177" t="s">
        <v>86</v>
      </c>
    </row>
  </sheetData>
  <sheetProtection algorithmName="SHA-512" hashValue="+4fOrgZGHerwvIPNY95G6A2abdDWS5nX5gQwQi7qVH7WkdfTM3bobDCBlOsqfWdvXwB0z1/rdirDgvATCzAgTQ==" saltValue="aCec0JzXKgS4ORVlHrTNqQ==" spinCount="100000" sheet="1" formatColumns="0" selectLockedCells="1"/>
  <mergeCells count="12">
    <mergeCell ref="AE19:AF19"/>
    <mergeCell ref="AG19:AH19"/>
    <mergeCell ref="AI19:AJ19"/>
    <mergeCell ref="A14:AC14"/>
    <mergeCell ref="G17:L17"/>
    <mergeCell ref="C19:D19"/>
    <mergeCell ref="E19:F19"/>
    <mergeCell ref="G19:H19"/>
    <mergeCell ref="I19:J19"/>
    <mergeCell ref="K19:L19"/>
    <mergeCell ref="AA19:AB19"/>
    <mergeCell ref="AC19:AD19"/>
  </mergeCells>
  <dataValidations count="2">
    <dataValidation type="decimal" allowBlank="1" showInputMessage="1" showErrorMessage="1" promptTitle="ATTENZIONE!" prompt="Inserire solo numeri decimali con due cifre dopo la virgola" sqref="C6:J10 AA6:AH10">
      <formula1>0</formula1>
      <formula2>9999999</formula2>
    </dataValidation>
    <dataValidation type="whole" allowBlank="1" showErrorMessage="1" promptTitle="ATTENZIONE!" prompt="Inserire solo numeri decimali con due cifre dopo la virgola" sqref="C21:L25 AA21:AJ25">
      <formula1>0</formula1>
      <formula2>9999999</formula2>
    </dataValidation>
  </dataValidations>
  <printOptions horizontalCentered="1" verticalCentered="1"/>
  <pageMargins left="0" right="0" top="0.19685039370078741" bottom="0.31496062992125984" header="0.51181102362204722" footer="0.51181102362204722"/>
  <pageSetup paperSize="9" scale="6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ltText="No">
                <anchor moveWithCells="1">
                  <from>
                    <xdr:col>29</xdr:col>
                    <xdr:colOff>190500</xdr:colOff>
                    <xdr:row>12</xdr:row>
                    <xdr:rowOff>142875</xdr:rowOff>
                  </from>
                  <to>
                    <xdr:col>30</xdr:col>
                    <xdr:colOff>257175</xdr:colOff>
                    <xdr:row>14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2"/>
  <sheetViews>
    <sheetView zoomScaleNormal="100" workbookViewId="0">
      <selection activeCell="AF16" sqref="AF16"/>
    </sheetView>
  </sheetViews>
  <sheetFormatPr defaultColWidth="9.33203125" defaultRowHeight="10.5" x14ac:dyDescent="0.15"/>
  <cols>
    <col min="1" max="1" width="6.1640625" style="204" bestFit="1" customWidth="1"/>
    <col min="2" max="2" width="13" style="206" customWidth="1"/>
    <col min="3" max="3" width="58" style="206" customWidth="1"/>
    <col min="4" max="11" width="13.5" style="206" customWidth="1"/>
    <col min="12" max="19" width="7.6640625" style="206" hidden="1" customWidth="1"/>
    <col min="20" max="20" width="9.33203125" style="206" hidden="1" customWidth="1"/>
    <col min="21" max="16384" width="9.33203125" style="206"/>
  </cols>
  <sheetData>
    <row r="1" spans="1:19" ht="23.25" customHeight="1" x14ac:dyDescent="0.15">
      <c r="A1" s="204" t="str">
        <f>[1]SI_1!A2</f>
        <v>RALN</v>
      </c>
      <c r="B1" s="205" t="str">
        <f>'t1'!A1</f>
        <v>REGIONI ED AUTONOMIE LOCALI - anno 2023</v>
      </c>
      <c r="C1" s="205"/>
      <c r="D1" s="205"/>
      <c r="E1" s="205"/>
      <c r="F1" s="205"/>
      <c r="G1" s="205"/>
      <c r="H1" s="205"/>
      <c r="I1" s="205"/>
      <c r="J1" s="205"/>
      <c r="K1" s="205"/>
      <c r="L1" s="205"/>
      <c r="M1" s="205"/>
      <c r="N1" s="205"/>
      <c r="O1" s="205"/>
      <c r="P1" s="205"/>
      <c r="Q1" s="205"/>
      <c r="R1" s="205"/>
      <c r="S1" s="205"/>
    </row>
    <row r="3" spans="1:19" ht="23.25" customHeight="1" x14ac:dyDescent="0.25">
      <c r="D3" s="207"/>
      <c r="E3" s="207"/>
      <c r="F3" s="207"/>
      <c r="G3" s="207"/>
      <c r="H3" s="207"/>
      <c r="I3" s="207"/>
      <c r="J3" s="208"/>
      <c r="K3" s="208"/>
      <c r="M3" s="209"/>
      <c r="N3" s="209"/>
      <c r="O3" s="209"/>
      <c r="P3" s="209"/>
      <c r="Q3" s="209"/>
      <c r="R3" s="209"/>
    </row>
    <row r="4" spans="1:19" ht="12" x14ac:dyDescent="0.2">
      <c r="D4" s="210"/>
    </row>
    <row r="6" spans="1:19" ht="15" hidden="1" customHeight="1" thickTop="1" x14ac:dyDescent="0.15">
      <c r="B6" s="211"/>
      <c r="C6" s="212"/>
      <c r="D6" s="213"/>
      <c r="E6" s="214"/>
      <c r="F6" s="214"/>
      <c r="G6" s="214"/>
      <c r="H6" s="214"/>
      <c r="I6" s="214"/>
      <c r="J6" s="214"/>
      <c r="K6" s="215"/>
      <c r="L6" s="213"/>
      <c r="M6" s="214"/>
      <c r="N6" s="214"/>
      <c r="O6" s="214"/>
      <c r="P6" s="214"/>
      <c r="Q6" s="214"/>
      <c r="R6" s="214"/>
      <c r="S6" s="215"/>
    </row>
    <row r="7" spans="1:19" ht="13.5" hidden="1" customHeight="1" x14ac:dyDescent="0.15">
      <c r="B7" s="211"/>
      <c r="C7" s="212"/>
      <c r="D7" s="216"/>
      <c r="E7" s="211"/>
      <c r="F7" s="211"/>
      <c r="G7" s="211"/>
      <c r="H7" s="211"/>
      <c r="I7" s="211"/>
      <c r="J7" s="211"/>
      <c r="K7" s="217"/>
      <c r="L7" s="216"/>
      <c r="M7" s="211"/>
      <c r="N7" s="211"/>
      <c r="O7" s="211"/>
      <c r="P7" s="211"/>
      <c r="Q7" s="211"/>
      <c r="R7" s="211"/>
      <c r="S7" s="217"/>
    </row>
    <row r="8" spans="1:19" ht="60" customHeight="1" x14ac:dyDescent="0.2">
      <c r="B8" s="211" t="s">
        <v>87</v>
      </c>
      <c r="C8" s="212"/>
      <c r="D8" s="218" t="s">
        <v>88</v>
      </c>
      <c r="E8" s="219"/>
      <c r="F8" s="219" t="s">
        <v>89</v>
      </c>
      <c r="G8" s="219"/>
      <c r="H8" s="219" t="s">
        <v>90</v>
      </c>
      <c r="I8" s="219"/>
      <c r="J8" s="219" t="s">
        <v>91</v>
      </c>
      <c r="K8" s="220"/>
      <c r="L8" s="221"/>
      <c r="M8" s="219"/>
      <c r="N8" s="219"/>
      <c r="O8" s="219"/>
      <c r="P8" s="219"/>
      <c r="Q8" s="219"/>
      <c r="R8" s="219"/>
      <c r="S8" s="220"/>
    </row>
    <row r="9" spans="1:19" ht="12" x14ac:dyDescent="0.2">
      <c r="B9" s="219" t="s">
        <v>92</v>
      </c>
      <c r="C9" s="222"/>
      <c r="D9" s="223" t="s">
        <v>93</v>
      </c>
      <c r="E9" s="224" t="s">
        <v>94</v>
      </c>
      <c r="F9" s="225" t="s">
        <v>93</v>
      </c>
      <c r="G9" s="224" t="s">
        <v>94</v>
      </c>
      <c r="H9" s="225" t="s">
        <v>93</v>
      </c>
      <c r="I9" s="224" t="s">
        <v>94</v>
      </c>
      <c r="J9" s="225" t="s">
        <v>93</v>
      </c>
      <c r="K9" s="226" t="s">
        <v>94</v>
      </c>
      <c r="L9" s="223"/>
      <c r="M9" s="224"/>
      <c r="N9" s="225"/>
      <c r="O9" s="224"/>
      <c r="P9" s="225"/>
      <c r="Q9" s="224"/>
      <c r="R9" s="225"/>
      <c r="S9" s="226"/>
    </row>
    <row r="10" spans="1:19" ht="22.9" hidden="1" customHeight="1" x14ac:dyDescent="0.2">
      <c r="A10" s="204" t="s">
        <v>95</v>
      </c>
      <c r="B10" s="219" t="s">
        <v>96</v>
      </c>
      <c r="C10" s="222"/>
      <c r="D10" s="227"/>
      <c r="E10" s="228"/>
      <c r="F10" s="228"/>
      <c r="G10" s="228"/>
      <c r="H10" s="229"/>
      <c r="I10" s="229"/>
      <c r="J10" s="229"/>
      <c r="K10" s="230"/>
      <c r="L10" s="231"/>
      <c r="M10" s="224"/>
      <c r="N10" s="225"/>
      <c r="O10" s="224"/>
      <c r="P10" s="225"/>
      <c r="Q10" s="224"/>
      <c r="R10" s="225"/>
      <c r="S10" s="232"/>
    </row>
    <row r="11" spans="1:19" ht="8.1" customHeight="1" x14ac:dyDescent="0.2">
      <c r="B11" s="233"/>
      <c r="C11" s="233"/>
      <c r="D11" s="233"/>
      <c r="E11" s="233"/>
      <c r="F11" s="233"/>
      <c r="G11" s="233"/>
      <c r="H11" s="233"/>
      <c r="I11" s="233"/>
      <c r="J11" s="233"/>
      <c r="K11" s="233"/>
      <c r="L11" s="233"/>
      <c r="M11" s="233"/>
      <c r="N11" s="233"/>
      <c r="O11" s="233"/>
      <c r="P11" s="233"/>
      <c r="Q11" s="233"/>
      <c r="R11" s="233"/>
      <c r="S11" s="233"/>
    </row>
    <row r="12" spans="1:19" ht="12" x14ac:dyDescent="0.2">
      <c r="A12" s="204" t="str">
        <f>'t2'!B6</f>
        <v>EQ</v>
      </c>
      <c r="B12" s="211"/>
      <c r="C12" s="234" t="str">
        <f>'t2'!A6</f>
        <v>FUNZIONARI ED ELEVATA QUALIFICAZIONE</v>
      </c>
      <c r="D12" s="235"/>
      <c r="E12" s="229"/>
      <c r="F12" s="229"/>
      <c r="G12" s="229"/>
      <c r="H12" s="229"/>
      <c r="I12" s="229"/>
      <c r="J12" s="229"/>
      <c r="K12" s="230"/>
      <c r="L12" s="236"/>
      <c r="M12" s="229"/>
      <c r="N12" s="229"/>
      <c r="O12" s="229"/>
      <c r="P12" s="229"/>
      <c r="Q12" s="229"/>
      <c r="R12" s="229"/>
      <c r="S12" s="230"/>
    </row>
    <row r="13" spans="1:19" ht="12" x14ac:dyDescent="0.2">
      <c r="A13" s="204" t="str">
        <f>'t2'!B7</f>
        <v>IR</v>
      </c>
      <c r="B13" s="211"/>
      <c r="C13" s="234" t="str">
        <f>'t2'!A7</f>
        <v>ISTRUTTORI</v>
      </c>
      <c r="D13" s="235"/>
      <c r="E13" s="229"/>
      <c r="F13" s="229"/>
      <c r="G13" s="229"/>
      <c r="H13" s="229"/>
      <c r="I13" s="229"/>
      <c r="J13" s="229"/>
      <c r="K13" s="230"/>
      <c r="L13" s="236"/>
      <c r="M13" s="229"/>
      <c r="N13" s="229"/>
      <c r="O13" s="229"/>
      <c r="P13" s="229"/>
      <c r="Q13" s="229"/>
      <c r="R13" s="229"/>
      <c r="S13" s="230"/>
    </row>
    <row r="14" spans="1:19" ht="12" x14ac:dyDescent="0.2">
      <c r="A14" s="204" t="str">
        <f>'t2'!B8</f>
        <v>OE</v>
      </c>
      <c r="B14" s="211"/>
      <c r="C14" s="234" t="str">
        <f>'t2'!A8</f>
        <v>OPERATORI ESPERTI</v>
      </c>
      <c r="D14" s="235"/>
      <c r="E14" s="229"/>
      <c r="F14" s="229"/>
      <c r="G14" s="229"/>
      <c r="H14" s="229"/>
      <c r="I14" s="229"/>
      <c r="J14" s="229"/>
      <c r="K14" s="230"/>
      <c r="L14" s="236"/>
      <c r="M14" s="229"/>
      <c r="N14" s="229"/>
      <c r="O14" s="229"/>
      <c r="P14" s="229"/>
      <c r="Q14" s="229"/>
      <c r="R14" s="229"/>
      <c r="S14" s="230"/>
    </row>
    <row r="15" spans="1:19" ht="12" x14ac:dyDescent="0.2">
      <c r="A15" s="204" t="str">
        <f>'t2'!B9</f>
        <v>OP</v>
      </c>
      <c r="B15" s="211"/>
      <c r="C15" s="234" t="str">
        <f>'t2'!A9</f>
        <v>OPERATORI</v>
      </c>
      <c r="D15" s="235"/>
      <c r="E15" s="229"/>
      <c r="F15" s="229"/>
      <c r="G15" s="229"/>
      <c r="H15" s="229"/>
      <c r="I15" s="229"/>
      <c r="J15" s="229"/>
      <c r="K15" s="230"/>
      <c r="L15" s="237"/>
      <c r="M15" s="238"/>
      <c r="N15" s="238"/>
      <c r="O15" s="238"/>
      <c r="P15" s="238"/>
      <c r="Q15" s="238"/>
      <c r="R15" s="238"/>
      <c r="S15" s="239"/>
    </row>
    <row r="16" spans="1:19" ht="12.75" thickBot="1" x14ac:dyDescent="0.25">
      <c r="A16" s="204" t="str">
        <f>'t2'!B10</f>
        <v>PC</v>
      </c>
      <c r="B16" s="211"/>
      <c r="C16" s="234" t="str">
        <f>'t2'!A10</f>
        <v>PERSONALE CONTRATTISTA</v>
      </c>
      <c r="D16" s="235"/>
      <c r="E16" s="229"/>
      <c r="F16" s="229"/>
      <c r="G16" s="229"/>
      <c r="H16" s="229"/>
      <c r="I16" s="229"/>
      <c r="J16" s="229"/>
      <c r="K16" s="230"/>
      <c r="L16" s="240"/>
      <c r="M16" s="241"/>
      <c r="N16" s="241"/>
      <c r="O16" s="241"/>
      <c r="P16" s="241"/>
      <c r="Q16" s="241"/>
      <c r="R16" s="241"/>
      <c r="S16" s="242"/>
    </row>
    <row r="17" spans="2:20" ht="12" x14ac:dyDescent="0.2">
      <c r="B17" s="211"/>
      <c r="C17" s="243"/>
      <c r="D17" s="244"/>
      <c r="E17" s="245"/>
      <c r="F17" s="246"/>
      <c r="G17" s="245"/>
      <c r="H17" s="247"/>
      <c r="I17" s="245"/>
      <c r="J17" s="247"/>
      <c r="K17" s="245"/>
      <c r="L17" s="248"/>
      <c r="M17" s="249"/>
      <c r="N17" s="249"/>
      <c r="O17" s="249"/>
      <c r="P17" s="249"/>
      <c r="Q17" s="249"/>
      <c r="R17" s="249"/>
      <c r="S17" s="250"/>
    </row>
    <row r="18" spans="2:20" ht="14.25" thickBot="1" x14ac:dyDescent="0.35">
      <c r="B18" s="211"/>
      <c r="C18" s="251" t="s">
        <v>97</v>
      </c>
      <c r="D18" s="252">
        <f t="shared" ref="D18:K18" si="0">SUM(D12:D16)</f>
        <v>0</v>
      </c>
      <c r="E18" s="253">
        <f t="shared" si="0"/>
        <v>0</v>
      </c>
      <c r="F18" s="252">
        <f t="shared" si="0"/>
        <v>0</v>
      </c>
      <c r="G18" s="253">
        <f t="shared" si="0"/>
        <v>0</v>
      </c>
      <c r="H18" s="252">
        <f t="shared" si="0"/>
        <v>0</v>
      </c>
      <c r="I18" s="253">
        <f t="shared" si="0"/>
        <v>0</v>
      </c>
      <c r="J18" s="252">
        <f t="shared" si="0"/>
        <v>0</v>
      </c>
      <c r="K18" s="254">
        <f t="shared" si="0"/>
        <v>0</v>
      </c>
      <c r="L18" s="255"/>
      <c r="M18" s="256"/>
      <c r="N18" s="256"/>
      <c r="O18" s="256"/>
      <c r="P18" s="256"/>
      <c r="Q18" s="256"/>
      <c r="R18" s="256"/>
      <c r="S18" s="257"/>
      <c r="T18" s="258">
        <f>SUM(D18:S18)</f>
        <v>0</v>
      </c>
    </row>
    <row r="19" spans="2:20" ht="11.25" thickTop="1" x14ac:dyDescent="0.15"/>
    <row r="26" spans="2:20" ht="16.5" customHeight="1" x14ac:dyDescent="0.15"/>
    <row r="27" spans="2:20" ht="12.75" x14ac:dyDescent="0.2">
      <c r="F27" s="259"/>
      <c r="G27" s="259"/>
    </row>
    <row r="28" spans="2:20" ht="12.75" x14ac:dyDescent="0.2">
      <c r="F28" s="259"/>
      <c r="G28" s="259"/>
    </row>
    <row r="30" spans="2:20" ht="12.75" x14ac:dyDescent="0.2">
      <c r="F30" s="259"/>
      <c r="G30" s="259"/>
    </row>
    <row r="32" spans="2:20" ht="12.75" x14ac:dyDescent="0.2">
      <c r="F32" s="259"/>
      <c r="G32" s="259"/>
    </row>
  </sheetData>
  <sheetProtection algorithmName="SHA-512" hashValue="f0zMxJJxe0xe1bhM/kuaZwybK5SYsgfkbvi5h3buZtCMsV9Nc9snkGhIk1iQ/5MPTAKhf20GuV+AB33Vvs5xcw==" saltValue="RsNlActw5wpBhD43aFG2QQ==" spinCount="100000" sheet="1" formatColumns="0" selectLockedCells="1"/>
  <mergeCells count="17">
    <mergeCell ref="B12:B18"/>
    <mergeCell ref="N8:O8"/>
    <mergeCell ref="P8:Q8"/>
    <mergeCell ref="R8:S8"/>
    <mergeCell ref="B9:C9"/>
    <mergeCell ref="B10:C10"/>
    <mergeCell ref="B11:S11"/>
    <mergeCell ref="B1:S1"/>
    <mergeCell ref="B6:C7"/>
    <mergeCell ref="D6:K7"/>
    <mergeCell ref="L6:S7"/>
    <mergeCell ref="B8:C8"/>
    <mergeCell ref="D8:E8"/>
    <mergeCell ref="F8:G8"/>
    <mergeCell ref="H8:I8"/>
    <mergeCell ref="J8:K8"/>
    <mergeCell ref="L8:M8"/>
  </mergeCells>
  <dataValidations count="1">
    <dataValidation type="whole" allowBlank="1" showInputMessage="1" showErrorMessage="1" errorTitle="ERRORE" error="INSERIRE SOLO NUMERI INTERI COMPRESI TRA 0 E 9999999" sqref="D10:K10 D12:S17">
      <formula1>0</formula1>
      <formula2>9999999</formula2>
    </dataValidation>
  </dataValidations>
  <pageMargins left="0.39" right="0.4" top="1" bottom="1" header="0.5" footer="0.5"/>
  <pageSetup paperSize="9" scale="95"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zoomScaleNormal="100" workbookViewId="0">
      <pane xSplit="2" ySplit="5" topLeftCell="C6" activePane="bottomRight" state="frozen"/>
      <selection activeCell="AF16" sqref="AF16"/>
      <selection pane="topRight" activeCell="AF16" sqref="AF16"/>
      <selection pane="bottomLeft" activeCell="AF16" sqref="AF16"/>
      <selection pane="bottomRight" activeCell="AF16" sqref="AF16"/>
    </sheetView>
  </sheetViews>
  <sheetFormatPr defaultColWidth="10.6640625" defaultRowHeight="11.25" x14ac:dyDescent="0.2"/>
  <cols>
    <col min="1" max="1" width="43.5" style="270" customWidth="1"/>
    <col min="2" max="2" width="10.6640625" style="322" customWidth="1"/>
    <col min="3" max="14" width="11.5" style="270" customWidth="1"/>
    <col min="15" max="16" width="11.5" customWidth="1"/>
    <col min="17" max="17" width="9.1640625" style="270" hidden="1" customWidth="1"/>
    <col min="18" max="18" width="9.1640625" style="270" customWidth="1"/>
    <col min="19" max="19" width="6.6640625" style="270" customWidth="1"/>
    <col min="20" max="23" width="10.6640625" style="270" customWidth="1"/>
    <col min="24" max="16384" width="10.6640625" style="270"/>
  </cols>
  <sheetData>
    <row r="1" spans="1:18" s="4" customFormat="1" ht="43.5" customHeight="1" x14ac:dyDescent="0.2">
      <c r="A1" s="260" t="str">
        <f>'t1'!A1</f>
        <v>REGIONI ED AUTONOMIE LOCALI - anno 2023</v>
      </c>
      <c r="B1" s="260"/>
      <c r="C1" s="260"/>
      <c r="D1" s="260"/>
      <c r="E1" s="260"/>
      <c r="F1" s="260"/>
      <c r="G1" s="260"/>
      <c r="H1" s="260"/>
      <c r="I1" s="260"/>
      <c r="J1" s="260"/>
      <c r="K1" s="260"/>
      <c r="L1" s="260"/>
      <c r="N1" s="2"/>
      <c r="O1"/>
      <c r="P1"/>
      <c r="Q1"/>
    </row>
    <row r="2" spans="1:18" s="4" customFormat="1" ht="30" customHeight="1" thickBot="1" x14ac:dyDescent="0.25">
      <c r="A2" s="54"/>
      <c r="B2" s="6"/>
      <c r="F2" s="261"/>
      <c r="G2" s="261"/>
      <c r="H2" s="261"/>
      <c r="I2" s="261"/>
      <c r="J2" s="261"/>
      <c r="K2" s="261"/>
      <c r="L2" s="261"/>
      <c r="M2" s="261"/>
      <c r="N2" s="261"/>
      <c r="O2"/>
      <c r="P2"/>
      <c r="Q2"/>
    </row>
    <row r="3" spans="1:18" ht="18.75" customHeight="1" thickBot="1" x14ac:dyDescent="0.25">
      <c r="A3" s="262"/>
      <c r="B3" s="263"/>
      <c r="C3" s="264" t="s">
        <v>98</v>
      </c>
      <c r="D3" s="265"/>
      <c r="E3" s="265"/>
      <c r="F3" s="266"/>
      <c r="G3" s="265"/>
      <c r="H3" s="265"/>
      <c r="I3" s="265"/>
      <c r="J3" s="265"/>
      <c r="K3" s="267" t="s">
        <v>99</v>
      </c>
      <c r="L3" s="268"/>
      <c r="M3" s="268"/>
      <c r="N3" s="268"/>
      <c r="O3" s="268"/>
      <c r="P3" s="269"/>
      <c r="Q3"/>
      <c r="R3"/>
    </row>
    <row r="4" spans="1:18" ht="21.75" customHeight="1" thickTop="1" x14ac:dyDescent="0.2">
      <c r="A4" s="271" t="s">
        <v>100</v>
      </c>
      <c r="B4" s="272" t="s">
        <v>2</v>
      </c>
      <c r="C4" s="273" t="s">
        <v>101</v>
      </c>
      <c r="D4" s="274"/>
      <c r="E4" s="275" t="s">
        <v>102</v>
      </c>
      <c r="F4" s="276"/>
      <c r="G4" s="277" t="s">
        <v>103</v>
      </c>
      <c r="H4" s="277"/>
      <c r="I4" s="278" t="s">
        <v>104</v>
      </c>
      <c r="J4" s="279"/>
      <c r="K4" s="273" t="s">
        <v>101</v>
      </c>
      <c r="L4" s="274"/>
      <c r="M4" s="280" t="s">
        <v>102</v>
      </c>
      <c r="N4" s="281"/>
      <c r="O4" s="280" t="s">
        <v>103</v>
      </c>
      <c r="P4" s="282"/>
      <c r="Q4"/>
      <c r="R4"/>
    </row>
    <row r="5" spans="1:18" ht="12" thickBot="1" x14ac:dyDescent="0.25">
      <c r="A5" s="283" t="s">
        <v>105</v>
      </c>
      <c r="B5" s="284"/>
      <c r="C5" s="285" t="s">
        <v>6</v>
      </c>
      <c r="D5" s="286" t="s">
        <v>7</v>
      </c>
      <c r="E5" s="287" t="s">
        <v>6</v>
      </c>
      <c r="F5" s="286" t="s">
        <v>7</v>
      </c>
      <c r="G5" s="287" t="s">
        <v>6</v>
      </c>
      <c r="H5" s="286" t="s">
        <v>7</v>
      </c>
      <c r="I5" s="287" t="s">
        <v>6</v>
      </c>
      <c r="J5" s="286" t="s">
        <v>7</v>
      </c>
      <c r="K5" s="288" t="s">
        <v>6</v>
      </c>
      <c r="L5" s="289" t="s">
        <v>7</v>
      </c>
      <c r="M5" s="290" t="s">
        <v>6</v>
      </c>
      <c r="N5" s="289" t="s">
        <v>7</v>
      </c>
      <c r="O5" s="290" t="s">
        <v>6</v>
      </c>
      <c r="P5" s="289" t="s">
        <v>7</v>
      </c>
      <c r="Q5"/>
      <c r="R5"/>
    </row>
    <row r="6" spans="1:18" ht="12.75" customHeight="1" thickTop="1" x14ac:dyDescent="0.2">
      <c r="A6" s="94" t="str">
        <f>'t1'!A6</f>
        <v>SEGRETARIO A</v>
      </c>
      <c r="B6" s="291" t="str">
        <f>'t1'!B6</f>
        <v>0D0102</v>
      </c>
      <c r="C6" s="292"/>
      <c r="D6" s="293"/>
      <c r="E6" s="294"/>
      <c r="F6" s="295"/>
      <c r="G6" s="296"/>
      <c r="H6" s="293"/>
      <c r="I6" s="296"/>
      <c r="J6" s="293"/>
      <c r="K6" s="297"/>
      <c r="L6" s="298"/>
      <c r="M6" s="299"/>
      <c r="N6" s="300"/>
      <c r="O6" s="301"/>
      <c r="P6" s="302"/>
      <c r="Q6" s="303">
        <f>'t1'!M6</f>
        <v>0</v>
      </c>
      <c r="R6"/>
    </row>
    <row r="7" spans="1:18" ht="12.75" customHeight="1" x14ac:dyDescent="0.2">
      <c r="A7" s="94" t="str">
        <f>'t1'!A7</f>
        <v>SEGRETARIO B</v>
      </c>
      <c r="B7" s="291" t="str">
        <f>'t1'!B7</f>
        <v>0D0103</v>
      </c>
      <c r="C7" s="292"/>
      <c r="D7" s="293"/>
      <c r="E7" s="294"/>
      <c r="F7" s="295"/>
      <c r="G7" s="296"/>
      <c r="H7" s="293"/>
      <c r="I7" s="296"/>
      <c r="J7" s="293"/>
      <c r="K7" s="297"/>
      <c r="L7" s="298"/>
      <c r="M7" s="299"/>
      <c r="N7" s="304"/>
      <c r="O7" s="305"/>
      <c r="P7" s="306"/>
      <c r="Q7" s="303">
        <f>'t1'!M7</f>
        <v>0</v>
      </c>
      <c r="R7"/>
    </row>
    <row r="8" spans="1:18" ht="12.75" customHeight="1" x14ac:dyDescent="0.2">
      <c r="A8" s="94" t="str">
        <f>'t1'!A8</f>
        <v>SEGRETARIO C</v>
      </c>
      <c r="B8" s="291" t="str">
        <f>'t1'!B8</f>
        <v>0D0485</v>
      </c>
      <c r="C8" s="292"/>
      <c r="D8" s="293"/>
      <c r="E8" s="294"/>
      <c r="F8" s="295"/>
      <c r="G8" s="296"/>
      <c r="H8" s="293"/>
      <c r="I8" s="296"/>
      <c r="J8" s="293"/>
      <c r="K8" s="297"/>
      <c r="L8" s="298"/>
      <c r="M8" s="299"/>
      <c r="N8" s="304"/>
      <c r="O8" s="305"/>
      <c r="P8" s="306"/>
      <c r="Q8" s="303">
        <f>'t1'!M8</f>
        <v>0</v>
      </c>
      <c r="R8"/>
    </row>
    <row r="9" spans="1:18" ht="12.75" customHeight="1" x14ac:dyDescent="0.2">
      <c r="A9" s="94" t="str">
        <f>'t1'!A9</f>
        <v>DIRETTORE  GENERALE</v>
      </c>
      <c r="B9" s="291" t="str">
        <f>'t1'!B9</f>
        <v>0D0097</v>
      </c>
      <c r="C9" s="292"/>
      <c r="D9" s="293"/>
      <c r="E9" s="294"/>
      <c r="F9" s="295"/>
      <c r="G9" s="296"/>
      <c r="H9" s="293"/>
      <c r="I9" s="296"/>
      <c r="J9" s="293"/>
      <c r="K9" s="297"/>
      <c r="L9" s="298"/>
      <c r="M9" s="299"/>
      <c r="N9" s="304"/>
      <c r="O9" s="305"/>
      <c r="P9" s="306"/>
      <c r="Q9" s="303">
        <f>'t1'!M9</f>
        <v>0</v>
      </c>
      <c r="R9"/>
    </row>
    <row r="10" spans="1:18" ht="12.75" customHeight="1" x14ac:dyDescent="0.2">
      <c r="A10" s="94" t="str">
        <f>'t1'!A10</f>
        <v>ALTE SPECIALIZZ. FUORI D.O.</v>
      </c>
      <c r="B10" s="291" t="str">
        <f>'t1'!B10</f>
        <v>0D0095</v>
      </c>
      <c r="C10" s="292"/>
      <c r="D10" s="293"/>
      <c r="E10" s="294"/>
      <c r="F10" s="295"/>
      <c r="G10" s="296"/>
      <c r="H10" s="293"/>
      <c r="I10" s="296"/>
      <c r="J10" s="293"/>
      <c r="K10" s="297"/>
      <c r="L10" s="298"/>
      <c r="M10" s="299"/>
      <c r="N10" s="304"/>
      <c r="O10" s="305"/>
      <c r="P10" s="306"/>
      <c r="Q10" s="303">
        <f>'t1'!M10</f>
        <v>0</v>
      </c>
      <c r="R10"/>
    </row>
    <row r="11" spans="1:18" ht="12.75" customHeight="1" x14ac:dyDescent="0.2">
      <c r="A11" s="94" t="str">
        <f>'t1'!A11</f>
        <v>DIRIGENTE A TEMPO DETERMINATO FUORI D.O.</v>
      </c>
      <c r="B11" s="291" t="str">
        <f>'t1'!B11</f>
        <v>0D0098</v>
      </c>
      <c r="C11" s="292"/>
      <c r="D11" s="293"/>
      <c r="E11" s="294"/>
      <c r="F11" s="295"/>
      <c r="G11" s="296"/>
      <c r="H11" s="293"/>
      <c r="I11" s="296"/>
      <c r="J11" s="293"/>
      <c r="K11" s="297"/>
      <c r="L11" s="298"/>
      <c r="M11" s="299"/>
      <c r="N11" s="304"/>
      <c r="O11" s="305"/>
      <c r="P11" s="306"/>
      <c r="Q11" s="303">
        <f>'t1'!M11</f>
        <v>0</v>
      </c>
      <c r="R11"/>
    </row>
    <row r="12" spans="1:18" ht="12.75" customHeight="1" x14ac:dyDescent="0.2">
      <c r="A12" s="94" t="str">
        <f>'t1'!A12</f>
        <v>SEGRETARIO GENERALE CCIAA</v>
      </c>
      <c r="B12" s="291" t="str">
        <f>'t1'!B12</f>
        <v>0D0104</v>
      </c>
      <c r="C12" s="292"/>
      <c r="D12" s="293"/>
      <c r="E12" s="294"/>
      <c r="F12" s="295"/>
      <c r="G12" s="296"/>
      <c r="H12" s="293"/>
      <c r="I12" s="296"/>
      <c r="J12" s="293"/>
      <c r="K12" s="297"/>
      <c r="L12" s="298"/>
      <c r="M12" s="299"/>
      <c r="N12" s="304"/>
      <c r="O12" s="305"/>
      <c r="P12" s="306"/>
      <c r="Q12" s="303">
        <f>'t1'!M12</f>
        <v>1</v>
      </c>
      <c r="R12"/>
    </row>
    <row r="13" spans="1:18" ht="12.75" customHeight="1" x14ac:dyDescent="0.2">
      <c r="A13" s="94" t="str">
        <f>'t1'!A13</f>
        <v>DIRIGENTE A TEMPO INDETERMINATO</v>
      </c>
      <c r="B13" s="291" t="str">
        <f>'t1'!B13</f>
        <v>0D0164</v>
      </c>
      <c r="C13" s="292">
        <v>1</v>
      </c>
      <c r="D13" s="293"/>
      <c r="E13" s="294"/>
      <c r="F13" s="295"/>
      <c r="G13" s="296"/>
      <c r="H13" s="293"/>
      <c r="I13" s="296"/>
      <c r="J13" s="293"/>
      <c r="K13" s="297"/>
      <c r="L13" s="298"/>
      <c r="M13" s="299"/>
      <c r="N13" s="304"/>
      <c r="O13" s="305"/>
      <c r="P13" s="306"/>
      <c r="Q13" s="303">
        <f>'t1'!M13</f>
        <v>1</v>
      </c>
      <c r="R13"/>
    </row>
    <row r="14" spans="1:18" ht="12.75" customHeight="1" x14ac:dyDescent="0.2">
      <c r="A14" s="94" t="str">
        <f>'t1'!A14</f>
        <v>DIRIGENTE A TEMPO DETERMINATO IN D.O.</v>
      </c>
      <c r="B14" s="291" t="str">
        <f>'t1'!B14</f>
        <v>0D0165</v>
      </c>
      <c r="C14" s="292"/>
      <c r="D14" s="293"/>
      <c r="E14" s="294"/>
      <c r="F14" s="295"/>
      <c r="G14" s="296"/>
      <c r="H14" s="293"/>
      <c r="I14" s="296"/>
      <c r="J14" s="293"/>
      <c r="K14" s="297"/>
      <c r="L14" s="298"/>
      <c r="M14" s="299"/>
      <c r="N14" s="304"/>
      <c r="O14" s="305"/>
      <c r="P14" s="306"/>
      <c r="Q14" s="303">
        <f>'t1'!M14</f>
        <v>0</v>
      </c>
      <c r="R14"/>
    </row>
    <row r="15" spans="1:18" ht="12.75" customHeight="1" x14ac:dyDescent="0.2">
      <c r="A15" s="94" t="str">
        <f>'t1'!A15</f>
        <v xml:space="preserve">ALTE SPECIALIZZ. IN D.O. </v>
      </c>
      <c r="B15" s="291" t="str">
        <f>'t1'!B15</f>
        <v>0D0I95</v>
      </c>
      <c r="C15" s="292"/>
      <c r="D15" s="293"/>
      <c r="E15" s="294"/>
      <c r="F15" s="295"/>
      <c r="G15" s="296"/>
      <c r="H15" s="293"/>
      <c r="I15" s="296"/>
      <c r="J15" s="293"/>
      <c r="K15" s="297"/>
      <c r="L15" s="298"/>
      <c r="M15" s="299"/>
      <c r="N15" s="304"/>
      <c r="O15" s="305"/>
      <c r="P15" s="306"/>
      <c r="Q15" s="303">
        <f>'t1'!M15</f>
        <v>0</v>
      </c>
      <c r="R15"/>
    </row>
    <row r="16" spans="1:18" ht="12.75" customHeight="1" x14ac:dyDescent="0.2">
      <c r="A16" s="94" t="str">
        <f>'t1'!A16</f>
        <v>RESPONSABILE DEI SERVIZI O DEGLI UFFICI IN D.O</v>
      </c>
      <c r="B16" s="291" t="str">
        <f>'t1'!B16</f>
        <v>0D0I96</v>
      </c>
      <c r="C16" s="292"/>
      <c r="D16" s="293"/>
      <c r="E16" s="294"/>
      <c r="F16" s="295"/>
      <c r="G16" s="296"/>
      <c r="H16" s="293"/>
      <c r="I16" s="296"/>
      <c r="J16" s="293"/>
      <c r="K16" s="297"/>
      <c r="L16" s="298"/>
      <c r="M16" s="299"/>
      <c r="N16" s="304"/>
      <c r="O16" s="305"/>
      <c r="P16" s="306"/>
      <c r="Q16" s="303">
        <f>'t1'!M16</f>
        <v>0</v>
      </c>
      <c r="R16"/>
    </row>
    <row r="17" spans="1:22" ht="12.75" customHeight="1" x14ac:dyDescent="0.2">
      <c r="A17" s="94" t="str">
        <f>'t1'!A17</f>
        <v>FUNZIONARI ED ELEVATA QUALIFICAZIONE</v>
      </c>
      <c r="B17" s="291" t="str">
        <f>'t1'!B17</f>
        <v>0FZEQF</v>
      </c>
      <c r="C17" s="292"/>
      <c r="D17" s="293"/>
      <c r="E17" s="294"/>
      <c r="F17" s="295"/>
      <c r="G17" s="296"/>
      <c r="H17" s="293"/>
      <c r="I17" s="296"/>
      <c r="J17" s="293"/>
      <c r="K17" s="297"/>
      <c r="L17" s="298"/>
      <c r="M17" s="299"/>
      <c r="N17" s="304"/>
      <c r="O17" s="305"/>
      <c r="P17" s="306"/>
      <c r="Q17" s="303">
        <f>'t1'!M17</f>
        <v>1</v>
      </c>
      <c r="R17"/>
    </row>
    <row r="18" spans="1:22" ht="12.75" customHeight="1" x14ac:dyDescent="0.2">
      <c r="A18" s="94" t="str">
        <f>'t1'!A18</f>
        <v>ISTRUTTORI</v>
      </c>
      <c r="B18" s="291" t="str">
        <f>'t1'!B18</f>
        <v>0IR000</v>
      </c>
      <c r="C18" s="292"/>
      <c r="D18" s="293"/>
      <c r="E18" s="294"/>
      <c r="F18" s="295"/>
      <c r="G18" s="296"/>
      <c r="H18" s="293"/>
      <c r="I18" s="296"/>
      <c r="J18" s="293"/>
      <c r="K18" s="297"/>
      <c r="L18" s="298"/>
      <c r="M18" s="299"/>
      <c r="N18" s="304"/>
      <c r="O18" s="305"/>
      <c r="P18" s="306"/>
      <c r="Q18" s="303">
        <f>'t1'!M18</f>
        <v>1</v>
      </c>
      <c r="R18"/>
    </row>
    <row r="19" spans="1:22" ht="12.75" customHeight="1" x14ac:dyDescent="0.2">
      <c r="A19" s="94" t="str">
        <f>'t1'!A19</f>
        <v>OPERATORI ESPERTI</v>
      </c>
      <c r="B19" s="291" t="str">
        <f>'t1'!B19</f>
        <v>0OEESP</v>
      </c>
      <c r="C19" s="292"/>
      <c r="D19" s="293"/>
      <c r="E19" s="294"/>
      <c r="F19" s="295"/>
      <c r="G19" s="296"/>
      <c r="H19" s="293"/>
      <c r="I19" s="296"/>
      <c r="J19" s="293"/>
      <c r="K19" s="297"/>
      <c r="L19" s="298"/>
      <c r="M19" s="299"/>
      <c r="N19" s="304"/>
      <c r="O19" s="305"/>
      <c r="P19" s="306"/>
      <c r="Q19" s="303">
        <f>'t1'!M19</f>
        <v>1</v>
      </c>
      <c r="R19"/>
    </row>
    <row r="20" spans="1:22" ht="12.75" customHeight="1" x14ac:dyDescent="0.2">
      <c r="A20" s="94" t="str">
        <f>'t1'!A20</f>
        <v>OPERATORI</v>
      </c>
      <c r="B20" s="291" t="str">
        <f>'t1'!B20</f>
        <v>0OP000</v>
      </c>
      <c r="C20" s="292"/>
      <c r="D20" s="293"/>
      <c r="E20" s="294"/>
      <c r="F20" s="295"/>
      <c r="G20" s="296"/>
      <c r="H20" s="293"/>
      <c r="I20" s="296"/>
      <c r="J20" s="293"/>
      <c r="K20" s="297"/>
      <c r="L20" s="298"/>
      <c r="M20" s="299"/>
      <c r="N20" s="304"/>
      <c r="O20" s="305"/>
      <c r="P20" s="306"/>
      <c r="Q20" s="303">
        <f>'t1'!M20</f>
        <v>1</v>
      </c>
      <c r="R20"/>
    </row>
    <row r="21" spans="1:22" ht="12.75" customHeight="1" x14ac:dyDescent="0.2">
      <c r="A21" s="94" t="str">
        <f>'t1'!A21</f>
        <v>CONTRATTISTI</v>
      </c>
      <c r="B21" s="291" t="str">
        <f>'t1'!B21</f>
        <v>000061</v>
      </c>
      <c r="C21" s="292"/>
      <c r="D21" s="293"/>
      <c r="E21" s="294"/>
      <c r="F21" s="295"/>
      <c r="G21" s="296"/>
      <c r="H21" s="293"/>
      <c r="I21" s="296"/>
      <c r="J21" s="293"/>
      <c r="K21" s="297"/>
      <c r="L21" s="298"/>
      <c r="M21" s="299"/>
      <c r="N21" s="304"/>
      <c r="O21" s="307"/>
      <c r="P21" s="308"/>
      <c r="Q21" s="303">
        <f>'t1'!M21</f>
        <v>0</v>
      </c>
      <c r="R21"/>
    </row>
    <row r="22" spans="1:22" ht="12.75" customHeight="1" thickBot="1" x14ac:dyDescent="0.25">
      <c r="A22" s="94" t="str">
        <f>'t1'!A22</f>
        <v>COLLABORATORE A T.D. ART. 90 TUEL</v>
      </c>
      <c r="B22" s="291" t="str">
        <f>'t1'!B22</f>
        <v>000096</v>
      </c>
      <c r="C22" s="292"/>
      <c r="D22" s="293"/>
      <c r="E22" s="294"/>
      <c r="F22" s="295"/>
      <c r="G22" s="296"/>
      <c r="H22" s="293"/>
      <c r="I22" s="296"/>
      <c r="J22" s="293"/>
      <c r="K22" s="297"/>
      <c r="L22" s="298"/>
      <c r="M22" s="299"/>
      <c r="N22" s="304"/>
      <c r="O22" s="307"/>
      <c r="P22" s="308"/>
      <c r="Q22" s="303">
        <f>'t1'!M22</f>
        <v>0</v>
      </c>
      <c r="R22"/>
    </row>
    <row r="23" spans="1:22" ht="15.75" customHeight="1" thickTop="1" thickBot="1" x14ac:dyDescent="0.25">
      <c r="A23" s="309" t="s">
        <v>42</v>
      </c>
      <c r="B23" s="310"/>
      <c r="C23" s="311">
        <f t="shared" ref="C23:N23" si="0">SUM(C6:C22)</f>
        <v>1</v>
      </c>
      <c r="D23" s="312">
        <f t="shared" si="0"/>
        <v>0</v>
      </c>
      <c r="E23" s="313">
        <f t="shared" si="0"/>
        <v>0</v>
      </c>
      <c r="F23" s="314">
        <f t="shared" si="0"/>
        <v>0</v>
      </c>
      <c r="G23" s="313">
        <f>SUM(G6:G22)</f>
        <v>0</v>
      </c>
      <c r="H23" s="315">
        <f>SUM(H6:H22)</f>
        <v>0</v>
      </c>
      <c r="I23" s="313">
        <f>SUM(I6:I22)</f>
        <v>0</v>
      </c>
      <c r="J23" s="315">
        <f>SUM(J6:J22)</f>
        <v>0</v>
      </c>
      <c r="K23" s="311">
        <f t="shared" si="0"/>
        <v>0</v>
      </c>
      <c r="L23" s="312">
        <f t="shared" si="0"/>
        <v>0</v>
      </c>
      <c r="M23" s="313">
        <f t="shared" si="0"/>
        <v>0</v>
      </c>
      <c r="N23" s="312">
        <f t="shared" si="0"/>
        <v>0</v>
      </c>
      <c r="O23" s="316">
        <f>SUM(O6:O22)</f>
        <v>0</v>
      </c>
      <c r="P23" s="317">
        <f>SUM(P6:P22)</f>
        <v>0</v>
      </c>
      <c r="Q23"/>
      <c r="R23"/>
    </row>
    <row r="24" spans="1:22" x14ac:dyDescent="0.2">
      <c r="A24" s="4"/>
      <c r="B24" s="318"/>
      <c r="C24" s="4"/>
      <c r="D24" s="4"/>
      <c r="E24" s="4"/>
      <c r="F24" s="4"/>
      <c r="G24" s="4"/>
      <c r="H24" s="4"/>
      <c r="I24" s="4"/>
      <c r="J24" s="4"/>
      <c r="K24" s="4"/>
      <c r="L24" s="4"/>
      <c r="M24" s="4"/>
      <c r="N24" s="4"/>
    </row>
    <row r="25" spans="1:22" x14ac:dyDescent="0.2">
      <c r="A25" s="4"/>
      <c r="B25" s="318"/>
      <c r="C25" s="4"/>
      <c r="D25" s="319"/>
      <c r="E25" s="4"/>
      <c r="F25" s="4"/>
      <c r="G25" s="4"/>
      <c r="H25" s="4"/>
      <c r="I25" s="4"/>
      <c r="J25" s="4"/>
      <c r="K25" s="4"/>
      <c r="L25" s="4"/>
      <c r="M25" s="4"/>
      <c r="N25" s="4"/>
      <c r="Q25" s="4"/>
      <c r="R25" s="4"/>
      <c r="S25" s="4"/>
      <c r="T25" s="4"/>
      <c r="U25" s="4"/>
      <c r="V25" s="4"/>
    </row>
    <row r="26" spans="1:22" s="4" customFormat="1" x14ac:dyDescent="0.2">
      <c r="B26" s="6"/>
    </row>
    <row r="27" spans="1:22" x14ac:dyDescent="0.2">
      <c r="A27" s="4" t="s">
        <v>106</v>
      </c>
      <c r="B27" s="320"/>
    </row>
    <row r="28" spans="1:22" x14ac:dyDescent="0.2">
      <c r="A28" s="321" t="s">
        <v>107</v>
      </c>
    </row>
  </sheetData>
  <sheetProtection algorithmName="SHA-512" hashValue="UTi7QBjjV7PkeKEudCWBET2kcD+rPPr15aLL34Io4wIm3Lkhf89Rt+dk9PEsrq2ibBjocX6JYpldM8dfWvAgRg==" saltValue="/I1hAaRWJ20Rk0F5aP8qVA==" spinCount="100000" sheet="1" formatColumns="0" selectLockedCells="1"/>
  <mergeCells count="10">
    <mergeCell ref="A1:L1"/>
    <mergeCell ref="F2:N2"/>
    <mergeCell ref="K3:P3"/>
    <mergeCell ref="C4:D4"/>
    <mergeCell ref="E4:F4"/>
    <mergeCell ref="G4:H4"/>
    <mergeCell ref="I4:J4"/>
    <mergeCell ref="K4:L4"/>
    <mergeCell ref="M4:N4"/>
    <mergeCell ref="O4:P4"/>
  </mergeCells>
  <conditionalFormatting sqref="A6:J22">
    <cfRule type="expression" dxfId="10" priority="1" stopIfTrue="1">
      <formula>$Q6&gt;0</formula>
    </cfRule>
  </conditionalFormatting>
  <printOptions horizontalCentered="1" verticalCentered="1"/>
  <pageMargins left="0" right="0" top="0.19685039370078741" bottom="0.17" header="0.18" footer="0.21"/>
  <pageSetup paperSize="9" scale="7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zoomScaleNormal="100" workbookViewId="0">
      <pane xSplit="2" ySplit="14" topLeftCell="C15" activePane="bottomRight" state="frozen"/>
      <selection activeCell="AF16" sqref="AF16"/>
      <selection pane="topRight" activeCell="AF16" sqref="AF16"/>
      <selection pane="bottomLeft" activeCell="AF16" sqref="AF16"/>
      <selection pane="bottomRight" activeCell="AF16" sqref="AF16"/>
    </sheetView>
  </sheetViews>
  <sheetFormatPr defaultColWidth="9.33203125" defaultRowHeight="11.25" x14ac:dyDescent="0.2"/>
  <cols>
    <col min="1" max="1" width="47.6640625" style="4" customWidth="1"/>
    <col min="2" max="2" width="9.1640625" style="6" customWidth="1"/>
    <col min="3" max="5" width="4.6640625" style="6" customWidth="1"/>
    <col min="6" max="19" width="4.6640625" style="4" customWidth="1"/>
    <col min="20" max="20" width="12" style="4" customWidth="1"/>
    <col min="21" max="43" width="3.6640625" style="4" customWidth="1"/>
    <col min="44" max="16384" width="9.33203125" style="4"/>
  </cols>
  <sheetData>
    <row r="1" spans="1:26" ht="43.5" customHeight="1" x14ac:dyDescent="0.2">
      <c r="A1" s="260" t="str">
        <f>'t1'!A1</f>
        <v>REGIONI ED AUTONOMIE LOCALI - anno 2023</v>
      </c>
      <c r="B1" s="260"/>
      <c r="C1" s="260"/>
      <c r="D1" s="260"/>
      <c r="E1" s="260"/>
      <c r="F1" s="260"/>
      <c r="G1" s="260"/>
      <c r="H1" s="260"/>
      <c r="I1" s="260"/>
      <c r="J1" s="260"/>
      <c r="K1" s="260"/>
      <c r="L1" s="260"/>
      <c r="M1" s="260"/>
      <c r="N1" s="260"/>
      <c r="O1" s="260"/>
      <c r="P1" s="260"/>
      <c r="Q1" s="260"/>
      <c r="R1" s="260"/>
      <c r="S1" s="260"/>
      <c r="T1" s="2"/>
    </row>
    <row r="2" spans="1:26" ht="38.25" customHeight="1" x14ac:dyDescent="0.2">
      <c r="A2" s="323"/>
      <c r="R2" s="324"/>
      <c r="S2" s="324"/>
      <c r="T2" s="324"/>
      <c r="Z2" s="325"/>
    </row>
    <row r="3" spans="1:26" ht="12" customHeight="1" thickBot="1" x14ac:dyDescent="0.25">
      <c r="A3" s="323"/>
      <c r="R3" s="326"/>
      <c r="S3" s="326"/>
      <c r="T3" s="326"/>
    </row>
    <row r="4" spans="1:26" ht="18" customHeight="1" thickBot="1" x14ac:dyDescent="0.25">
      <c r="A4" s="327" t="s">
        <v>108</v>
      </c>
      <c r="B4" s="328"/>
      <c r="C4" s="328"/>
      <c r="D4" s="328"/>
      <c r="E4" s="328"/>
      <c r="F4" s="329"/>
      <c r="G4" s="329"/>
      <c r="H4" s="329"/>
      <c r="I4" s="329"/>
      <c r="J4" s="329"/>
      <c r="K4" s="329"/>
      <c r="L4" s="329"/>
      <c r="M4" s="329"/>
      <c r="N4" s="329"/>
      <c r="O4" s="329"/>
      <c r="P4" s="329"/>
      <c r="Q4" s="329"/>
      <c r="R4" s="330"/>
      <c r="S4" s="330"/>
      <c r="T4" s="331"/>
    </row>
    <row r="5" spans="1:26" ht="12" customHeight="1" x14ac:dyDescent="0.2">
      <c r="A5" s="332"/>
      <c r="B5" s="4"/>
      <c r="C5" s="4"/>
      <c r="D5" s="4"/>
      <c r="E5" s="4"/>
      <c r="R5" s="326"/>
      <c r="S5" s="326"/>
      <c r="T5" s="333"/>
    </row>
    <row r="6" spans="1:26" ht="12" customHeight="1" x14ac:dyDescent="0.2">
      <c r="A6" s="334" t="str">
        <f>'t2'!A6</f>
        <v>FUNZIONARI ED ELEVATA QUALIFICAZIONE</v>
      </c>
      <c r="B6" s="335" t="str">
        <f>'t2'!B6</f>
        <v>EQ</v>
      </c>
      <c r="C6" s="334" t="str">
        <f>"     n."</f>
        <v xml:space="preserve">     n.</v>
      </c>
      <c r="D6" s="336"/>
      <c r="E6" s="336"/>
      <c r="R6" s="326"/>
      <c r="S6" s="326"/>
      <c r="T6" s="333"/>
    </row>
    <row r="7" spans="1:26" ht="12" customHeight="1" x14ac:dyDescent="0.2">
      <c r="A7" s="334" t="str">
        <f>'t2'!A7</f>
        <v>ISTRUTTORI</v>
      </c>
      <c r="B7" s="335" t="str">
        <f>'t2'!B7</f>
        <v>IR</v>
      </c>
      <c r="C7" s="334" t="str">
        <f>"     n."</f>
        <v xml:space="preserve">     n.</v>
      </c>
      <c r="D7" s="336"/>
      <c r="E7" s="336"/>
      <c r="R7" s="326"/>
      <c r="S7" s="326"/>
      <c r="T7" s="333"/>
    </row>
    <row r="8" spans="1:26" ht="12" customHeight="1" x14ac:dyDescent="0.2">
      <c r="A8" s="334" t="str">
        <f>'t2'!A8</f>
        <v>OPERATORI ESPERTI</v>
      </c>
      <c r="B8" s="335" t="str">
        <f>'t2'!B8</f>
        <v>OE</v>
      </c>
      <c r="C8" s="334" t="str">
        <f>"     n."</f>
        <v xml:space="preserve">     n.</v>
      </c>
      <c r="D8" s="336"/>
      <c r="E8" s="336"/>
      <c r="R8" s="326"/>
      <c r="S8" s="326"/>
      <c r="T8" s="333"/>
    </row>
    <row r="9" spans="1:26" ht="12" customHeight="1" x14ac:dyDescent="0.2">
      <c r="A9" s="334" t="str">
        <f>'t2'!A9</f>
        <v>OPERATORI</v>
      </c>
      <c r="B9" s="335" t="str">
        <f>'t2'!B9</f>
        <v>OP</v>
      </c>
      <c r="C9" s="334" t="str">
        <f>"     n."</f>
        <v xml:space="preserve">     n.</v>
      </c>
      <c r="D9" s="336"/>
      <c r="E9" s="336"/>
      <c r="R9" s="326"/>
      <c r="S9" s="326"/>
      <c r="T9" s="333"/>
    </row>
    <row r="10" spans="1:26" ht="12" customHeight="1" thickBot="1" x14ac:dyDescent="0.25">
      <c r="A10" s="337"/>
      <c r="B10" s="338"/>
      <c r="C10" s="338"/>
      <c r="D10" s="338"/>
      <c r="E10" s="338"/>
      <c r="F10" s="339"/>
      <c r="G10" s="339"/>
      <c r="H10" s="339"/>
      <c r="I10" s="339"/>
      <c r="J10" s="339"/>
      <c r="K10" s="339"/>
      <c r="L10" s="339"/>
      <c r="M10" s="339"/>
      <c r="N10" s="339"/>
      <c r="O10" s="339"/>
      <c r="P10" s="339"/>
      <c r="Q10" s="339"/>
      <c r="R10" s="340"/>
      <c r="S10" s="340"/>
      <c r="T10" s="341"/>
    </row>
    <row r="11" spans="1:26" ht="12" customHeight="1" thickBot="1" x14ac:dyDescent="0.25">
      <c r="A11" s="323"/>
      <c r="R11" s="326"/>
      <c r="S11" s="326"/>
      <c r="T11" s="326"/>
    </row>
    <row r="12" spans="1:26" ht="13.5" thickBot="1" x14ac:dyDescent="0.25">
      <c r="A12" s="342"/>
      <c r="B12" s="144"/>
      <c r="C12" s="343" t="s">
        <v>0</v>
      </c>
      <c r="D12" s="343"/>
      <c r="E12" s="343"/>
      <c r="F12" s="343"/>
      <c r="G12" s="343"/>
      <c r="H12" s="343"/>
      <c r="I12" s="343"/>
      <c r="J12" s="343"/>
      <c r="K12" s="343"/>
      <c r="L12" s="343"/>
      <c r="M12" s="343"/>
      <c r="N12" s="343"/>
      <c r="O12" s="343"/>
      <c r="P12" s="343"/>
      <c r="Q12" s="343"/>
      <c r="R12" s="343"/>
      <c r="S12" s="343"/>
      <c r="T12" s="344"/>
    </row>
    <row r="13" spans="1:26" s="177" customFormat="1" ht="16.5" customHeight="1" thickTop="1" x14ac:dyDescent="0.2">
      <c r="A13" s="345"/>
      <c r="B13" s="346"/>
      <c r="C13" s="347" t="s">
        <v>109</v>
      </c>
      <c r="D13" s="348"/>
      <c r="E13" s="348"/>
      <c r="F13" s="348"/>
      <c r="G13" s="348"/>
      <c r="H13" s="348"/>
      <c r="I13" s="348"/>
      <c r="J13" s="348"/>
      <c r="K13" s="348"/>
      <c r="L13" s="348"/>
      <c r="M13" s="348"/>
      <c r="N13" s="348"/>
      <c r="O13" s="348"/>
      <c r="P13" s="348"/>
      <c r="Q13" s="348"/>
      <c r="R13" s="348"/>
      <c r="S13" s="348"/>
      <c r="T13" s="349"/>
    </row>
    <row r="14" spans="1:26" ht="63.75" customHeight="1" thickBot="1" x14ac:dyDescent="0.25">
      <c r="A14" s="350" t="s">
        <v>110</v>
      </c>
      <c r="B14" s="351" t="s">
        <v>111</v>
      </c>
      <c r="C14" s="352" t="str">
        <f>B15</f>
        <v>0D0102</v>
      </c>
      <c r="D14" s="353" t="str">
        <f>B16</f>
        <v>0D0103</v>
      </c>
      <c r="E14" s="353" t="str">
        <f>B17</f>
        <v>0D0485</v>
      </c>
      <c r="F14" s="353" t="str">
        <f>B18</f>
        <v>0D0097</v>
      </c>
      <c r="G14" s="353" t="str">
        <f>B19</f>
        <v>0D0095</v>
      </c>
      <c r="H14" s="353" t="str">
        <f>B20</f>
        <v>0D0098</v>
      </c>
      <c r="I14" s="353" t="str">
        <f>B21</f>
        <v>0D0104</v>
      </c>
      <c r="J14" s="353" t="str">
        <f>B22</f>
        <v>0D0164</v>
      </c>
      <c r="K14" s="353" t="str">
        <f>B23</f>
        <v>0D0165</v>
      </c>
      <c r="L14" s="354" t="str">
        <f>B24</f>
        <v>0D0I95</v>
      </c>
      <c r="M14" s="354" t="str">
        <f>B25</f>
        <v>0D0I96</v>
      </c>
      <c r="N14" s="354" t="str">
        <f>B26</f>
        <v>0FZEQF</v>
      </c>
      <c r="O14" s="353" t="str">
        <f>B27</f>
        <v>0IR000</v>
      </c>
      <c r="P14" s="353" t="str">
        <f>B28</f>
        <v>0OEESP</v>
      </c>
      <c r="Q14" s="353" t="str">
        <f>B29</f>
        <v>0OP000</v>
      </c>
      <c r="R14" s="353" t="str">
        <f>B30</f>
        <v>000061</v>
      </c>
      <c r="S14" s="353" t="str">
        <f>B31</f>
        <v>000096</v>
      </c>
      <c r="T14" s="355" t="s">
        <v>112</v>
      </c>
    </row>
    <row r="15" spans="1:26" ht="12" customHeight="1" thickTop="1" x14ac:dyDescent="0.2">
      <c r="A15" s="94" t="str">
        <f>'t1'!A6</f>
        <v>SEGRETARIO A</v>
      </c>
      <c r="B15" s="356" t="str">
        <f>'t1'!B6</f>
        <v>0D0102</v>
      </c>
      <c r="C15" s="357"/>
      <c r="D15" s="358"/>
      <c r="E15" s="358"/>
      <c r="F15" s="358"/>
      <c r="G15" s="358"/>
      <c r="H15" s="359"/>
      <c r="I15" s="359"/>
      <c r="J15" s="359"/>
      <c r="K15" s="359"/>
      <c r="L15" s="359"/>
      <c r="M15" s="359"/>
      <c r="N15" s="359"/>
      <c r="O15" s="359"/>
      <c r="P15" s="359"/>
      <c r="Q15" s="359"/>
      <c r="R15" s="359"/>
      <c r="S15" s="359"/>
      <c r="T15" s="360">
        <f t="shared" ref="T15:T31" si="0">SUM(C15:S15)</f>
        <v>0</v>
      </c>
    </row>
    <row r="16" spans="1:26" ht="12" customHeight="1" x14ac:dyDescent="0.2">
      <c r="A16" s="94" t="str">
        <f>'t1'!A7</f>
        <v>SEGRETARIO B</v>
      </c>
      <c r="B16" s="356" t="str">
        <f>'t1'!B7</f>
        <v>0D0103</v>
      </c>
      <c r="C16" s="358"/>
      <c r="D16" s="361"/>
      <c r="E16" s="362"/>
      <c r="F16" s="362"/>
      <c r="G16" s="362"/>
      <c r="H16" s="362"/>
      <c r="I16" s="362"/>
      <c r="J16" s="362"/>
      <c r="K16" s="362"/>
      <c r="L16" s="362"/>
      <c r="M16" s="362"/>
      <c r="N16" s="362"/>
      <c r="O16" s="362"/>
      <c r="P16" s="362"/>
      <c r="Q16" s="362"/>
      <c r="R16" s="362"/>
      <c r="S16" s="359"/>
      <c r="T16" s="360">
        <f t="shared" si="0"/>
        <v>0</v>
      </c>
    </row>
    <row r="17" spans="1:20" ht="12" customHeight="1" x14ac:dyDescent="0.2">
      <c r="A17" s="94" t="str">
        <f>'t1'!A8</f>
        <v>SEGRETARIO C</v>
      </c>
      <c r="B17" s="356" t="str">
        <f>'t1'!B8</f>
        <v>0D0485</v>
      </c>
      <c r="C17" s="358"/>
      <c r="D17" s="362"/>
      <c r="E17" s="361"/>
      <c r="F17" s="362"/>
      <c r="G17" s="362"/>
      <c r="H17" s="362"/>
      <c r="I17" s="362"/>
      <c r="J17" s="362"/>
      <c r="K17" s="362"/>
      <c r="L17" s="362"/>
      <c r="M17" s="362"/>
      <c r="N17" s="362"/>
      <c r="O17" s="362"/>
      <c r="P17" s="362"/>
      <c r="Q17" s="362"/>
      <c r="R17" s="362"/>
      <c r="S17" s="359"/>
      <c r="T17" s="360">
        <f t="shared" si="0"/>
        <v>0</v>
      </c>
    </row>
    <row r="18" spans="1:20" ht="12" customHeight="1" x14ac:dyDescent="0.2">
      <c r="A18" s="94" t="str">
        <f>'t1'!A9</f>
        <v>DIRETTORE  GENERALE</v>
      </c>
      <c r="B18" s="356" t="str">
        <f>'t1'!B9</f>
        <v>0D0097</v>
      </c>
      <c r="C18" s="358"/>
      <c r="D18" s="362"/>
      <c r="E18" s="362"/>
      <c r="F18" s="361"/>
      <c r="G18" s="362"/>
      <c r="H18" s="362"/>
      <c r="I18" s="362"/>
      <c r="J18" s="362"/>
      <c r="K18" s="362"/>
      <c r="L18" s="362"/>
      <c r="M18" s="362"/>
      <c r="N18" s="362"/>
      <c r="O18" s="362"/>
      <c r="P18" s="362"/>
      <c r="Q18" s="362"/>
      <c r="R18" s="362"/>
      <c r="S18" s="359"/>
      <c r="T18" s="360">
        <f t="shared" si="0"/>
        <v>0</v>
      </c>
    </row>
    <row r="19" spans="1:20" ht="12" customHeight="1" x14ac:dyDescent="0.2">
      <c r="A19" s="94" t="str">
        <f>'t1'!A10</f>
        <v>ALTE SPECIALIZZ. FUORI D.O.</v>
      </c>
      <c r="B19" s="356" t="str">
        <f>'t1'!B10</f>
        <v>0D0095</v>
      </c>
      <c r="C19" s="358"/>
      <c r="D19" s="362"/>
      <c r="E19" s="362"/>
      <c r="F19" s="362"/>
      <c r="G19" s="361"/>
      <c r="H19" s="362"/>
      <c r="I19" s="362"/>
      <c r="J19" s="362"/>
      <c r="K19" s="362"/>
      <c r="L19" s="362"/>
      <c r="M19" s="362"/>
      <c r="N19" s="362"/>
      <c r="O19" s="362"/>
      <c r="P19" s="362"/>
      <c r="Q19" s="362"/>
      <c r="R19" s="362"/>
      <c r="S19" s="359"/>
      <c r="T19" s="360">
        <f t="shared" si="0"/>
        <v>0</v>
      </c>
    </row>
    <row r="20" spans="1:20" ht="12" customHeight="1" x14ac:dyDescent="0.2">
      <c r="A20" s="94" t="str">
        <f>'t1'!A11</f>
        <v>DIRIGENTE A TEMPO DETERMINATO FUORI D.O.</v>
      </c>
      <c r="B20" s="356" t="str">
        <f>'t1'!B11</f>
        <v>0D0098</v>
      </c>
      <c r="C20" s="358"/>
      <c r="D20" s="362"/>
      <c r="E20" s="362"/>
      <c r="F20" s="362"/>
      <c r="G20" s="362"/>
      <c r="H20" s="361"/>
      <c r="I20" s="362"/>
      <c r="J20" s="362"/>
      <c r="K20" s="362"/>
      <c r="L20" s="362"/>
      <c r="M20" s="362"/>
      <c r="N20" s="362"/>
      <c r="O20" s="362"/>
      <c r="P20" s="362"/>
      <c r="Q20" s="362"/>
      <c r="R20" s="362"/>
      <c r="S20" s="359"/>
      <c r="T20" s="360">
        <f t="shared" si="0"/>
        <v>0</v>
      </c>
    </row>
    <row r="21" spans="1:20" ht="12" customHeight="1" x14ac:dyDescent="0.2">
      <c r="A21" s="94" t="str">
        <f>'t1'!A12</f>
        <v>SEGRETARIO GENERALE CCIAA</v>
      </c>
      <c r="B21" s="356" t="str">
        <f>'t1'!B12</f>
        <v>0D0104</v>
      </c>
      <c r="C21" s="358"/>
      <c r="D21" s="362"/>
      <c r="E21" s="362"/>
      <c r="F21" s="362"/>
      <c r="G21" s="362"/>
      <c r="H21" s="362"/>
      <c r="I21" s="361"/>
      <c r="J21" s="362"/>
      <c r="K21" s="362"/>
      <c r="L21" s="362"/>
      <c r="M21" s="362"/>
      <c r="N21" s="362"/>
      <c r="O21" s="362"/>
      <c r="P21" s="362"/>
      <c r="Q21" s="362"/>
      <c r="R21" s="362"/>
      <c r="S21" s="359"/>
      <c r="T21" s="360">
        <f t="shared" si="0"/>
        <v>0</v>
      </c>
    </row>
    <row r="22" spans="1:20" ht="12" customHeight="1" x14ac:dyDescent="0.2">
      <c r="A22" s="94" t="str">
        <f>'t1'!A13</f>
        <v>DIRIGENTE A TEMPO INDETERMINATO</v>
      </c>
      <c r="B22" s="356" t="str">
        <f>'t1'!B13</f>
        <v>0D0164</v>
      </c>
      <c r="C22" s="358"/>
      <c r="D22" s="362"/>
      <c r="E22" s="362"/>
      <c r="F22" s="362"/>
      <c r="G22" s="362"/>
      <c r="H22" s="362"/>
      <c r="I22" s="362"/>
      <c r="J22" s="361"/>
      <c r="K22" s="362"/>
      <c r="L22" s="362"/>
      <c r="M22" s="362"/>
      <c r="N22" s="362"/>
      <c r="O22" s="362"/>
      <c r="P22" s="362"/>
      <c r="Q22" s="362"/>
      <c r="R22" s="362"/>
      <c r="S22" s="359"/>
      <c r="T22" s="360">
        <f t="shared" si="0"/>
        <v>0</v>
      </c>
    </row>
    <row r="23" spans="1:20" ht="12" customHeight="1" x14ac:dyDescent="0.2">
      <c r="A23" s="94" t="str">
        <f>'t1'!A14</f>
        <v>DIRIGENTE A TEMPO DETERMINATO IN D.O.</v>
      </c>
      <c r="B23" s="356" t="str">
        <f>'t1'!B14</f>
        <v>0D0165</v>
      </c>
      <c r="C23" s="363"/>
      <c r="D23" s="362"/>
      <c r="E23" s="362"/>
      <c r="F23" s="362"/>
      <c r="G23" s="362"/>
      <c r="H23" s="362"/>
      <c r="I23" s="362"/>
      <c r="J23" s="362"/>
      <c r="K23" s="361"/>
      <c r="L23" s="362"/>
      <c r="M23" s="362"/>
      <c r="N23" s="362"/>
      <c r="O23" s="362"/>
      <c r="P23" s="362"/>
      <c r="Q23" s="362"/>
      <c r="R23" s="362"/>
      <c r="S23" s="362"/>
      <c r="T23" s="360">
        <f t="shared" si="0"/>
        <v>0</v>
      </c>
    </row>
    <row r="24" spans="1:20" ht="12" customHeight="1" x14ac:dyDescent="0.2">
      <c r="A24" s="94" t="str">
        <f>'t1'!A15</f>
        <v xml:space="preserve">ALTE SPECIALIZZ. IN D.O. </v>
      </c>
      <c r="B24" s="356" t="str">
        <f>'t1'!B15</f>
        <v>0D0I95</v>
      </c>
      <c r="C24" s="363"/>
      <c r="D24" s="362"/>
      <c r="E24" s="362"/>
      <c r="F24" s="362"/>
      <c r="G24" s="362"/>
      <c r="H24" s="362"/>
      <c r="I24" s="362"/>
      <c r="J24" s="362"/>
      <c r="K24" s="362"/>
      <c r="L24" s="361"/>
      <c r="M24" s="362"/>
      <c r="N24" s="362"/>
      <c r="O24" s="362"/>
      <c r="P24" s="362"/>
      <c r="Q24" s="362"/>
      <c r="R24" s="362"/>
      <c r="S24" s="362"/>
      <c r="T24" s="360">
        <f t="shared" si="0"/>
        <v>0</v>
      </c>
    </row>
    <row r="25" spans="1:20" ht="12" customHeight="1" x14ac:dyDescent="0.2">
      <c r="A25" s="94" t="str">
        <f>'t1'!A16</f>
        <v>RESPONSABILE DEI SERVIZI O DEGLI UFFICI IN D.O</v>
      </c>
      <c r="B25" s="356" t="str">
        <f>'t1'!B16</f>
        <v>0D0I96</v>
      </c>
      <c r="C25" s="363"/>
      <c r="D25" s="362"/>
      <c r="E25" s="362"/>
      <c r="F25" s="362"/>
      <c r="G25" s="362"/>
      <c r="H25" s="362"/>
      <c r="I25" s="362"/>
      <c r="J25" s="362"/>
      <c r="K25" s="362"/>
      <c r="L25" s="362"/>
      <c r="M25" s="361"/>
      <c r="N25" s="362"/>
      <c r="O25" s="362"/>
      <c r="P25" s="362"/>
      <c r="Q25" s="362"/>
      <c r="R25" s="362"/>
      <c r="S25" s="362"/>
      <c r="T25" s="360">
        <f t="shared" si="0"/>
        <v>0</v>
      </c>
    </row>
    <row r="26" spans="1:20" ht="12" customHeight="1" x14ac:dyDescent="0.2">
      <c r="A26" s="94" t="str">
        <f>'t1'!A17</f>
        <v>FUNZIONARI ED ELEVATA QUALIFICAZIONE</v>
      </c>
      <c r="B26" s="356" t="str">
        <f>'t1'!B17</f>
        <v>0FZEQF</v>
      </c>
      <c r="C26" s="363"/>
      <c r="D26" s="362"/>
      <c r="E26" s="362"/>
      <c r="F26" s="362"/>
      <c r="G26" s="362"/>
      <c r="H26" s="362"/>
      <c r="I26" s="362"/>
      <c r="J26" s="362"/>
      <c r="K26" s="362"/>
      <c r="L26" s="362"/>
      <c r="M26" s="362"/>
      <c r="N26" s="361"/>
      <c r="O26" s="362"/>
      <c r="P26" s="362"/>
      <c r="Q26" s="362"/>
      <c r="R26" s="362"/>
      <c r="S26" s="359"/>
      <c r="T26" s="360">
        <f t="shared" si="0"/>
        <v>0</v>
      </c>
    </row>
    <row r="27" spans="1:20" ht="12" customHeight="1" x14ac:dyDescent="0.2">
      <c r="A27" s="94" t="str">
        <f>'t1'!A18</f>
        <v>ISTRUTTORI</v>
      </c>
      <c r="B27" s="356" t="str">
        <f>'t1'!B18</f>
        <v>0IR000</v>
      </c>
      <c r="C27" s="363"/>
      <c r="D27" s="362"/>
      <c r="E27" s="362"/>
      <c r="F27" s="362"/>
      <c r="G27" s="362"/>
      <c r="H27" s="362"/>
      <c r="I27" s="362"/>
      <c r="J27" s="362"/>
      <c r="K27" s="362"/>
      <c r="L27" s="362"/>
      <c r="M27" s="362"/>
      <c r="N27" s="362"/>
      <c r="O27" s="361"/>
      <c r="P27" s="362"/>
      <c r="Q27" s="362"/>
      <c r="R27" s="362"/>
      <c r="S27" s="362"/>
      <c r="T27" s="360">
        <f t="shared" si="0"/>
        <v>0</v>
      </c>
    </row>
    <row r="28" spans="1:20" ht="12" customHeight="1" x14ac:dyDescent="0.2">
      <c r="A28" s="94" t="str">
        <f>'t1'!A19</f>
        <v>OPERATORI ESPERTI</v>
      </c>
      <c r="B28" s="356" t="str">
        <f>'t1'!B19</f>
        <v>0OEESP</v>
      </c>
      <c r="C28" s="363"/>
      <c r="D28" s="362"/>
      <c r="E28" s="362"/>
      <c r="F28" s="362"/>
      <c r="G28" s="362"/>
      <c r="H28" s="362"/>
      <c r="I28" s="362"/>
      <c r="J28" s="362"/>
      <c r="K28" s="362"/>
      <c r="L28" s="362"/>
      <c r="M28" s="362"/>
      <c r="N28" s="362"/>
      <c r="O28" s="362"/>
      <c r="P28" s="361"/>
      <c r="Q28" s="362"/>
      <c r="R28" s="362"/>
      <c r="S28" s="362"/>
      <c r="T28" s="360">
        <f t="shared" si="0"/>
        <v>0</v>
      </c>
    </row>
    <row r="29" spans="1:20" ht="12" customHeight="1" x14ac:dyDescent="0.2">
      <c r="A29" s="94" t="str">
        <f>'t1'!A20</f>
        <v>OPERATORI</v>
      </c>
      <c r="B29" s="356" t="str">
        <f>'t1'!B20</f>
        <v>0OP000</v>
      </c>
      <c r="C29" s="363"/>
      <c r="D29" s="362"/>
      <c r="E29" s="362"/>
      <c r="F29" s="362"/>
      <c r="G29" s="362"/>
      <c r="H29" s="362"/>
      <c r="I29" s="362"/>
      <c r="J29" s="362"/>
      <c r="K29" s="362"/>
      <c r="L29" s="362"/>
      <c r="M29" s="362"/>
      <c r="N29" s="362"/>
      <c r="O29" s="362"/>
      <c r="P29" s="362"/>
      <c r="Q29" s="361"/>
      <c r="R29" s="362"/>
      <c r="S29" s="362"/>
      <c r="T29" s="360">
        <f t="shared" si="0"/>
        <v>0</v>
      </c>
    </row>
    <row r="30" spans="1:20" ht="12" customHeight="1" x14ac:dyDescent="0.2">
      <c r="A30" s="94" t="str">
        <f>'t1'!A21</f>
        <v>CONTRATTISTI</v>
      </c>
      <c r="B30" s="356" t="str">
        <f>'t1'!B21</f>
        <v>000061</v>
      </c>
      <c r="C30" s="364"/>
      <c r="D30" s="362"/>
      <c r="E30" s="362"/>
      <c r="F30" s="362"/>
      <c r="G30" s="362"/>
      <c r="H30" s="362"/>
      <c r="I30" s="362"/>
      <c r="J30" s="362"/>
      <c r="K30" s="362"/>
      <c r="L30" s="362"/>
      <c r="M30" s="362"/>
      <c r="N30" s="362"/>
      <c r="O30" s="362"/>
      <c r="P30" s="362"/>
      <c r="Q30" s="362"/>
      <c r="R30" s="361"/>
      <c r="S30" s="365"/>
      <c r="T30" s="360">
        <f t="shared" si="0"/>
        <v>0</v>
      </c>
    </row>
    <row r="31" spans="1:20" ht="12" customHeight="1" thickBot="1" x14ac:dyDescent="0.25">
      <c r="A31" s="94" t="str">
        <f>'t1'!A22</f>
        <v>COLLABORATORE A T.D. ART. 90 TUEL</v>
      </c>
      <c r="B31" s="356" t="str">
        <f>'t1'!B22</f>
        <v>000096</v>
      </c>
      <c r="C31" s="364"/>
      <c r="D31" s="366"/>
      <c r="E31" s="366"/>
      <c r="F31" s="366"/>
      <c r="G31" s="366"/>
      <c r="H31" s="366"/>
      <c r="I31" s="366"/>
      <c r="J31" s="366"/>
      <c r="K31" s="366"/>
      <c r="L31" s="366"/>
      <c r="M31" s="366"/>
      <c r="N31" s="366"/>
      <c r="O31" s="366"/>
      <c r="P31" s="366"/>
      <c r="Q31" s="366"/>
      <c r="R31" s="366"/>
      <c r="S31" s="367"/>
      <c r="T31" s="360">
        <f t="shared" si="0"/>
        <v>0</v>
      </c>
    </row>
    <row r="32" spans="1:20" s="373" customFormat="1" ht="17.25" customHeight="1" thickTop="1" thickBot="1" x14ac:dyDescent="0.25">
      <c r="A32" s="368" t="s">
        <v>113</v>
      </c>
      <c r="B32" s="369"/>
      <c r="C32" s="370">
        <f t="shared" ref="C32:T32" si="1">SUM(C15:C31)</f>
        <v>0</v>
      </c>
      <c r="D32" s="371">
        <f t="shared" si="1"/>
        <v>0</v>
      </c>
      <c r="E32" s="371">
        <f t="shared" si="1"/>
        <v>0</v>
      </c>
      <c r="F32" s="371">
        <f t="shared" si="1"/>
        <v>0</v>
      </c>
      <c r="G32" s="371">
        <f t="shared" si="1"/>
        <v>0</v>
      </c>
      <c r="H32" s="371">
        <f t="shared" si="1"/>
        <v>0</v>
      </c>
      <c r="I32" s="371">
        <f t="shared" si="1"/>
        <v>0</v>
      </c>
      <c r="J32" s="371">
        <f t="shared" si="1"/>
        <v>0</v>
      </c>
      <c r="K32" s="371">
        <f t="shared" si="1"/>
        <v>0</v>
      </c>
      <c r="L32" s="371">
        <f t="shared" si="1"/>
        <v>0</v>
      </c>
      <c r="M32" s="371">
        <f t="shared" si="1"/>
        <v>0</v>
      </c>
      <c r="N32" s="371">
        <f t="shared" si="1"/>
        <v>0</v>
      </c>
      <c r="O32" s="371">
        <f t="shared" si="1"/>
        <v>0</v>
      </c>
      <c r="P32" s="371">
        <f t="shared" si="1"/>
        <v>0</v>
      </c>
      <c r="Q32" s="371">
        <f t="shared" si="1"/>
        <v>0</v>
      </c>
      <c r="R32" s="371">
        <f>SUM(R15:R31)</f>
        <v>0</v>
      </c>
      <c r="S32" s="371">
        <f t="shared" si="1"/>
        <v>0</v>
      </c>
      <c r="T32" s="372">
        <f t="shared" si="1"/>
        <v>0</v>
      </c>
    </row>
    <row r="33" spans="22:22" ht="17.25" customHeight="1" x14ac:dyDescent="0.2"/>
    <row r="43" spans="22:22" x14ac:dyDescent="0.2">
      <c r="V43" s="374"/>
    </row>
  </sheetData>
  <sheetProtection algorithmName="SHA-512" hashValue="bkV4OIgFLLzBo1YOjhSZkLeSsbuxR1/x8a8LGNSZsoEF2PmRQc/9B8OmZVvtVxb1KGubYwC7noqP6QN67zPUgw==" saltValue="ZcVS3gdDWhwMFVDKyGOvCA==" spinCount="100000" sheet="1" formatColumns="0" selectLockedCells="1"/>
  <mergeCells count="8">
    <mergeCell ref="C12:S12"/>
    <mergeCell ref="C13:S13"/>
    <mergeCell ref="A1:S1"/>
    <mergeCell ref="R2:T2"/>
    <mergeCell ref="D6:E6"/>
    <mergeCell ref="D7:E7"/>
    <mergeCell ref="D8:E8"/>
    <mergeCell ref="D9:E9"/>
  </mergeCells>
  <printOptions horizontalCentered="1" verticalCentered="1"/>
  <pageMargins left="0" right="0" top="0.19685039370078741" bottom="0.15748031496062992" header="0.19685039370078741" footer="0.19685039370078741"/>
  <pageSetup paperSize="9" scale="7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7"/>
  <sheetViews>
    <sheetView showGridLines="0" zoomScaleNormal="100" workbookViewId="0">
      <pane xSplit="2" ySplit="6" topLeftCell="C7" activePane="bottomRight" state="frozen"/>
      <selection activeCell="AF16" sqref="AF16"/>
      <selection pane="topRight" activeCell="AF16" sqref="AF16"/>
      <selection pane="bottomLeft" activeCell="AF16" sqref="AF16"/>
      <selection pane="bottomRight" activeCell="AF16" sqref="AF16"/>
    </sheetView>
  </sheetViews>
  <sheetFormatPr defaultColWidth="10.6640625" defaultRowHeight="11.25" x14ac:dyDescent="0.2"/>
  <cols>
    <col min="1" max="1" width="43.1640625" style="270" customWidth="1"/>
    <col min="2" max="2" width="10.6640625" style="322" customWidth="1"/>
    <col min="3" max="14" width="11.1640625" style="270" customWidth="1"/>
    <col min="15" max="20" width="9.33203125" style="270" customWidth="1"/>
    <col min="21" max="22" width="11.1640625" style="270" customWidth="1"/>
    <col min="23" max="23" width="6.6640625" style="270" hidden="1" customWidth="1"/>
    <col min="24" max="27" width="10.6640625" style="270" customWidth="1"/>
    <col min="28" max="16384" width="10.6640625" style="270"/>
  </cols>
  <sheetData>
    <row r="1" spans="1:27" s="4" customFormat="1" ht="43.5" customHeight="1" x14ac:dyDescent="0.2">
      <c r="A1" s="260" t="str">
        <f>'t1'!A1</f>
        <v>REGIONI ED AUTONOMIE LOCALI - anno 2023</v>
      </c>
      <c r="B1" s="260"/>
      <c r="C1" s="260"/>
      <c r="D1" s="260"/>
      <c r="E1" s="260"/>
      <c r="F1" s="260"/>
      <c r="G1" s="260"/>
      <c r="H1" s="260"/>
      <c r="I1" s="260"/>
      <c r="J1" s="260"/>
      <c r="K1" s="260"/>
      <c r="L1" s="260"/>
      <c r="M1" s="260"/>
      <c r="N1" s="260"/>
      <c r="O1" s="260"/>
      <c r="P1" s="260"/>
      <c r="Q1" s="260"/>
      <c r="R1" s="260"/>
      <c r="S1" s="260"/>
      <c r="T1" s="260"/>
      <c r="U1"/>
      <c r="V1" s="2"/>
    </row>
    <row r="2" spans="1:27" s="4" customFormat="1" ht="30" customHeight="1" thickBot="1" x14ac:dyDescent="0.25">
      <c r="A2" s="54"/>
      <c r="B2" s="6"/>
      <c r="I2" s="375"/>
      <c r="N2" s="261"/>
      <c r="O2" s="261"/>
      <c r="P2" s="261"/>
      <c r="Q2" s="261"/>
      <c r="R2" s="261"/>
      <c r="S2" s="261"/>
      <c r="T2" s="261"/>
      <c r="U2" s="261"/>
      <c r="V2" s="261"/>
    </row>
    <row r="3" spans="1:27" ht="15" customHeight="1" thickBot="1" x14ac:dyDescent="0.25">
      <c r="A3" s="262"/>
      <c r="B3" s="263"/>
      <c r="C3" s="376" t="s">
        <v>62</v>
      </c>
      <c r="D3" s="377"/>
      <c r="E3" s="377"/>
      <c r="F3" s="377"/>
      <c r="G3" s="377"/>
      <c r="H3" s="377"/>
      <c r="I3" s="377"/>
      <c r="J3" s="377"/>
      <c r="K3" s="377"/>
      <c r="L3" s="377"/>
      <c r="M3" s="377"/>
      <c r="N3" s="377"/>
      <c r="O3" s="377"/>
      <c r="P3" s="377"/>
      <c r="Q3" s="377"/>
      <c r="R3" s="377"/>
      <c r="S3" s="377"/>
      <c r="T3" s="377"/>
      <c r="U3" s="377"/>
      <c r="V3" s="378"/>
      <c r="X3"/>
      <c r="Y3"/>
      <c r="Z3"/>
      <c r="AA3"/>
    </row>
    <row r="4" spans="1:27" ht="30" customHeight="1" thickTop="1" x14ac:dyDescent="0.2">
      <c r="A4" s="271" t="s">
        <v>100</v>
      </c>
      <c r="B4" s="379" t="s">
        <v>2</v>
      </c>
      <c r="C4" s="380" t="s">
        <v>114</v>
      </c>
      <c r="D4" s="381"/>
      <c r="E4" s="380" t="s">
        <v>115</v>
      </c>
      <c r="F4" s="381"/>
      <c r="G4" s="380" t="s">
        <v>116</v>
      </c>
      <c r="H4" s="381"/>
      <c r="I4" s="380" t="s">
        <v>117</v>
      </c>
      <c r="J4" s="381"/>
      <c r="K4" s="380" t="s">
        <v>118</v>
      </c>
      <c r="L4" s="381"/>
      <c r="M4" s="380" t="s">
        <v>119</v>
      </c>
      <c r="N4" s="381"/>
      <c r="O4" s="380" t="s">
        <v>120</v>
      </c>
      <c r="P4" s="381"/>
      <c r="Q4" s="380" t="s">
        <v>121</v>
      </c>
      <c r="R4" s="381"/>
      <c r="S4" s="380" t="s">
        <v>122</v>
      </c>
      <c r="T4" s="381"/>
      <c r="U4" s="380" t="s">
        <v>42</v>
      </c>
      <c r="V4" s="382"/>
      <c r="X4"/>
      <c r="Y4"/>
      <c r="Z4"/>
      <c r="AA4"/>
    </row>
    <row r="5" spans="1:27" x14ac:dyDescent="0.2">
      <c r="A5" s="383" t="s">
        <v>105</v>
      </c>
      <c r="B5" s="379"/>
      <c r="C5" s="384" t="s">
        <v>123</v>
      </c>
      <c r="D5" s="385"/>
      <c r="E5" s="384" t="s">
        <v>124</v>
      </c>
      <c r="F5" s="385"/>
      <c r="G5" s="384" t="s">
        <v>125</v>
      </c>
      <c r="H5" s="385"/>
      <c r="I5" s="384" t="s">
        <v>126</v>
      </c>
      <c r="J5" s="385"/>
      <c r="K5" s="384" t="s">
        <v>127</v>
      </c>
      <c r="L5" s="385"/>
      <c r="M5" s="384" t="s">
        <v>128</v>
      </c>
      <c r="N5" s="385"/>
      <c r="O5" s="384" t="s">
        <v>129</v>
      </c>
      <c r="P5" s="385"/>
      <c r="Q5" s="384" t="s">
        <v>130</v>
      </c>
      <c r="R5" s="385"/>
      <c r="S5" s="384" t="s">
        <v>131</v>
      </c>
      <c r="T5" s="385"/>
      <c r="U5" s="384"/>
      <c r="V5" s="386"/>
      <c r="X5"/>
      <c r="Y5"/>
      <c r="Z5"/>
      <c r="AA5"/>
    </row>
    <row r="6" spans="1:27" ht="12" thickBot="1" x14ac:dyDescent="0.25">
      <c r="A6" s="387"/>
      <c r="B6" s="388"/>
      <c r="C6" s="389" t="s">
        <v>6</v>
      </c>
      <c r="D6" s="390" t="s">
        <v>7</v>
      </c>
      <c r="E6" s="389" t="s">
        <v>6</v>
      </c>
      <c r="F6" s="390" t="s">
        <v>7</v>
      </c>
      <c r="G6" s="389" t="s">
        <v>6</v>
      </c>
      <c r="H6" s="390" t="s">
        <v>7</v>
      </c>
      <c r="I6" s="389" t="s">
        <v>6</v>
      </c>
      <c r="J6" s="390" t="s">
        <v>7</v>
      </c>
      <c r="K6" s="389" t="s">
        <v>6</v>
      </c>
      <c r="L6" s="390" t="s">
        <v>7</v>
      </c>
      <c r="M6" s="389" t="s">
        <v>6</v>
      </c>
      <c r="N6" s="390" t="s">
        <v>7</v>
      </c>
      <c r="O6" s="389" t="s">
        <v>6</v>
      </c>
      <c r="P6" s="390" t="s">
        <v>7</v>
      </c>
      <c r="Q6" s="389" t="s">
        <v>6</v>
      </c>
      <c r="R6" s="390" t="s">
        <v>7</v>
      </c>
      <c r="S6" s="389" t="s">
        <v>6</v>
      </c>
      <c r="T6" s="390" t="s">
        <v>7</v>
      </c>
      <c r="U6" s="389" t="s">
        <v>6</v>
      </c>
      <c r="V6" s="391" t="s">
        <v>7</v>
      </c>
      <c r="X6"/>
      <c r="Y6"/>
      <c r="Z6"/>
      <c r="AA6"/>
    </row>
    <row r="7" spans="1:27" ht="12.75" customHeight="1" thickTop="1" x14ac:dyDescent="0.2">
      <c r="A7" s="33" t="str">
        <f>'t1'!A6</f>
        <v>SEGRETARIO A</v>
      </c>
      <c r="B7" s="392" t="str">
        <f>'t1'!B6</f>
        <v>0D0102</v>
      </c>
      <c r="C7" s="294"/>
      <c r="D7" s="393"/>
      <c r="E7" s="294"/>
      <c r="F7" s="393"/>
      <c r="G7" s="294"/>
      <c r="H7" s="393"/>
      <c r="I7" s="294"/>
      <c r="J7" s="393"/>
      <c r="K7" s="394"/>
      <c r="L7" s="293"/>
      <c r="M7" s="294"/>
      <c r="N7" s="393"/>
      <c r="O7" s="395"/>
      <c r="P7" s="393"/>
      <c r="Q7" s="395"/>
      <c r="R7" s="393"/>
      <c r="S7" s="395"/>
      <c r="T7" s="393"/>
      <c r="U7" s="396">
        <f>SUM(C7,E7,G7,I7,K7,M7,O7,Q7,S7)</f>
        <v>0</v>
      </c>
      <c r="V7" s="397">
        <f>SUM(D7,F7,H7,J7,L7,N7,P7,R7,T7)</f>
        <v>0</v>
      </c>
      <c r="W7" s="398">
        <f>'t1'!M6</f>
        <v>0</v>
      </c>
      <c r="X7"/>
      <c r="Y7"/>
      <c r="Z7"/>
      <c r="AA7"/>
    </row>
    <row r="8" spans="1:27" ht="12.75" customHeight="1" x14ac:dyDescent="0.2">
      <c r="A8" s="33" t="str">
        <f>'t1'!A7</f>
        <v>SEGRETARIO B</v>
      </c>
      <c r="B8" s="392" t="str">
        <f>'t1'!B7</f>
        <v>0D0103</v>
      </c>
      <c r="C8" s="294"/>
      <c r="D8" s="393"/>
      <c r="E8" s="294"/>
      <c r="F8" s="393"/>
      <c r="G8" s="294"/>
      <c r="H8" s="393"/>
      <c r="I8" s="294"/>
      <c r="J8" s="393"/>
      <c r="K8" s="394"/>
      <c r="L8" s="293"/>
      <c r="M8" s="294"/>
      <c r="N8" s="393"/>
      <c r="O8" s="395"/>
      <c r="P8" s="393"/>
      <c r="Q8" s="395"/>
      <c r="R8" s="393"/>
      <c r="S8" s="395"/>
      <c r="T8" s="393"/>
      <c r="U8" s="396">
        <f t="shared" ref="U8:V23" si="0">SUM(C8,E8,G8,I8,K8,M8,O8,Q8,S8)</f>
        <v>0</v>
      </c>
      <c r="V8" s="397">
        <f t="shared" si="0"/>
        <v>0</v>
      </c>
      <c r="W8" s="398">
        <f>'t1'!M7</f>
        <v>0</v>
      </c>
      <c r="X8"/>
      <c r="Y8"/>
      <c r="Z8"/>
      <c r="AA8"/>
    </row>
    <row r="9" spans="1:27" ht="12.75" customHeight="1" x14ac:dyDescent="0.2">
      <c r="A9" s="33" t="str">
        <f>'t1'!A8</f>
        <v>SEGRETARIO C</v>
      </c>
      <c r="B9" s="392" t="str">
        <f>'t1'!B8</f>
        <v>0D0485</v>
      </c>
      <c r="C9" s="294"/>
      <c r="D9" s="393"/>
      <c r="E9" s="294"/>
      <c r="F9" s="393"/>
      <c r="G9" s="294"/>
      <c r="H9" s="393"/>
      <c r="I9" s="294"/>
      <c r="J9" s="393"/>
      <c r="K9" s="394"/>
      <c r="L9" s="293"/>
      <c r="M9" s="294"/>
      <c r="N9" s="393"/>
      <c r="O9" s="395"/>
      <c r="P9" s="393"/>
      <c r="Q9" s="395"/>
      <c r="R9" s="393"/>
      <c r="S9" s="395"/>
      <c r="T9" s="393"/>
      <c r="U9" s="396">
        <f t="shared" si="0"/>
        <v>0</v>
      </c>
      <c r="V9" s="397">
        <f t="shared" si="0"/>
        <v>0</v>
      </c>
      <c r="W9" s="398">
        <f>'t1'!M8</f>
        <v>0</v>
      </c>
      <c r="X9"/>
      <c r="Y9"/>
      <c r="Z9"/>
      <c r="AA9"/>
    </row>
    <row r="10" spans="1:27" ht="12.75" customHeight="1" x14ac:dyDescent="0.2">
      <c r="A10" s="33" t="str">
        <f>'t1'!A9</f>
        <v>DIRETTORE  GENERALE</v>
      </c>
      <c r="B10" s="392" t="str">
        <f>'t1'!B9</f>
        <v>0D0097</v>
      </c>
      <c r="C10" s="294"/>
      <c r="D10" s="393"/>
      <c r="E10" s="294"/>
      <c r="F10" s="393"/>
      <c r="G10" s="294"/>
      <c r="H10" s="393"/>
      <c r="I10" s="294"/>
      <c r="J10" s="393"/>
      <c r="K10" s="394"/>
      <c r="L10" s="293"/>
      <c r="M10" s="294"/>
      <c r="N10" s="393"/>
      <c r="O10" s="395"/>
      <c r="P10" s="393"/>
      <c r="Q10" s="395"/>
      <c r="R10" s="393"/>
      <c r="S10" s="395"/>
      <c r="T10" s="393"/>
      <c r="U10" s="396">
        <f t="shared" si="0"/>
        <v>0</v>
      </c>
      <c r="V10" s="397">
        <f t="shared" si="0"/>
        <v>0</v>
      </c>
      <c r="W10" s="398">
        <f>'t1'!M9</f>
        <v>0</v>
      </c>
      <c r="X10"/>
      <c r="Y10"/>
      <c r="Z10"/>
      <c r="AA10"/>
    </row>
    <row r="11" spans="1:27" ht="12.75" customHeight="1" x14ac:dyDescent="0.2">
      <c r="A11" s="33" t="str">
        <f>'t1'!A10</f>
        <v>ALTE SPECIALIZZ. FUORI D.O.</v>
      </c>
      <c r="B11" s="392" t="str">
        <f>'t1'!B10</f>
        <v>0D0095</v>
      </c>
      <c r="C11" s="294"/>
      <c r="D11" s="393"/>
      <c r="E11" s="294"/>
      <c r="F11" s="393"/>
      <c r="G11" s="294"/>
      <c r="H11" s="393"/>
      <c r="I11" s="294"/>
      <c r="J11" s="393"/>
      <c r="K11" s="394"/>
      <c r="L11" s="293"/>
      <c r="M11" s="294"/>
      <c r="N11" s="393"/>
      <c r="O11" s="395"/>
      <c r="P11" s="393"/>
      <c r="Q11" s="395"/>
      <c r="R11" s="393"/>
      <c r="S11" s="395"/>
      <c r="T11" s="393"/>
      <c r="U11" s="396">
        <f t="shared" si="0"/>
        <v>0</v>
      </c>
      <c r="V11" s="397">
        <f t="shared" si="0"/>
        <v>0</v>
      </c>
      <c r="W11" s="398">
        <f>'t1'!M10</f>
        <v>0</v>
      </c>
      <c r="X11"/>
      <c r="Y11"/>
      <c r="Z11"/>
      <c r="AA11"/>
    </row>
    <row r="12" spans="1:27" ht="12.75" customHeight="1" x14ac:dyDescent="0.2">
      <c r="A12" s="33" t="str">
        <f>'t1'!A11</f>
        <v>DIRIGENTE A TEMPO DETERMINATO FUORI D.O.</v>
      </c>
      <c r="B12" s="392" t="str">
        <f>'t1'!B11</f>
        <v>0D0098</v>
      </c>
      <c r="C12" s="294"/>
      <c r="D12" s="393"/>
      <c r="E12" s="294"/>
      <c r="F12" s="393"/>
      <c r="G12" s="294"/>
      <c r="H12" s="393"/>
      <c r="I12" s="294"/>
      <c r="J12" s="393"/>
      <c r="K12" s="394"/>
      <c r="L12" s="293"/>
      <c r="M12" s="294"/>
      <c r="N12" s="393"/>
      <c r="O12" s="395"/>
      <c r="P12" s="393"/>
      <c r="Q12" s="395"/>
      <c r="R12" s="393"/>
      <c r="S12" s="395"/>
      <c r="T12" s="393"/>
      <c r="U12" s="396">
        <f t="shared" si="0"/>
        <v>0</v>
      </c>
      <c r="V12" s="397">
        <f t="shared" si="0"/>
        <v>0</v>
      </c>
      <c r="W12" s="398">
        <f>'t1'!M11</f>
        <v>0</v>
      </c>
      <c r="X12"/>
      <c r="Y12"/>
      <c r="Z12"/>
      <c r="AA12"/>
    </row>
    <row r="13" spans="1:27" ht="12.75" customHeight="1" x14ac:dyDescent="0.2">
      <c r="A13" s="33" t="str">
        <f>'t1'!A12</f>
        <v>SEGRETARIO GENERALE CCIAA</v>
      </c>
      <c r="B13" s="392" t="str">
        <f>'t1'!B12</f>
        <v>0D0104</v>
      </c>
      <c r="C13" s="294"/>
      <c r="D13" s="393"/>
      <c r="E13" s="294"/>
      <c r="F13" s="393"/>
      <c r="G13" s="294"/>
      <c r="H13" s="393"/>
      <c r="I13" s="294"/>
      <c r="J13" s="393"/>
      <c r="K13" s="394"/>
      <c r="L13" s="293"/>
      <c r="M13" s="294"/>
      <c r="N13" s="393"/>
      <c r="O13" s="395"/>
      <c r="P13" s="393"/>
      <c r="Q13" s="395"/>
      <c r="R13" s="393"/>
      <c r="S13" s="395"/>
      <c r="T13" s="393"/>
      <c r="U13" s="396">
        <f t="shared" si="0"/>
        <v>0</v>
      </c>
      <c r="V13" s="397">
        <f t="shared" si="0"/>
        <v>0</v>
      </c>
      <c r="W13" s="398">
        <f>'t1'!M12</f>
        <v>1</v>
      </c>
      <c r="X13"/>
      <c r="Y13"/>
      <c r="Z13"/>
      <c r="AA13"/>
    </row>
    <row r="14" spans="1:27" ht="12.75" customHeight="1" x14ac:dyDescent="0.2">
      <c r="A14" s="33" t="str">
        <f>'t1'!A13</f>
        <v>DIRIGENTE A TEMPO INDETERMINATO</v>
      </c>
      <c r="B14" s="392" t="str">
        <f>'t1'!B13</f>
        <v>0D0164</v>
      </c>
      <c r="C14" s="294"/>
      <c r="D14" s="393"/>
      <c r="E14" s="294"/>
      <c r="F14" s="393"/>
      <c r="G14" s="294"/>
      <c r="H14" s="393"/>
      <c r="I14" s="294"/>
      <c r="J14" s="393"/>
      <c r="K14" s="394"/>
      <c r="L14" s="293"/>
      <c r="M14" s="294"/>
      <c r="N14" s="393"/>
      <c r="O14" s="395"/>
      <c r="P14" s="393"/>
      <c r="Q14" s="395"/>
      <c r="R14" s="393"/>
      <c r="S14" s="395"/>
      <c r="T14" s="393"/>
      <c r="U14" s="396">
        <f t="shared" si="0"/>
        <v>0</v>
      </c>
      <c r="V14" s="397">
        <f t="shared" si="0"/>
        <v>0</v>
      </c>
      <c r="W14" s="398">
        <f>'t1'!M13</f>
        <v>1</v>
      </c>
      <c r="X14"/>
      <c r="Y14"/>
      <c r="Z14"/>
      <c r="AA14"/>
    </row>
    <row r="15" spans="1:27" ht="12.75" customHeight="1" x14ac:dyDescent="0.2">
      <c r="A15" s="33" t="str">
        <f>'t1'!A14</f>
        <v>DIRIGENTE A TEMPO DETERMINATO IN D.O.</v>
      </c>
      <c r="B15" s="392" t="str">
        <f>'t1'!B14</f>
        <v>0D0165</v>
      </c>
      <c r="C15" s="294"/>
      <c r="D15" s="393"/>
      <c r="E15" s="294"/>
      <c r="F15" s="393"/>
      <c r="G15" s="294"/>
      <c r="H15" s="393"/>
      <c r="I15" s="294"/>
      <c r="J15" s="393"/>
      <c r="K15" s="394"/>
      <c r="L15" s="293"/>
      <c r="M15" s="294"/>
      <c r="N15" s="393"/>
      <c r="O15" s="395"/>
      <c r="P15" s="393"/>
      <c r="Q15" s="395"/>
      <c r="R15" s="393"/>
      <c r="S15" s="395"/>
      <c r="T15" s="393"/>
      <c r="U15" s="396">
        <f t="shared" si="0"/>
        <v>0</v>
      </c>
      <c r="V15" s="397">
        <f t="shared" si="0"/>
        <v>0</v>
      </c>
      <c r="W15" s="398">
        <f>'t1'!M14</f>
        <v>0</v>
      </c>
      <c r="X15"/>
      <c r="Y15"/>
      <c r="Z15"/>
      <c r="AA15"/>
    </row>
    <row r="16" spans="1:27" ht="12.75" customHeight="1" x14ac:dyDescent="0.2">
      <c r="A16" s="33" t="str">
        <f>'t1'!A15</f>
        <v xml:space="preserve">ALTE SPECIALIZZ. IN D.O. </v>
      </c>
      <c r="B16" s="392" t="str">
        <f>'t1'!B15</f>
        <v>0D0I95</v>
      </c>
      <c r="C16" s="294"/>
      <c r="D16" s="393"/>
      <c r="E16" s="294"/>
      <c r="F16" s="393"/>
      <c r="G16" s="294"/>
      <c r="H16" s="393"/>
      <c r="I16" s="294"/>
      <c r="J16" s="393"/>
      <c r="K16" s="394"/>
      <c r="L16" s="293"/>
      <c r="M16" s="294"/>
      <c r="N16" s="393"/>
      <c r="O16" s="395"/>
      <c r="P16" s="393"/>
      <c r="Q16" s="395"/>
      <c r="R16" s="393"/>
      <c r="S16" s="395"/>
      <c r="T16" s="393"/>
      <c r="U16" s="396">
        <f t="shared" si="0"/>
        <v>0</v>
      </c>
      <c r="V16" s="397">
        <f t="shared" si="0"/>
        <v>0</v>
      </c>
      <c r="W16" s="398">
        <f>'t1'!M15</f>
        <v>0</v>
      </c>
      <c r="X16"/>
      <c r="Y16"/>
      <c r="Z16"/>
      <c r="AA16"/>
    </row>
    <row r="17" spans="1:27" ht="12.75" customHeight="1" x14ac:dyDescent="0.2">
      <c r="A17" s="33" t="str">
        <f>'t1'!A16</f>
        <v>RESPONSABILE DEI SERVIZI O DEGLI UFFICI IN D.O</v>
      </c>
      <c r="B17" s="392" t="str">
        <f>'t1'!B16</f>
        <v>0D0I96</v>
      </c>
      <c r="C17" s="294"/>
      <c r="D17" s="393"/>
      <c r="E17" s="294"/>
      <c r="F17" s="393"/>
      <c r="G17" s="294"/>
      <c r="H17" s="393"/>
      <c r="I17" s="294"/>
      <c r="J17" s="393"/>
      <c r="K17" s="394"/>
      <c r="L17" s="293"/>
      <c r="M17" s="294"/>
      <c r="N17" s="393"/>
      <c r="O17" s="395"/>
      <c r="P17" s="393"/>
      <c r="Q17" s="395"/>
      <c r="R17" s="393"/>
      <c r="S17" s="395"/>
      <c r="T17" s="393"/>
      <c r="U17" s="396">
        <f>SUM(C17,E17,G17,I17,K17,M17,O17,Q17,S17)</f>
        <v>0</v>
      </c>
      <c r="V17" s="397">
        <f>SUM(D17,F17,H17,J17,L17,N17,P17,R17,T17)</f>
        <v>0</v>
      </c>
      <c r="W17" s="398">
        <f>'t1'!M16</f>
        <v>0</v>
      </c>
      <c r="X17"/>
      <c r="Y17"/>
      <c r="Z17"/>
      <c r="AA17"/>
    </row>
    <row r="18" spans="1:27" ht="12.75" customHeight="1" x14ac:dyDescent="0.2">
      <c r="A18" s="33" t="str">
        <f>'t1'!A17</f>
        <v>FUNZIONARI ED ELEVATA QUALIFICAZIONE</v>
      </c>
      <c r="B18" s="392" t="str">
        <f>'t1'!B17</f>
        <v>0FZEQF</v>
      </c>
      <c r="C18" s="294"/>
      <c r="D18" s="393"/>
      <c r="E18" s="294"/>
      <c r="F18" s="393"/>
      <c r="G18" s="294"/>
      <c r="H18" s="393"/>
      <c r="I18" s="294"/>
      <c r="J18" s="393"/>
      <c r="K18" s="394"/>
      <c r="L18" s="293"/>
      <c r="M18" s="294"/>
      <c r="N18" s="393"/>
      <c r="O18" s="395"/>
      <c r="P18" s="393"/>
      <c r="Q18" s="395"/>
      <c r="R18" s="393">
        <v>1</v>
      </c>
      <c r="S18" s="395"/>
      <c r="T18" s="393"/>
      <c r="U18" s="396">
        <f t="shared" si="0"/>
        <v>0</v>
      </c>
      <c r="V18" s="397">
        <f t="shared" si="0"/>
        <v>1</v>
      </c>
      <c r="W18" s="398">
        <f>'t1'!M17</f>
        <v>1</v>
      </c>
      <c r="X18"/>
      <c r="Y18"/>
      <c r="Z18"/>
      <c r="AA18"/>
    </row>
    <row r="19" spans="1:27" ht="12.75" customHeight="1" x14ac:dyDescent="0.2">
      <c r="A19" s="33" t="str">
        <f>'t1'!A18</f>
        <v>ISTRUTTORI</v>
      </c>
      <c r="B19" s="392" t="str">
        <f>'t1'!B18</f>
        <v>0IR000</v>
      </c>
      <c r="C19" s="294"/>
      <c r="D19" s="393"/>
      <c r="E19" s="294"/>
      <c r="F19" s="393">
        <v>4</v>
      </c>
      <c r="G19" s="294"/>
      <c r="H19" s="393"/>
      <c r="I19" s="294"/>
      <c r="J19" s="393"/>
      <c r="K19" s="394"/>
      <c r="L19" s="293"/>
      <c r="M19" s="294"/>
      <c r="N19" s="393"/>
      <c r="O19" s="395"/>
      <c r="P19" s="393"/>
      <c r="Q19" s="395">
        <v>1</v>
      </c>
      <c r="R19" s="393">
        <v>2</v>
      </c>
      <c r="S19" s="395"/>
      <c r="T19" s="393"/>
      <c r="U19" s="396">
        <f t="shared" si="0"/>
        <v>1</v>
      </c>
      <c r="V19" s="397">
        <f t="shared" si="0"/>
        <v>6</v>
      </c>
      <c r="W19" s="398">
        <f>'t1'!M18</f>
        <v>1</v>
      </c>
      <c r="X19"/>
      <c r="Y19"/>
      <c r="Z19"/>
      <c r="AA19"/>
    </row>
    <row r="20" spans="1:27" ht="12.75" customHeight="1" x14ac:dyDescent="0.2">
      <c r="A20" s="33" t="str">
        <f>'t1'!A19</f>
        <v>OPERATORI ESPERTI</v>
      </c>
      <c r="B20" s="392" t="str">
        <f>'t1'!B19</f>
        <v>0OEESP</v>
      </c>
      <c r="C20" s="294"/>
      <c r="D20" s="393"/>
      <c r="E20" s="294"/>
      <c r="F20" s="393"/>
      <c r="G20" s="294"/>
      <c r="H20" s="393"/>
      <c r="I20" s="294"/>
      <c r="J20" s="393"/>
      <c r="K20" s="394"/>
      <c r="L20" s="293"/>
      <c r="M20" s="294"/>
      <c r="N20" s="393"/>
      <c r="O20" s="395"/>
      <c r="P20" s="393"/>
      <c r="Q20" s="395"/>
      <c r="R20" s="393"/>
      <c r="S20" s="395"/>
      <c r="T20" s="393"/>
      <c r="U20" s="396">
        <f t="shared" si="0"/>
        <v>0</v>
      </c>
      <c r="V20" s="397">
        <f t="shared" si="0"/>
        <v>0</v>
      </c>
      <c r="W20" s="398">
        <f>'t1'!M19</f>
        <v>1</v>
      </c>
      <c r="X20"/>
      <c r="Y20"/>
      <c r="Z20"/>
      <c r="AA20"/>
    </row>
    <row r="21" spans="1:27" ht="12.75" customHeight="1" x14ac:dyDescent="0.2">
      <c r="A21" s="33" t="str">
        <f>'t1'!A20</f>
        <v>OPERATORI</v>
      </c>
      <c r="B21" s="392" t="str">
        <f>'t1'!B20</f>
        <v>0OP000</v>
      </c>
      <c r="C21" s="294"/>
      <c r="D21" s="393"/>
      <c r="E21" s="294"/>
      <c r="F21" s="393"/>
      <c r="G21" s="294"/>
      <c r="H21" s="393"/>
      <c r="I21" s="294"/>
      <c r="J21" s="393"/>
      <c r="K21" s="394"/>
      <c r="L21" s="293"/>
      <c r="M21" s="294"/>
      <c r="N21" s="393"/>
      <c r="O21" s="395"/>
      <c r="P21" s="393"/>
      <c r="Q21" s="395"/>
      <c r="R21" s="393"/>
      <c r="S21" s="395"/>
      <c r="T21" s="393"/>
      <c r="U21" s="396">
        <f t="shared" si="0"/>
        <v>0</v>
      </c>
      <c r="V21" s="397">
        <f t="shared" si="0"/>
        <v>0</v>
      </c>
      <c r="W21" s="398">
        <f>'t1'!M20</f>
        <v>1</v>
      </c>
      <c r="X21"/>
      <c r="Y21"/>
      <c r="Z21"/>
      <c r="AA21"/>
    </row>
    <row r="22" spans="1:27" ht="12.75" customHeight="1" x14ac:dyDescent="0.2">
      <c r="A22" s="33" t="str">
        <f>'t1'!A21</f>
        <v>CONTRATTISTI</v>
      </c>
      <c r="B22" s="392" t="str">
        <f>'t1'!B21</f>
        <v>000061</v>
      </c>
      <c r="C22" s="294"/>
      <c r="D22" s="393"/>
      <c r="E22" s="294"/>
      <c r="F22" s="393"/>
      <c r="G22" s="294"/>
      <c r="H22" s="393"/>
      <c r="I22" s="294"/>
      <c r="J22" s="393"/>
      <c r="K22" s="394"/>
      <c r="L22" s="293"/>
      <c r="M22" s="294"/>
      <c r="N22" s="393"/>
      <c r="O22" s="395"/>
      <c r="P22" s="393"/>
      <c r="Q22" s="395"/>
      <c r="R22" s="393"/>
      <c r="S22" s="395"/>
      <c r="T22" s="393"/>
      <c r="U22" s="396">
        <f t="shared" si="0"/>
        <v>0</v>
      </c>
      <c r="V22" s="397">
        <f t="shared" si="0"/>
        <v>0</v>
      </c>
      <c r="W22" s="398">
        <f>'t1'!M21</f>
        <v>0</v>
      </c>
      <c r="X22"/>
      <c r="Y22"/>
      <c r="Z22"/>
      <c r="AA22"/>
    </row>
    <row r="23" spans="1:27" ht="12.75" customHeight="1" thickBot="1" x14ac:dyDescent="0.25">
      <c r="A23" s="33" t="str">
        <f>'t1'!A22</f>
        <v>COLLABORATORE A T.D. ART. 90 TUEL</v>
      </c>
      <c r="B23" s="392" t="str">
        <f>'t1'!B22</f>
        <v>000096</v>
      </c>
      <c r="C23" s="294"/>
      <c r="D23" s="393"/>
      <c r="E23" s="294"/>
      <c r="F23" s="393"/>
      <c r="G23" s="294"/>
      <c r="H23" s="393"/>
      <c r="I23" s="294"/>
      <c r="J23" s="393"/>
      <c r="K23" s="394"/>
      <c r="L23" s="293"/>
      <c r="M23" s="294"/>
      <c r="N23" s="393"/>
      <c r="O23" s="395"/>
      <c r="P23" s="393"/>
      <c r="Q23" s="395"/>
      <c r="R23" s="393"/>
      <c r="S23" s="395"/>
      <c r="T23" s="393"/>
      <c r="U23" s="396">
        <f t="shared" si="0"/>
        <v>0</v>
      </c>
      <c r="V23" s="397">
        <f t="shared" si="0"/>
        <v>0</v>
      </c>
      <c r="W23" s="398">
        <f>'t1'!M22</f>
        <v>0</v>
      </c>
      <c r="X23"/>
      <c r="Y23"/>
      <c r="Z23"/>
      <c r="AA23"/>
    </row>
    <row r="24" spans="1:27" ht="13.5" customHeight="1" thickTop="1" thickBot="1" x14ac:dyDescent="0.25">
      <c r="A24" s="33" t="str">
        <f>'t1'!A23</f>
        <v>TOTALE</v>
      </c>
      <c r="B24" s="399"/>
      <c r="C24" s="313">
        <f t="shared" ref="C24:V24" si="1">SUM(C7:C23)</f>
        <v>0</v>
      </c>
      <c r="D24" s="312">
        <f t="shared" si="1"/>
        <v>0</v>
      </c>
      <c r="E24" s="313">
        <f t="shared" si="1"/>
        <v>0</v>
      </c>
      <c r="F24" s="312">
        <f t="shared" si="1"/>
        <v>4</v>
      </c>
      <c r="G24" s="313">
        <f>SUM(G7:G23)</f>
        <v>0</v>
      </c>
      <c r="H24" s="312">
        <f>SUM(H7:H23)</f>
        <v>0</v>
      </c>
      <c r="I24" s="313">
        <f t="shared" si="1"/>
        <v>0</v>
      </c>
      <c r="J24" s="312">
        <f t="shared" si="1"/>
        <v>0</v>
      </c>
      <c r="K24" s="313">
        <f>SUM(K7:K23)</f>
        <v>0</v>
      </c>
      <c r="L24" s="315">
        <f>SUM(L7:L23)</f>
        <v>0</v>
      </c>
      <c r="M24" s="313">
        <f t="shared" si="1"/>
        <v>0</v>
      </c>
      <c r="N24" s="312">
        <f t="shared" si="1"/>
        <v>0</v>
      </c>
      <c r="O24" s="313">
        <f>SUM(O7:O23)</f>
        <v>0</v>
      </c>
      <c r="P24" s="312">
        <f>SUM(P7:P23)</f>
        <v>0</v>
      </c>
      <c r="Q24" s="313">
        <f>SUM(Q7:Q23)</f>
        <v>1</v>
      </c>
      <c r="R24" s="312">
        <f>SUM(R7:R23)</f>
        <v>3</v>
      </c>
      <c r="S24" s="313">
        <f t="shared" si="1"/>
        <v>0</v>
      </c>
      <c r="T24" s="312">
        <f t="shared" si="1"/>
        <v>0</v>
      </c>
      <c r="U24" s="313">
        <f t="shared" si="1"/>
        <v>1</v>
      </c>
      <c r="V24" s="400">
        <f t="shared" si="1"/>
        <v>7</v>
      </c>
      <c r="X24"/>
      <c r="Y24"/>
      <c r="Z24"/>
      <c r="AA24"/>
    </row>
    <row r="25" spans="1:27" ht="18.75" customHeight="1" x14ac:dyDescent="0.2">
      <c r="A25" s="401" t="str">
        <f>'t1'!A24</f>
        <v>(a) personale a tempo indeterminato al quale viene applicato un contratto di lavoro di tipo privatistico (es.:tipografico,chimico,edile,metalmeccanico,portierato, ecc.)</v>
      </c>
    </row>
    <row r="26" spans="1:27" x14ac:dyDescent="0.2">
      <c r="A26" s="402" t="str">
        <f>'t1'!A25</f>
        <v>(b) cfr." istruzioni generali e specifiche di comparto" e "glossario"</v>
      </c>
      <c r="B26" s="6"/>
      <c r="C26" s="4"/>
      <c r="D26" s="4"/>
      <c r="E26" s="4"/>
      <c r="F26" s="4"/>
      <c r="G26" s="4"/>
      <c r="H26" s="4"/>
      <c r="I26" s="4"/>
      <c r="J26" s="4"/>
      <c r="K26" s="4"/>
      <c r="L26" s="4"/>
      <c r="M26" s="4"/>
      <c r="N26" s="4"/>
    </row>
    <row r="27" spans="1:27" x14ac:dyDescent="0.2">
      <c r="A27" s="402" t="str">
        <f>'t1'!A26</f>
        <v>(*) inserire i dati comunicati nella tab.1 (colonna presenti al 31/12/2022) della rilevazione dell'anno precedente</v>
      </c>
    </row>
  </sheetData>
  <sheetProtection algorithmName="SHA-512" hashValue="YCc9rkSpW2uySlPUhjI2zRWruSa9TVKTICb45FN/KAgrTs1kjC7KsJrFELtkoZ8DW2vA0mtMyfeL+AzzyNT39A==" saltValue="Nf/jeld2Nw7yub7N5dQvwQ==" spinCount="100000" sheet="1" formatColumns="0" selectLockedCells="1"/>
  <mergeCells count="22">
    <mergeCell ref="S5:T5"/>
    <mergeCell ref="U5:V5"/>
    <mergeCell ref="S4:T4"/>
    <mergeCell ref="U4:V4"/>
    <mergeCell ref="C5:D5"/>
    <mergeCell ref="E5:F5"/>
    <mergeCell ref="G5:H5"/>
    <mergeCell ref="I5:J5"/>
    <mergeCell ref="K5:L5"/>
    <mergeCell ref="M5:N5"/>
    <mergeCell ref="O5:P5"/>
    <mergeCell ref="Q5:R5"/>
    <mergeCell ref="A1:T1"/>
    <mergeCell ref="N2:V2"/>
    <mergeCell ref="C4:D4"/>
    <mergeCell ref="E4:F4"/>
    <mergeCell ref="G4:H4"/>
    <mergeCell ref="I4:J4"/>
    <mergeCell ref="K4:L4"/>
    <mergeCell ref="M4:N4"/>
    <mergeCell ref="O4:P4"/>
    <mergeCell ref="Q4:R4"/>
  </mergeCells>
  <conditionalFormatting sqref="A7:P7 Q7:V23 B8:P23 A8:A27">
    <cfRule type="expression" dxfId="9" priority="1" stopIfTrue="1">
      <formula>$W7&gt;0</formula>
    </cfRule>
  </conditionalFormatting>
  <printOptions horizontalCentered="1" verticalCentered="1"/>
  <pageMargins left="0" right="0" top="0.17" bottom="0.17" header="0.19" footer="0.19"/>
  <pageSetup paperSize="9" scale="6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showGridLines="0" zoomScaleNormal="100" workbookViewId="0">
      <pane xSplit="2" ySplit="6" topLeftCell="C7" activePane="bottomRight" state="frozen"/>
      <selection activeCell="AF16" sqref="AF16"/>
      <selection pane="topRight" activeCell="AF16" sqref="AF16"/>
      <selection pane="bottomLeft" activeCell="AF16" sqref="AF16"/>
      <selection pane="bottomRight" activeCell="AF16" sqref="AF16"/>
    </sheetView>
  </sheetViews>
  <sheetFormatPr defaultColWidth="10.6640625" defaultRowHeight="11.25" x14ac:dyDescent="0.2"/>
  <cols>
    <col min="1" max="1" width="43" style="321" customWidth="1"/>
    <col min="2" max="2" width="10.6640625" style="405" customWidth="1"/>
    <col min="3" max="8" width="10.6640625" style="321" customWidth="1"/>
    <col min="9" max="12" width="11.1640625" style="321" customWidth="1"/>
    <col min="13" max="20" width="10.33203125" style="321" customWidth="1"/>
    <col min="21" max="22" width="10.6640625" style="321" customWidth="1"/>
    <col min="23" max="23" width="5.6640625" style="321" hidden="1" customWidth="1"/>
    <col min="24" max="16384" width="10.6640625" style="321"/>
  </cols>
  <sheetData>
    <row r="1" spans="1:23" s="4" customFormat="1" ht="43.5" customHeight="1" x14ac:dyDescent="0.2">
      <c r="A1" s="260" t="str">
        <f>'t1'!A1</f>
        <v>REGIONI ED AUTONOMIE LOCALI - anno 2023</v>
      </c>
      <c r="B1" s="260"/>
      <c r="C1" s="260"/>
      <c r="D1" s="260"/>
      <c r="E1" s="260"/>
      <c r="F1" s="260"/>
      <c r="G1" s="260"/>
      <c r="H1" s="260"/>
      <c r="I1" s="260"/>
      <c r="J1" s="260"/>
      <c r="K1" s="260"/>
      <c r="L1" s="260"/>
      <c r="M1" s="260"/>
      <c r="N1" s="260"/>
      <c r="O1" s="260"/>
      <c r="P1" s="260"/>
      <c r="Q1" s="403"/>
      <c r="R1" s="403"/>
      <c r="S1" s="403"/>
      <c r="T1" s="403"/>
      <c r="V1" s="2"/>
      <c r="W1"/>
    </row>
    <row r="2" spans="1:23" ht="30" customHeight="1" thickBot="1" x14ac:dyDescent="0.25">
      <c r="A2" s="404"/>
      <c r="D2" s="406"/>
      <c r="E2" s="406"/>
      <c r="F2" s="406"/>
      <c r="J2" s="261"/>
      <c r="K2" s="261"/>
      <c r="L2" s="261"/>
      <c r="M2" s="261"/>
      <c r="N2" s="261"/>
      <c r="O2" s="261"/>
      <c r="P2" s="261"/>
      <c r="Q2" s="261"/>
      <c r="R2" s="261"/>
      <c r="S2" s="261"/>
      <c r="T2" s="261"/>
      <c r="U2" s="261"/>
      <c r="V2" s="261"/>
    </row>
    <row r="3" spans="1:23" ht="15" customHeight="1" thickBot="1" x14ac:dyDescent="0.25">
      <c r="A3" s="407"/>
      <c r="B3" s="408"/>
      <c r="C3" s="409" t="s">
        <v>132</v>
      </c>
      <c r="D3" s="410"/>
      <c r="E3" s="410"/>
      <c r="F3" s="410"/>
      <c r="G3" s="410"/>
      <c r="H3" s="410"/>
      <c r="I3" s="410"/>
      <c r="J3" s="410"/>
      <c r="K3" s="410"/>
      <c r="L3" s="410"/>
      <c r="M3" s="410"/>
      <c r="N3" s="410"/>
      <c r="O3" s="410"/>
      <c r="P3" s="410"/>
      <c r="Q3" s="410"/>
      <c r="R3" s="410"/>
      <c r="S3" s="410"/>
      <c r="T3" s="410"/>
      <c r="U3" s="410"/>
      <c r="V3" s="411"/>
    </row>
    <row r="4" spans="1:23" ht="37.5" customHeight="1" thickTop="1" x14ac:dyDescent="0.2">
      <c r="A4" s="412" t="s">
        <v>133</v>
      </c>
      <c r="B4" s="413" t="s">
        <v>2</v>
      </c>
      <c r="C4" s="414" t="s">
        <v>134</v>
      </c>
      <c r="D4" s="276"/>
      <c r="E4" s="414" t="s">
        <v>122</v>
      </c>
      <c r="F4" s="276"/>
      <c r="G4" s="415" t="s">
        <v>135</v>
      </c>
      <c r="H4" s="416"/>
      <c r="I4" s="415" t="s">
        <v>136</v>
      </c>
      <c r="J4" s="416"/>
      <c r="K4" s="415" t="s">
        <v>137</v>
      </c>
      <c r="L4" s="416"/>
      <c r="M4" s="415" t="s">
        <v>138</v>
      </c>
      <c r="N4" s="416"/>
      <c r="O4" s="415" t="s">
        <v>139</v>
      </c>
      <c r="P4" s="417"/>
      <c r="Q4" s="414" t="s">
        <v>140</v>
      </c>
      <c r="R4" s="418"/>
      <c r="S4" s="415" t="s">
        <v>141</v>
      </c>
      <c r="T4" s="417"/>
      <c r="U4" s="419" t="s">
        <v>42</v>
      </c>
      <c r="V4" s="420"/>
    </row>
    <row r="5" spans="1:23" x14ac:dyDescent="0.2">
      <c r="A5" s="383" t="s">
        <v>105</v>
      </c>
      <c r="B5" s="413"/>
      <c r="C5" s="421" t="s">
        <v>142</v>
      </c>
      <c r="D5" s="422"/>
      <c r="E5" s="421" t="s">
        <v>143</v>
      </c>
      <c r="F5" s="422"/>
      <c r="G5" s="421" t="s">
        <v>144</v>
      </c>
      <c r="H5" s="422"/>
      <c r="I5" s="421" t="s">
        <v>145</v>
      </c>
      <c r="J5" s="422"/>
      <c r="K5" s="421" t="s">
        <v>146</v>
      </c>
      <c r="L5" s="422"/>
      <c r="M5" s="421" t="s">
        <v>147</v>
      </c>
      <c r="N5" s="422"/>
      <c r="O5" s="421" t="s">
        <v>148</v>
      </c>
      <c r="P5" s="422"/>
      <c r="Q5" s="421" t="s">
        <v>149</v>
      </c>
      <c r="R5" s="422"/>
      <c r="S5" s="421" t="s">
        <v>150</v>
      </c>
      <c r="T5" s="422"/>
      <c r="U5" s="423"/>
      <c r="V5" s="424"/>
    </row>
    <row r="6" spans="1:23" ht="12" thickBot="1" x14ac:dyDescent="0.25">
      <c r="A6" s="387"/>
      <c r="B6" s="425"/>
      <c r="C6" s="426" t="s">
        <v>6</v>
      </c>
      <c r="D6" s="427" t="s">
        <v>7</v>
      </c>
      <c r="E6" s="426" t="s">
        <v>6</v>
      </c>
      <c r="F6" s="427" t="s">
        <v>7</v>
      </c>
      <c r="G6" s="426" t="s">
        <v>6</v>
      </c>
      <c r="H6" s="427" t="s">
        <v>7</v>
      </c>
      <c r="I6" s="426" t="s">
        <v>6</v>
      </c>
      <c r="J6" s="427" t="s">
        <v>7</v>
      </c>
      <c r="K6" s="426" t="s">
        <v>6</v>
      </c>
      <c r="L6" s="427" t="s">
        <v>7</v>
      </c>
      <c r="M6" s="426" t="s">
        <v>6</v>
      </c>
      <c r="N6" s="427" t="s">
        <v>7</v>
      </c>
      <c r="O6" s="426" t="s">
        <v>6</v>
      </c>
      <c r="P6" s="427" t="s">
        <v>7</v>
      </c>
      <c r="Q6" s="426" t="s">
        <v>6</v>
      </c>
      <c r="R6" s="427" t="s">
        <v>7</v>
      </c>
      <c r="S6" s="426" t="s">
        <v>6</v>
      </c>
      <c r="T6" s="427" t="s">
        <v>7</v>
      </c>
      <c r="U6" s="426" t="s">
        <v>6</v>
      </c>
      <c r="V6" s="428" t="s">
        <v>7</v>
      </c>
    </row>
    <row r="7" spans="1:23" ht="12" customHeight="1" thickTop="1" x14ac:dyDescent="0.2">
      <c r="A7" s="33" t="str">
        <f>'t1'!A6</f>
        <v>SEGRETARIO A</v>
      </c>
      <c r="B7" s="392" t="str">
        <f>'t1'!B6</f>
        <v>0D0102</v>
      </c>
      <c r="C7" s="429"/>
      <c r="D7" s="430"/>
      <c r="E7" s="429"/>
      <c r="F7" s="431"/>
      <c r="G7" s="429"/>
      <c r="H7" s="431"/>
      <c r="I7" s="429"/>
      <c r="J7" s="430"/>
      <c r="K7" s="431"/>
      <c r="L7" s="430"/>
      <c r="M7" s="431"/>
      <c r="N7" s="430"/>
      <c r="O7" s="432"/>
      <c r="P7" s="430"/>
      <c r="Q7" s="431"/>
      <c r="R7" s="430"/>
      <c r="S7" s="431"/>
      <c r="T7" s="430"/>
      <c r="U7" s="433">
        <f>SUM(C7,E7,G7,I7,K7,M7,O7,Q7,S7)</f>
        <v>0</v>
      </c>
      <c r="V7" s="434">
        <f>SUM(D7,F7,H7,J7,L7,N7,P7,R7,T7)</f>
        <v>0</v>
      </c>
      <c r="W7" s="435">
        <f>'t1'!M6</f>
        <v>0</v>
      </c>
    </row>
    <row r="8" spans="1:23" ht="12" customHeight="1" x14ac:dyDescent="0.2">
      <c r="A8" s="33" t="str">
        <f>'t1'!A7</f>
        <v>SEGRETARIO B</v>
      </c>
      <c r="B8" s="392" t="str">
        <f>'t1'!B7</f>
        <v>0D0103</v>
      </c>
      <c r="C8" s="429"/>
      <c r="D8" s="430"/>
      <c r="E8" s="429"/>
      <c r="F8" s="431"/>
      <c r="G8" s="429"/>
      <c r="H8" s="431"/>
      <c r="I8" s="429"/>
      <c r="J8" s="430"/>
      <c r="K8" s="431"/>
      <c r="L8" s="430"/>
      <c r="M8" s="431"/>
      <c r="N8" s="430"/>
      <c r="O8" s="432"/>
      <c r="P8" s="430"/>
      <c r="Q8" s="431"/>
      <c r="R8" s="430"/>
      <c r="S8" s="431"/>
      <c r="T8" s="430"/>
      <c r="U8" s="433">
        <f t="shared" ref="U8:V23" si="0">SUM(C8,E8,G8,I8,K8,M8,O8,Q8,S8)</f>
        <v>0</v>
      </c>
      <c r="V8" s="434">
        <f t="shared" si="0"/>
        <v>0</v>
      </c>
      <c r="W8" s="435">
        <f>'t1'!M7</f>
        <v>0</v>
      </c>
    </row>
    <row r="9" spans="1:23" ht="12" customHeight="1" x14ac:dyDescent="0.2">
      <c r="A9" s="33" t="str">
        <f>'t1'!A8</f>
        <v>SEGRETARIO C</v>
      </c>
      <c r="B9" s="392" t="str">
        <f>'t1'!B8</f>
        <v>0D0485</v>
      </c>
      <c r="C9" s="429"/>
      <c r="D9" s="430"/>
      <c r="E9" s="429"/>
      <c r="F9" s="431"/>
      <c r="G9" s="429"/>
      <c r="H9" s="431"/>
      <c r="I9" s="429"/>
      <c r="J9" s="430"/>
      <c r="K9" s="431"/>
      <c r="L9" s="430"/>
      <c r="M9" s="431"/>
      <c r="N9" s="430"/>
      <c r="O9" s="432"/>
      <c r="P9" s="430"/>
      <c r="Q9" s="431"/>
      <c r="R9" s="430"/>
      <c r="S9" s="431"/>
      <c r="T9" s="430"/>
      <c r="U9" s="433">
        <f t="shared" si="0"/>
        <v>0</v>
      </c>
      <c r="V9" s="434">
        <f t="shared" si="0"/>
        <v>0</v>
      </c>
      <c r="W9" s="435">
        <f>'t1'!M8</f>
        <v>0</v>
      </c>
    </row>
    <row r="10" spans="1:23" ht="12" customHeight="1" x14ac:dyDescent="0.2">
      <c r="A10" s="33" t="str">
        <f>'t1'!A9</f>
        <v>DIRETTORE  GENERALE</v>
      </c>
      <c r="B10" s="392" t="str">
        <f>'t1'!B9</f>
        <v>0D0097</v>
      </c>
      <c r="C10" s="429"/>
      <c r="D10" s="430"/>
      <c r="E10" s="429"/>
      <c r="F10" s="431"/>
      <c r="G10" s="429"/>
      <c r="H10" s="431"/>
      <c r="I10" s="429"/>
      <c r="J10" s="430"/>
      <c r="K10" s="431"/>
      <c r="L10" s="430"/>
      <c r="M10" s="431"/>
      <c r="N10" s="430"/>
      <c r="O10" s="432"/>
      <c r="P10" s="430"/>
      <c r="Q10" s="431"/>
      <c r="R10" s="430"/>
      <c r="S10" s="431"/>
      <c r="T10" s="430"/>
      <c r="U10" s="433">
        <f t="shared" si="0"/>
        <v>0</v>
      </c>
      <c r="V10" s="434">
        <f t="shared" si="0"/>
        <v>0</v>
      </c>
      <c r="W10" s="435">
        <f>'t1'!M9</f>
        <v>0</v>
      </c>
    </row>
    <row r="11" spans="1:23" ht="12" customHeight="1" x14ac:dyDescent="0.2">
      <c r="A11" s="33" t="str">
        <f>'t1'!A10</f>
        <v>ALTE SPECIALIZZ. FUORI D.O.</v>
      </c>
      <c r="B11" s="392" t="str">
        <f>'t1'!B10</f>
        <v>0D0095</v>
      </c>
      <c r="C11" s="429"/>
      <c r="D11" s="430"/>
      <c r="E11" s="429"/>
      <c r="F11" s="431"/>
      <c r="G11" s="429"/>
      <c r="H11" s="431"/>
      <c r="I11" s="429"/>
      <c r="J11" s="430"/>
      <c r="K11" s="431"/>
      <c r="L11" s="430"/>
      <c r="M11" s="431"/>
      <c r="N11" s="430"/>
      <c r="O11" s="432"/>
      <c r="P11" s="430"/>
      <c r="Q11" s="431"/>
      <c r="R11" s="430"/>
      <c r="S11" s="431"/>
      <c r="T11" s="430"/>
      <c r="U11" s="433">
        <f t="shared" si="0"/>
        <v>0</v>
      </c>
      <c r="V11" s="434">
        <f t="shared" si="0"/>
        <v>0</v>
      </c>
      <c r="W11" s="435">
        <f>'t1'!M10</f>
        <v>0</v>
      </c>
    </row>
    <row r="12" spans="1:23" ht="12" customHeight="1" x14ac:dyDescent="0.2">
      <c r="A12" s="33" t="str">
        <f>'t1'!A11</f>
        <v>DIRIGENTE A TEMPO DETERMINATO FUORI D.O.</v>
      </c>
      <c r="B12" s="392" t="str">
        <f>'t1'!B11</f>
        <v>0D0098</v>
      </c>
      <c r="C12" s="429"/>
      <c r="D12" s="430"/>
      <c r="E12" s="429"/>
      <c r="F12" s="431"/>
      <c r="G12" s="429"/>
      <c r="H12" s="431"/>
      <c r="I12" s="429"/>
      <c r="J12" s="430"/>
      <c r="K12" s="431"/>
      <c r="L12" s="430"/>
      <c r="M12" s="431"/>
      <c r="N12" s="430"/>
      <c r="O12" s="432"/>
      <c r="P12" s="430"/>
      <c r="Q12" s="431"/>
      <c r="R12" s="430"/>
      <c r="S12" s="431"/>
      <c r="T12" s="430"/>
      <c r="U12" s="433">
        <f t="shared" si="0"/>
        <v>0</v>
      </c>
      <c r="V12" s="434">
        <f t="shared" si="0"/>
        <v>0</v>
      </c>
      <c r="W12" s="435">
        <f>'t1'!M11</f>
        <v>0</v>
      </c>
    </row>
    <row r="13" spans="1:23" ht="12" customHeight="1" x14ac:dyDescent="0.2">
      <c r="A13" s="33" t="str">
        <f>'t1'!A12</f>
        <v>SEGRETARIO GENERALE CCIAA</v>
      </c>
      <c r="B13" s="392" t="str">
        <f>'t1'!B12</f>
        <v>0D0104</v>
      </c>
      <c r="C13" s="429"/>
      <c r="D13" s="430"/>
      <c r="E13" s="429"/>
      <c r="F13" s="431"/>
      <c r="G13" s="429"/>
      <c r="H13" s="431"/>
      <c r="I13" s="429"/>
      <c r="J13" s="430"/>
      <c r="K13" s="431"/>
      <c r="L13" s="430"/>
      <c r="M13" s="431"/>
      <c r="N13" s="430"/>
      <c r="O13" s="432"/>
      <c r="P13" s="430"/>
      <c r="Q13" s="431"/>
      <c r="R13" s="430"/>
      <c r="S13" s="431"/>
      <c r="T13" s="430"/>
      <c r="U13" s="433">
        <f t="shared" si="0"/>
        <v>0</v>
      </c>
      <c r="V13" s="434">
        <f t="shared" si="0"/>
        <v>0</v>
      </c>
      <c r="W13" s="435">
        <f>'t1'!M12</f>
        <v>1</v>
      </c>
    </row>
    <row r="14" spans="1:23" ht="12" customHeight="1" x14ac:dyDescent="0.2">
      <c r="A14" s="33" t="str">
        <f>'t1'!A13</f>
        <v>DIRIGENTE A TEMPO INDETERMINATO</v>
      </c>
      <c r="B14" s="392" t="str">
        <f>'t1'!B13</f>
        <v>0D0164</v>
      </c>
      <c r="C14" s="429"/>
      <c r="D14" s="430"/>
      <c r="E14" s="429">
        <v>1</v>
      </c>
      <c r="F14" s="431"/>
      <c r="G14" s="429"/>
      <c r="H14" s="431"/>
      <c r="I14" s="429"/>
      <c r="J14" s="430"/>
      <c r="K14" s="431"/>
      <c r="L14" s="430"/>
      <c r="M14" s="431"/>
      <c r="N14" s="430"/>
      <c r="O14" s="432"/>
      <c r="P14" s="430"/>
      <c r="Q14" s="431"/>
      <c r="R14" s="430"/>
      <c r="S14" s="431"/>
      <c r="T14" s="430"/>
      <c r="U14" s="433">
        <f t="shared" si="0"/>
        <v>1</v>
      </c>
      <c r="V14" s="434">
        <f t="shared" si="0"/>
        <v>0</v>
      </c>
      <c r="W14" s="435">
        <f>'t1'!M13</f>
        <v>1</v>
      </c>
    </row>
    <row r="15" spans="1:23" ht="12" customHeight="1" x14ac:dyDescent="0.2">
      <c r="A15" s="33" t="str">
        <f>'t1'!A14</f>
        <v>DIRIGENTE A TEMPO DETERMINATO IN D.O.</v>
      </c>
      <c r="B15" s="392" t="str">
        <f>'t1'!B14</f>
        <v>0D0165</v>
      </c>
      <c r="C15" s="429"/>
      <c r="D15" s="430"/>
      <c r="E15" s="429"/>
      <c r="F15" s="431"/>
      <c r="G15" s="429"/>
      <c r="H15" s="431"/>
      <c r="I15" s="429"/>
      <c r="J15" s="430"/>
      <c r="K15" s="431"/>
      <c r="L15" s="430"/>
      <c r="M15" s="431"/>
      <c r="N15" s="430"/>
      <c r="O15" s="432"/>
      <c r="P15" s="430"/>
      <c r="Q15" s="431"/>
      <c r="R15" s="430"/>
      <c r="S15" s="431"/>
      <c r="T15" s="430"/>
      <c r="U15" s="433">
        <f t="shared" si="0"/>
        <v>0</v>
      </c>
      <c r="V15" s="434">
        <f t="shared" si="0"/>
        <v>0</v>
      </c>
      <c r="W15" s="435">
        <f>'t1'!M14</f>
        <v>0</v>
      </c>
    </row>
    <row r="16" spans="1:23" ht="12" customHeight="1" x14ac:dyDescent="0.2">
      <c r="A16" s="33" t="str">
        <f>'t1'!A15</f>
        <v xml:space="preserve">ALTE SPECIALIZZ. IN D.O. </v>
      </c>
      <c r="B16" s="392" t="str">
        <f>'t1'!B15</f>
        <v>0D0I95</v>
      </c>
      <c r="C16" s="429"/>
      <c r="D16" s="430"/>
      <c r="E16" s="429"/>
      <c r="F16" s="431"/>
      <c r="G16" s="429"/>
      <c r="H16" s="431"/>
      <c r="I16" s="429"/>
      <c r="J16" s="430"/>
      <c r="K16" s="431"/>
      <c r="L16" s="430"/>
      <c r="M16" s="431"/>
      <c r="N16" s="430"/>
      <c r="O16" s="432"/>
      <c r="P16" s="430"/>
      <c r="Q16" s="431"/>
      <c r="R16" s="430"/>
      <c r="S16" s="431"/>
      <c r="T16" s="430"/>
      <c r="U16" s="433">
        <f t="shared" si="0"/>
        <v>0</v>
      </c>
      <c r="V16" s="434">
        <f t="shared" si="0"/>
        <v>0</v>
      </c>
      <c r="W16" s="435">
        <f>'t1'!M15</f>
        <v>0</v>
      </c>
    </row>
    <row r="17" spans="1:23" ht="12" customHeight="1" x14ac:dyDescent="0.2">
      <c r="A17" s="33" t="str">
        <f>'t1'!A16</f>
        <v>RESPONSABILE DEI SERVIZI O DEGLI UFFICI IN D.O</v>
      </c>
      <c r="B17" s="392" t="str">
        <f>'t1'!B16</f>
        <v>0D0I96</v>
      </c>
      <c r="C17" s="429"/>
      <c r="D17" s="430"/>
      <c r="E17" s="429"/>
      <c r="F17" s="431"/>
      <c r="G17" s="429"/>
      <c r="H17" s="431"/>
      <c r="I17" s="429"/>
      <c r="J17" s="430"/>
      <c r="K17" s="431"/>
      <c r="L17" s="430"/>
      <c r="M17" s="431"/>
      <c r="N17" s="430"/>
      <c r="O17" s="432"/>
      <c r="P17" s="430"/>
      <c r="Q17" s="431"/>
      <c r="R17" s="430"/>
      <c r="S17" s="431"/>
      <c r="T17" s="430"/>
      <c r="U17" s="433">
        <f>SUM(C17,E17,G17,I17,K17,M17,O17,Q17,S17)</f>
        <v>0</v>
      </c>
      <c r="V17" s="434">
        <f>SUM(D17,F17,H17,J17,L17,N17,P17,R17,T17)</f>
        <v>0</v>
      </c>
      <c r="W17" s="435">
        <f>'t1'!M16</f>
        <v>0</v>
      </c>
    </row>
    <row r="18" spans="1:23" ht="12" customHeight="1" x14ac:dyDescent="0.2">
      <c r="A18" s="33" t="str">
        <f>'t1'!A17</f>
        <v>FUNZIONARI ED ELEVATA QUALIFICAZIONE</v>
      </c>
      <c r="B18" s="392" t="str">
        <f>'t1'!B17</f>
        <v>0FZEQF</v>
      </c>
      <c r="C18" s="429"/>
      <c r="D18" s="430"/>
      <c r="E18" s="429"/>
      <c r="F18" s="431"/>
      <c r="G18" s="429"/>
      <c r="H18" s="431"/>
      <c r="I18" s="429"/>
      <c r="J18" s="430"/>
      <c r="K18" s="431"/>
      <c r="L18" s="430"/>
      <c r="M18" s="431"/>
      <c r="N18" s="430"/>
      <c r="O18" s="432"/>
      <c r="P18" s="430"/>
      <c r="Q18" s="431"/>
      <c r="R18" s="430"/>
      <c r="S18" s="431"/>
      <c r="T18" s="430"/>
      <c r="U18" s="433">
        <f t="shared" si="0"/>
        <v>0</v>
      </c>
      <c r="V18" s="434">
        <f t="shared" si="0"/>
        <v>0</v>
      </c>
      <c r="W18" s="435">
        <f>'t1'!M17</f>
        <v>1</v>
      </c>
    </row>
    <row r="19" spans="1:23" ht="12" customHeight="1" x14ac:dyDescent="0.2">
      <c r="A19" s="33" t="str">
        <f>'t1'!A18</f>
        <v>ISTRUTTORI</v>
      </c>
      <c r="B19" s="392" t="str">
        <f>'t1'!B18</f>
        <v>0IR000</v>
      </c>
      <c r="C19" s="429">
        <v>2</v>
      </c>
      <c r="D19" s="430"/>
      <c r="E19" s="429"/>
      <c r="F19" s="431"/>
      <c r="G19" s="429"/>
      <c r="H19" s="431"/>
      <c r="I19" s="429"/>
      <c r="J19" s="430"/>
      <c r="K19" s="431"/>
      <c r="L19" s="430"/>
      <c r="M19" s="431"/>
      <c r="N19" s="430"/>
      <c r="O19" s="432"/>
      <c r="P19" s="430"/>
      <c r="Q19" s="431"/>
      <c r="R19" s="430"/>
      <c r="S19" s="431"/>
      <c r="T19" s="430"/>
      <c r="U19" s="433">
        <f t="shared" si="0"/>
        <v>2</v>
      </c>
      <c r="V19" s="434">
        <f t="shared" si="0"/>
        <v>0</v>
      </c>
      <c r="W19" s="435">
        <f>'t1'!M18</f>
        <v>1</v>
      </c>
    </row>
    <row r="20" spans="1:23" ht="12" customHeight="1" x14ac:dyDescent="0.2">
      <c r="A20" s="33" t="str">
        <f>'t1'!A19</f>
        <v>OPERATORI ESPERTI</v>
      </c>
      <c r="B20" s="392" t="str">
        <f>'t1'!B19</f>
        <v>0OEESP</v>
      </c>
      <c r="C20" s="429"/>
      <c r="D20" s="430"/>
      <c r="E20" s="429"/>
      <c r="F20" s="431"/>
      <c r="G20" s="429"/>
      <c r="H20" s="431"/>
      <c r="I20" s="429"/>
      <c r="J20" s="430"/>
      <c r="K20" s="431"/>
      <c r="L20" s="430"/>
      <c r="M20" s="431"/>
      <c r="N20" s="430"/>
      <c r="O20" s="432"/>
      <c r="P20" s="430"/>
      <c r="Q20" s="431"/>
      <c r="R20" s="430"/>
      <c r="S20" s="431"/>
      <c r="T20" s="430"/>
      <c r="U20" s="433">
        <f t="shared" si="0"/>
        <v>0</v>
      </c>
      <c r="V20" s="434">
        <f t="shared" si="0"/>
        <v>0</v>
      </c>
      <c r="W20" s="435">
        <f>'t1'!M19</f>
        <v>1</v>
      </c>
    </row>
    <row r="21" spans="1:23" ht="12" customHeight="1" x14ac:dyDescent="0.2">
      <c r="A21" s="33" t="str">
        <f>'t1'!A20</f>
        <v>OPERATORI</v>
      </c>
      <c r="B21" s="392" t="str">
        <f>'t1'!B20</f>
        <v>0OP000</v>
      </c>
      <c r="C21" s="429"/>
      <c r="D21" s="430"/>
      <c r="E21" s="429"/>
      <c r="F21" s="431"/>
      <c r="G21" s="429"/>
      <c r="H21" s="431"/>
      <c r="I21" s="429"/>
      <c r="J21" s="430"/>
      <c r="K21" s="431"/>
      <c r="L21" s="430"/>
      <c r="M21" s="431"/>
      <c r="N21" s="430"/>
      <c r="O21" s="432"/>
      <c r="P21" s="430"/>
      <c r="Q21" s="431"/>
      <c r="R21" s="430"/>
      <c r="S21" s="431"/>
      <c r="T21" s="430"/>
      <c r="U21" s="433">
        <f t="shared" si="0"/>
        <v>0</v>
      </c>
      <c r="V21" s="434">
        <f t="shared" si="0"/>
        <v>0</v>
      </c>
      <c r="W21" s="435">
        <f>'t1'!M20</f>
        <v>1</v>
      </c>
    </row>
    <row r="22" spans="1:23" ht="12" customHeight="1" x14ac:dyDescent="0.2">
      <c r="A22" s="33" t="str">
        <f>'t1'!A21</f>
        <v>CONTRATTISTI</v>
      </c>
      <c r="B22" s="392" t="str">
        <f>'t1'!B21</f>
        <v>000061</v>
      </c>
      <c r="C22" s="429"/>
      <c r="D22" s="430"/>
      <c r="E22" s="429"/>
      <c r="F22" s="431"/>
      <c r="G22" s="429"/>
      <c r="H22" s="431"/>
      <c r="I22" s="429"/>
      <c r="J22" s="430"/>
      <c r="K22" s="431"/>
      <c r="L22" s="430"/>
      <c r="M22" s="431"/>
      <c r="N22" s="430"/>
      <c r="O22" s="432"/>
      <c r="P22" s="430"/>
      <c r="Q22" s="431"/>
      <c r="R22" s="430"/>
      <c r="S22" s="431"/>
      <c r="T22" s="430"/>
      <c r="U22" s="433">
        <f t="shared" si="0"/>
        <v>0</v>
      </c>
      <c r="V22" s="434">
        <f t="shared" si="0"/>
        <v>0</v>
      </c>
      <c r="W22" s="435">
        <f>'t1'!M21</f>
        <v>0</v>
      </c>
    </row>
    <row r="23" spans="1:23" ht="12" customHeight="1" thickBot="1" x14ac:dyDescent="0.25">
      <c r="A23" s="33" t="str">
        <f>'t1'!A22</f>
        <v>COLLABORATORE A T.D. ART. 90 TUEL</v>
      </c>
      <c r="B23" s="392" t="str">
        <f>'t1'!B22</f>
        <v>000096</v>
      </c>
      <c r="C23" s="429"/>
      <c r="D23" s="430"/>
      <c r="E23" s="429"/>
      <c r="F23" s="431"/>
      <c r="G23" s="429"/>
      <c r="H23" s="431"/>
      <c r="I23" s="429"/>
      <c r="J23" s="430"/>
      <c r="K23" s="431"/>
      <c r="L23" s="430"/>
      <c r="M23" s="431"/>
      <c r="N23" s="430"/>
      <c r="O23" s="432"/>
      <c r="P23" s="430"/>
      <c r="Q23" s="431"/>
      <c r="R23" s="430"/>
      <c r="S23" s="431"/>
      <c r="T23" s="430"/>
      <c r="U23" s="433">
        <f t="shared" si="0"/>
        <v>0</v>
      </c>
      <c r="V23" s="434">
        <f t="shared" si="0"/>
        <v>0</v>
      </c>
      <c r="W23" s="435">
        <f>'t1'!M22</f>
        <v>0</v>
      </c>
    </row>
    <row r="24" spans="1:23" ht="12.75" customHeight="1" thickTop="1" thickBot="1" x14ac:dyDescent="0.25">
      <c r="A24" s="436" t="s">
        <v>42</v>
      </c>
      <c r="B24" s="437"/>
      <c r="C24" s="438">
        <f t="shared" ref="C24:V24" si="1">SUM(C7:C23)</f>
        <v>2</v>
      </c>
      <c r="D24" s="439">
        <f t="shared" si="1"/>
        <v>0</v>
      </c>
      <c r="E24" s="440">
        <f t="shared" si="1"/>
        <v>1</v>
      </c>
      <c r="F24" s="439">
        <f t="shared" si="1"/>
        <v>0</v>
      </c>
      <c r="G24" s="440">
        <f t="shared" si="1"/>
        <v>0</v>
      </c>
      <c r="H24" s="439">
        <f t="shared" si="1"/>
        <v>0</v>
      </c>
      <c r="I24" s="440">
        <f t="shared" si="1"/>
        <v>0</v>
      </c>
      <c r="J24" s="439">
        <f t="shared" si="1"/>
        <v>0</v>
      </c>
      <c r="K24" s="440">
        <f t="shared" si="1"/>
        <v>0</v>
      </c>
      <c r="L24" s="439">
        <f t="shared" si="1"/>
        <v>0</v>
      </c>
      <c r="M24" s="440">
        <f t="shared" si="1"/>
        <v>0</v>
      </c>
      <c r="N24" s="439">
        <f t="shared" si="1"/>
        <v>0</v>
      </c>
      <c r="O24" s="440">
        <f t="shared" si="1"/>
        <v>0</v>
      </c>
      <c r="P24" s="439">
        <f t="shared" si="1"/>
        <v>0</v>
      </c>
      <c r="Q24" s="440">
        <f t="shared" si="1"/>
        <v>0</v>
      </c>
      <c r="R24" s="439">
        <f t="shared" si="1"/>
        <v>0</v>
      </c>
      <c r="S24" s="440">
        <f>SUM(S7:S23)</f>
        <v>0</v>
      </c>
      <c r="T24" s="439">
        <f>SUM(T7:T23)</f>
        <v>0</v>
      </c>
      <c r="U24" s="438">
        <f t="shared" si="1"/>
        <v>3</v>
      </c>
      <c r="V24" s="441">
        <f t="shared" si="1"/>
        <v>0</v>
      </c>
    </row>
    <row r="26" spans="1:23" ht="9.75" customHeight="1" x14ac:dyDescent="0.2">
      <c r="A26" s="4" t="str">
        <f>'t1'!$A$24</f>
        <v>(a) personale a tempo indeterminato al quale viene applicato un contratto di lavoro di tipo privatistico (es.:tipografico,chimico,edile,metalmeccanico,portierato, ecc.)</v>
      </c>
      <c r="B26" s="6"/>
      <c r="C26" s="4"/>
      <c r="D26" s="4"/>
      <c r="E26" s="4"/>
      <c r="F26" s="4"/>
      <c r="G26" s="4"/>
      <c r="H26" s="4"/>
      <c r="I26" s="4"/>
      <c r="J26" s="4"/>
      <c r="K26" s="4"/>
      <c r="L26" s="4"/>
      <c r="M26" s="4"/>
      <c r="N26" s="4"/>
      <c r="O26" s="4"/>
      <c r="P26" s="4"/>
      <c r="Q26" s="4"/>
      <c r="R26" s="4"/>
      <c r="S26" s="4"/>
      <c r="T26" s="4"/>
    </row>
    <row r="27" spans="1:23" s="4" customFormat="1" x14ac:dyDescent="0.2">
      <c r="A27" s="4" t="str">
        <f>'t1'!$A$25</f>
        <v>(b) cfr." istruzioni generali e specifiche di comparto" e "glossario"</v>
      </c>
      <c r="B27" s="6"/>
    </row>
    <row r="28" spans="1:23" x14ac:dyDescent="0.2">
      <c r="A28" s="321" t="s">
        <v>151</v>
      </c>
    </row>
  </sheetData>
  <sheetProtection algorithmName="SHA-512" hashValue="U9jc954Z1knBIdGQAfF/ZpTLNoEA0F2/qdibmhkVSJEdt1r2uuU/6em1sFlBsR/MD2x2aP159/LuMK+wV/nzAw==" saltValue="vXCXqI/cUqWLumLP1sW47g==" spinCount="100000" sheet="1" formatColumns="0" selectLockedCells="1"/>
  <mergeCells count="22">
    <mergeCell ref="S5:T5"/>
    <mergeCell ref="U5:V5"/>
    <mergeCell ref="S4:T4"/>
    <mergeCell ref="U4:V4"/>
    <mergeCell ref="C5:D5"/>
    <mergeCell ref="E5:F5"/>
    <mergeCell ref="G5:H5"/>
    <mergeCell ref="I5:J5"/>
    <mergeCell ref="K5:L5"/>
    <mergeCell ref="M5:N5"/>
    <mergeCell ref="O5:P5"/>
    <mergeCell ref="Q5:R5"/>
    <mergeCell ref="A1:P1"/>
    <mergeCell ref="J2:V2"/>
    <mergeCell ref="C4:D4"/>
    <mergeCell ref="E4:F4"/>
    <mergeCell ref="G4:H4"/>
    <mergeCell ref="I4:J4"/>
    <mergeCell ref="K4:L4"/>
    <mergeCell ref="M4:N4"/>
    <mergeCell ref="O4:P4"/>
    <mergeCell ref="Q4:R4"/>
  </mergeCells>
  <conditionalFormatting sqref="A7:V23">
    <cfRule type="expression" dxfId="8" priority="1" stopIfTrue="1">
      <formula>$W7&gt;0</formula>
    </cfRule>
  </conditionalFormatting>
  <printOptions horizontalCentered="1" verticalCentered="1"/>
  <pageMargins left="0" right="0" top="0.19685039370078741" bottom="0.16" header="0.17" footer="0.16"/>
  <pageSetup paperSize="9" scale="6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showGridLines="0" zoomScaleNormal="100" workbookViewId="0">
      <pane xSplit="2" ySplit="5" topLeftCell="C6" activePane="bottomRight" state="frozen"/>
      <selection activeCell="AF16" sqref="AF16"/>
      <selection pane="topRight" activeCell="AF16" sqref="AF16"/>
      <selection pane="bottomLeft" activeCell="AF16" sqref="AF16"/>
      <selection pane="bottomRight" activeCell="AF16" sqref="AF16"/>
    </sheetView>
  </sheetViews>
  <sheetFormatPr defaultColWidth="10.6640625" defaultRowHeight="11.25" x14ac:dyDescent="0.2"/>
  <cols>
    <col min="1" max="1" width="43.33203125" style="444" customWidth="1"/>
    <col min="2" max="2" width="10.5" style="443" customWidth="1"/>
    <col min="3" max="22" width="8.33203125" style="444" customWidth="1"/>
    <col min="23" max="23" width="10" style="444" customWidth="1"/>
    <col min="24" max="24" width="10.6640625" style="444"/>
    <col min="25" max="25" width="10.6640625" style="444" hidden="1" customWidth="1"/>
    <col min="26" max="16384" width="10.6640625" style="444"/>
  </cols>
  <sheetData>
    <row r="1" spans="1:25" s="4" customFormat="1" ht="43.5" customHeight="1" x14ac:dyDescent="0.2">
      <c r="A1" s="260" t="str">
        <f>'t1'!A1</f>
        <v>REGIONI ED AUTONOMIE LOCALI - anno 2023</v>
      </c>
      <c r="B1" s="260"/>
      <c r="C1" s="260"/>
      <c r="D1" s="260"/>
      <c r="E1" s="260"/>
      <c r="F1" s="260"/>
      <c r="G1" s="260"/>
      <c r="H1" s="260"/>
      <c r="I1" s="260"/>
      <c r="J1" s="260"/>
      <c r="K1" s="260"/>
      <c r="L1" s="260"/>
      <c r="M1" s="260"/>
      <c r="N1" s="260"/>
      <c r="O1" s="260"/>
      <c r="P1" s="260"/>
      <c r="Q1" s="260"/>
      <c r="R1" s="260"/>
      <c r="S1" s="260"/>
      <c r="T1" s="260"/>
      <c r="U1" s="260"/>
      <c r="V1" s="260"/>
      <c r="X1" s="2"/>
    </row>
    <row r="2" spans="1:25" ht="30" customHeight="1" thickBot="1" x14ac:dyDescent="0.25">
      <c r="A2" s="442"/>
      <c r="P2" s="261"/>
      <c r="Q2" s="261"/>
      <c r="R2" s="261"/>
      <c r="S2" s="261"/>
      <c r="T2" s="261"/>
      <c r="U2" s="261"/>
      <c r="V2" s="261"/>
      <c r="W2" s="261"/>
      <c r="X2" s="261"/>
    </row>
    <row r="3" spans="1:25" ht="16.5" customHeight="1" thickBot="1" x14ac:dyDescent="0.25">
      <c r="A3" s="445"/>
      <c r="B3" s="446"/>
      <c r="C3" s="447" t="s">
        <v>132</v>
      </c>
      <c r="D3" s="448"/>
      <c r="E3" s="448"/>
      <c r="F3" s="448"/>
      <c r="G3" s="448"/>
      <c r="H3" s="448"/>
      <c r="I3" s="448"/>
      <c r="J3" s="448"/>
      <c r="K3" s="448"/>
      <c r="L3" s="448"/>
      <c r="M3" s="448"/>
      <c r="N3" s="448"/>
      <c r="O3" s="448"/>
      <c r="P3" s="448"/>
      <c r="Q3" s="448"/>
      <c r="R3" s="448"/>
      <c r="S3" s="448"/>
      <c r="T3" s="449"/>
      <c r="U3" s="448"/>
      <c r="V3" s="449"/>
      <c r="W3" s="448"/>
      <c r="X3" s="449"/>
    </row>
    <row r="4" spans="1:25" ht="16.5" customHeight="1" thickTop="1" x14ac:dyDescent="0.2">
      <c r="A4" s="450" t="s">
        <v>152</v>
      </c>
      <c r="B4" s="451" t="s">
        <v>2</v>
      </c>
      <c r="C4" s="452" t="s">
        <v>153</v>
      </c>
      <c r="D4" s="453"/>
      <c r="E4" s="452" t="s">
        <v>154</v>
      </c>
      <c r="F4" s="453"/>
      <c r="G4" s="452" t="s">
        <v>155</v>
      </c>
      <c r="H4" s="453"/>
      <c r="I4" s="452" t="s">
        <v>156</v>
      </c>
      <c r="J4" s="453"/>
      <c r="K4" s="452" t="s">
        <v>157</v>
      </c>
      <c r="L4" s="453"/>
      <c r="M4" s="452" t="s">
        <v>158</v>
      </c>
      <c r="N4" s="453"/>
      <c r="O4" s="452" t="s">
        <v>159</v>
      </c>
      <c r="P4" s="453"/>
      <c r="Q4" s="452" t="s">
        <v>160</v>
      </c>
      <c r="R4" s="453"/>
      <c r="S4" s="452" t="s">
        <v>161</v>
      </c>
      <c r="T4" s="453"/>
      <c r="U4" s="452" t="s">
        <v>162</v>
      </c>
      <c r="V4" s="453"/>
      <c r="W4" s="454" t="s">
        <v>42</v>
      </c>
      <c r="X4" s="455"/>
    </row>
    <row r="5" spans="1:25" ht="12" thickBot="1" x14ac:dyDescent="0.25">
      <c r="A5" s="283" t="s">
        <v>105</v>
      </c>
      <c r="B5" s="456"/>
      <c r="C5" s="457" t="s">
        <v>93</v>
      </c>
      <c r="D5" s="458" t="s">
        <v>94</v>
      </c>
      <c r="E5" s="457" t="s">
        <v>93</v>
      </c>
      <c r="F5" s="458" t="s">
        <v>94</v>
      </c>
      <c r="G5" s="457" t="s">
        <v>93</v>
      </c>
      <c r="H5" s="458" t="s">
        <v>94</v>
      </c>
      <c r="I5" s="457" t="s">
        <v>93</v>
      </c>
      <c r="J5" s="458" t="s">
        <v>94</v>
      </c>
      <c r="K5" s="457" t="s">
        <v>93</v>
      </c>
      <c r="L5" s="458" t="s">
        <v>94</v>
      </c>
      <c r="M5" s="457" t="s">
        <v>93</v>
      </c>
      <c r="N5" s="458" t="s">
        <v>94</v>
      </c>
      <c r="O5" s="457" t="s">
        <v>93</v>
      </c>
      <c r="P5" s="458" t="s">
        <v>94</v>
      </c>
      <c r="Q5" s="457" t="s">
        <v>93</v>
      </c>
      <c r="R5" s="458" t="s">
        <v>94</v>
      </c>
      <c r="S5" s="457" t="s">
        <v>93</v>
      </c>
      <c r="T5" s="459" t="s">
        <v>94</v>
      </c>
      <c r="U5" s="457" t="s">
        <v>93</v>
      </c>
      <c r="V5" s="459" t="s">
        <v>94</v>
      </c>
      <c r="W5" s="457" t="s">
        <v>93</v>
      </c>
      <c r="X5" s="459" t="s">
        <v>94</v>
      </c>
    </row>
    <row r="6" spans="1:25" ht="12.75" customHeight="1" thickTop="1" x14ac:dyDescent="0.2">
      <c r="A6" s="33" t="str">
        <f>'t1'!A6</f>
        <v>SEGRETARIO A</v>
      </c>
      <c r="B6" s="392" t="str">
        <f>'t1'!B6</f>
        <v>0D0102</v>
      </c>
      <c r="C6" s="460"/>
      <c r="D6" s="461"/>
      <c r="E6" s="460"/>
      <c r="F6" s="461"/>
      <c r="G6" s="460"/>
      <c r="H6" s="461"/>
      <c r="I6" s="460"/>
      <c r="J6" s="461"/>
      <c r="K6" s="460"/>
      <c r="L6" s="461"/>
      <c r="M6" s="462"/>
      <c r="N6" s="463"/>
      <c r="O6" s="460"/>
      <c r="P6" s="461"/>
      <c r="Q6" s="460"/>
      <c r="R6" s="461"/>
      <c r="S6" s="464"/>
      <c r="T6" s="465"/>
      <c r="U6" s="464"/>
      <c r="V6" s="465"/>
      <c r="W6" s="466">
        <f>SUM(C6,E6,G6,I6,K6,M6,O6,Q6,S6,U6)</f>
        <v>0</v>
      </c>
      <c r="X6" s="467">
        <f>SUM(D6,F6,H6,J6,L6,N6,P6,R6,T6,V6)</f>
        <v>0</v>
      </c>
      <c r="Y6" s="468">
        <f>'t1'!M6</f>
        <v>0</v>
      </c>
    </row>
    <row r="7" spans="1:25" ht="12.75" customHeight="1" x14ac:dyDescent="0.2">
      <c r="A7" s="33" t="str">
        <f>'t1'!A7</f>
        <v>SEGRETARIO B</v>
      </c>
      <c r="B7" s="392" t="str">
        <f>'t1'!B7</f>
        <v>0D0103</v>
      </c>
      <c r="C7" s="460"/>
      <c r="D7" s="461"/>
      <c r="E7" s="460"/>
      <c r="F7" s="461"/>
      <c r="G7" s="460"/>
      <c r="H7" s="461"/>
      <c r="I7" s="460"/>
      <c r="J7" s="461"/>
      <c r="K7" s="460"/>
      <c r="L7" s="461"/>
      <c r="M7" s="462"/>
      <c r="N7" s="463"/>
      <c r="O7" s="460"/>
      <c r="P7" s="461"/>
      <c r="Q7" s="460"/>
      <c r="R7" s="461"/>
      <c r="S7" s="464"/>
      <c r="T7" s="465"/>
      <c r="U7" s="464"/>
      <c r="V7" s="465"/>
      <c r="W7" s="466">
        <f t="shared" ref="W7:X22" si="0">SUM(C7,E7,G7,I7,K7,M7,O7,Q7,S7,U7)</f>
        <v>0</v>
      </c>
      <c r="X7" s="467">
        <f t="shared" si="0"/>
        <v>0</v>
      </c>
      <c r="Y7" s="468">
        <f>'t1'!M7</f>
        <v>0</v>
      </c>
    </row>
    <row r="8" spans="1:25" ht="12.75" customHeight="1" x14ac:dyDescent="0.2">
      <c r="A8" s="33" t="str">
        <f>'t1'!A8</f>
        <v>SEGRETARIO C</v>
      </c>
      <c r="B8" s="392" t="str">
        <f>'t1'!B8</f>
        <v>0D0485</v>
      </c>
      <c r="C8" s="460"/>
      <c r="D8" s="461"/>
      <c r="E8" s="460"/>
      <c r="F8" s="461"/>
      <c r="G8" s="460"/>
      <c r="H8" s="461"/>
      <c r="I8" s="460"/>
      <c r="J8" s="461"/>
      <c r="K8" s="460"/>
      <c r="L8" s="461"/>
      <c r="M8" s="462"/>
      <c r="N8" s="463"/>
      <c r="O8" s="460"/>
      <c r="P8" s="461"/>
      <c r="Q8" s="460"/>
      <c r="R8" s="461"/>
      <c r="S8" s="464"/>
      <c r="T8" s="465"/>
      <c r="U8" s="464"/>
      <c r="V8" s="465"/>
      <c r="W8" s="466">
        <f t="shared" si="0"/>
        <v>0</v>
      </c>
      <c r="X8" s="467">
        <f t="shared" si="0"/>
        <v>0</v>
      </c>
      <c r="Y8" s="468">
        <f>'t1'!M8</f>
        <v>0</v>
      </c>
    </row>
    <row r="9" spans="1:25" ht="12.75" customHeight="1" x14ac:dyDescent="0.2">
      <c r="A9" s="33" t="str">
        <f>'t1'!A9</f>
        <v>DIRETTORE  GENERALE</v>
      </c>
      <c r="B9" s="392" t="str">
        <f>'t1'!B9</f>
        <v>0D0097</v>
      </c>
      <c r="C9" s="460"/>
      <c r="D9" s="461"/>
      <c r="E9" s="460"/>
      <c r="F9" s="461"/>
      <c r="G9" s="460"/>
      <c r="H9" s="461"/>
      <c r="I9" s="460"/>
      <c r="J9" s="461"/>
      <c r="K9" s="460"/>
      <c r="L9" s="461"/>
      <c r="M9" s="462"/>
      <c r="N9" s="463"/>
      <c r="O9" s="460"/>
      <c r="P9" s="461"/>
      <c r="Q9" s="460"/>
      <c r="R9" s="461"/>
      <c r="S9" s="464"/>
      <c r="T9" s="465"/>
      <c r="U9" s="464"/>
      <c r="V9" s="465"/>
      <c r="W9" s="466">
        <f t="shared" si="0"/>
        <v>0</v>
      </c>
      <c r="X9" s="467">
        <f t="shared" si="0"/>
        <v>0</v>
      </c>
      <c r="Y9" s="468">
        <f>'t1'!M9</f>
        <v>0</v>
      </c>
    </row>
    <row r="10" spans="1:25" ht="12.75" customHeight="1" x14ac:dyDescent="0.2">
      <c r="A10" s="33" t="str">
        <f>'t1'!A10</f>
        <v>ALTE SPECIALIZZ. FUORI D.O.</v>
      </c>
      <c r="B10" s="392" t="str">
        <f>'t1'!B10</f>
        <v>0D0095</v>
      </c>
      <c r="C10" s="460"/>
      <c r="D10" s="461"/>
      <c r="E10" s="460"/>
      <c r="F10" s="461"/>
      <c r="G10" s="460"/>
      <c r="H10" s="461"/>
      <c r="I10" s="460"/>
      <c r="J10" s="461"/>
      <c r="K10" s="460"/>
      <c r="L10" s="461"/>
      <c r="M10" s="462"/>
      <c r="N10" s="463"/>
      <c r="O10" s="460"/>
      <c r="P10" s="461"/>
      <c r="Q10" s="460"/>
      <c r="R10" s="461"/>
      <c r="S10" s="464"/>
      <c r="T10" s="465"/>
      <c r="U10" s="464"/>
      <c r="V10" s="465"/>
      <c r="W10" s="466">
        <f t="shared" si="0"/>
        <v>0</v>
      </c>
      <c r="X10" s="467">
        <f t="shared" si="0"/>
        <v>0</v>
      </c>
      <c r="Y10" s="468">
        <f>'t1'!M10</f>
        <v>0</v>
      </c>
    </row>
    <row r="11" spans="1:25" ht="12.75" customHeight="1" x14ac:dyDescent="0.2">
      <c r="A11" s="33" t="str">
        <f>'t1'!A11</f>
        <v>DIRIGENTE A TEMPO DETERMINATO FUORI D.O.</v>
      </c>
      <c r="B11" s="392" t="str">
        <f>'t1'!B11</f>
        <v>0D0098</v>
      </c>
      <c r="C11" s="460"/>
      <c r="D11" s="461"/>
      <c r="E11" s="460"/>
      <c r="F11" s="461"/>
      <c r="G11" s="460"/>
      <c r="H11" s="461"/>
      <c r="I11" s="460"/>
      <c r="J11" s="461"/>
      <c r="K11" s="460"/>
      <c r="L11" s="461"/>
      <c r="M11" s="462"/>
      <c r="N11" s="463"/>
      <c r="O11" s="460"/>
      <c r="P11" s="461"/>
      <c r="Q11" s="460"/>
      <c r="R11" s="461"/>
      <c r="S11" s="464"/>
      <c r="T11" s="465"/>
      <c r="U11" s="464"/>
      <c r="V11" s="465"/>
      <c r="W11" s="466">
        <f t="shared" si="0"/>
        <v>0</v>
      </c>
      <c r="X11" s="467">
        <f t="shared" si="0"/>
        <v>0</v>
      </c>
      <c r="Y11" s="468">
        <f>'t1'!M11</f>
        <v>0</v>
      </c>
    </row>
    <row r="12" spans="1:25" ht="12.75" customHeight="1" x14ac:dyDescent="0.2">
      <c r="A12" s="33" t="str">
        <f>'t1'!A12</f>
        <v>SEGRETARIO GENERALE CCIAA</v>
      </c>
      <c r="B12" s="392" t="str">
        <f>'t1'!B12</f>
        <v>0D0104</v>
      </c>
      <c r="C12" s="460"/>
      <c r="D12" s="461"/>
      <c r="E12" s="460"/>
      <c r="F12" s="461"/>
      <c r="G12" s="460"/>
      <c r="H12" s="461"/>
      <c r="I12" s="460"/>
      <c r="J12" s="461"/>
      <c r="K12" s="460"/>
      <c r="L12" s="461"/>
      <c r="M12" s="462"/>
      <c r="N12" s="463"/>
      <c r="O12" s="460">
        <v>1</v>
      </c>
      <c r="P12" s="461"/>
      <c r="Q12" s="460"/>
      <c r="R12" s="461"/>
      <c r="S12" s="464"/>
      <c r="T12" s="465"/>
      <c r="U12" s="464"/>
      <c r="V12" s="465"/>
      <c r="W12" s="466">
        <f t="shared" si="0"/>
        <v>1</v>
      </c>
      <c r="X12" s="467">
        <f t="shared" si="0"/>
        <v>0</v>
      </c>
      <c r="Y12" s="468">
        <f>'t1'!M12</f>
        <v>1</v>
      </c>
    </row>
    <row r="13" spans="1:25" ht="12.75" customHeight="1" x14ac:dyDescent="0.2">
      <c r="A13" s="33" t="str">
        <f>'t1'!A13</f>
        <v>DIRIGENTE A TEMPO INDETERMINATO</v>
      </c>
      <c r="B13" s="392" t="str">
        <f>'t1'!B13</f>
        <v>0D0164</v>
      </c>
      <c r="C13" s="460"/>
      <c r="D13" s="461"/>
      <c r="E13" s="460"/>
      <c r="F13" s="461"/>
      <c r="G13" s="460"/>
      <c r="H13" s="461"/>
      <c r="I13" s="460"/>
      <c r="J13" s="461"/>
      <c r="K13" s="460"/>
      <c r="L13" s="461"/>
      <c r="M13" s="462">
        <v>1</v>
      </c>
      <c r="N13" s="463"/>
      <c r="O13" s="460">
        <v>1</v>
      </c>
      <c r="P13" s="461"/>
      <c r="Q13" s="460"/>
      <c r="R13" s="461"/>
      <c r="S13" s="464"/>
      <c r="T13" s="465"/>
      <c r="U13" s="464"/>
      <c r="V13" s="465"/>
      <c r="W13" s="466">
        <f t="shared" si="0"/>
        <v>2</v>
      </c>
      <c r="X13" s="467">
        <f t="shared" si="0"/>
        <v>0</v>
      </c>
      <c r="Y13" s="468">
        <f>'t1'!M13</f>
        <v>1</v>
      </c>
    </row>
    <row r="14" spans="1:25" ht="12.75" customHeight="1" x14ac:dyDescent="0.2">
      <c r="A14" s="33" t="str">
        <f>'t1'!A14</f>
        <v>DIRIGENTE A TEMPO DETERMINATO IN D.O.</v>
      </c>
      <c r="B14" s="392" t="str">
        <f>'t1'!B14</f>
        <v>0D0165</v>
      </c>
      <c r="C14" s="460"/>
      <c r="D14" s="461"/>
      <c r="E14" s="460"/>
      <c r="F14" s="461"/>
      <c r="G14" s="460"/>
      <c r="H14" s="461"/>
      <c r="I14" s="460"/>
      <c r="J14" s="461"/>
      <c r="K14" s="460"/>
      <c r="L14" s="461"/>
      <c r="M14" s="462"/>
      <c r="N14" s="463"/>
      <c r="O14" s="460"/>
      <c r="P14" s="461"/>
      <c r="Q14" s="460"/>
      <c r="R14" s="461"/>
      <c r="S14" s="464"/>
      <c r="T14" s="465"/>
      <c r="U14" s="464"/>
      <c r="V14" s="465"/>
      <c r="W14" s="466">
        <f t="shared" si="0"/>
        <v>0</v>
      </c>
      <c r="X14" s="467">
        <f t="shared" si="0"/>
        <v>0</v>
      </c>
      <c r="Y14" s="468">
        <f>'t1'!M14</f>
        <v>0</v>
      </c>
    </row>
    <row r="15" spans="1:25" ht="12.75" customHeight="1" x14ac:dyDescent="0.2">
      <c r="A15" s="33" t="str">
        <f>'t1'!A15</f>
        <v xml:space="preserve">ALTE SPECIALIZZ. IN D.O. </v>
      </c>
      <c r="B15" s="392" t="str">
        <f>'t1'!B15</f>
        <v>0D0I95</v>
      </c>
      <c r="C15" s="460"/>
      <c r="D15" s="461"/>
      <c r="E15" s="460"/>
      <c r="F15" s="461"/>
      <c r="G15" s="460"/>
      <c r="H15" s="461"/>
      <c r="I15" s="460"/>
      <c r="J15" s="461"/>
      <c r="K15" s="460"/>
      <c r="L15" s="461"/>
      <c r="M15" s="462"/>
      <c r="N15" s="463"/>
      <c r="O15" s="460"/>
      <c r="P15" s="461"/>
      <c r="Q15" s="460"/>
      <c r="R15" s="461"/>
      <c r="S15" s="464"/>
      <c r="T15" s="465"/>
      <c r="U15" s="464"/>
      <c r="V15" s="465"/>
      <c r="W15" s="466">
        <f t="shared" si="0"/>
        <v>0</v>
      </c>
      <c r="X15" s="467">
        <f t="shared" si="0"/>
        <v>0</v>
      </c>
      <c r="Y15" s="468">
        <f>'t1'!M15</f>
        <v>0</v>
      </c>
    </row>
    <row r="16" spans="1:25" ht="12.75" customHeight="1" x14ac:dyDescent="0.2">
      <c r="A16" s="33" t="str">
        <f>'t1'!A16</f>
        <v>RESPONSABILE DEI SERVIZI O DEGLI UFFICI IN D.O</v>
      </c>
      <c r="B16" s="392" t="str">
        <f>'t1'!B16</f>
        <v>0D0I96</v>
      </c>
      <c r="C16" s="460"/>
      <c r="D16" s="461"/>
      <c r="E16" s="460"/>
      <c r="F16" s="461"/>
      <c r="G16" s="460"/>
      <c r="H16" s="461"/>
      <c r="I16" s="460"/>
      <c r="J16" s="461"/>
      <c r="K16" s="460"/>
      <c r="L16" s="461"/>
      <c r="M16" s="462"/>
      <c r="N16" s="463"/>
      <c r="O16" s="460"/>
      <c r="P16" s="461"/>
      <c r="Q16" s="460"/>
      <c r="R16" s="461"/>
      <c r="S16" s="464"/>
      <c r="T16" s="465"/>
      <c r="U16" s="464"/>
      <c r="V16" s="465"/>
      <c r="W16" s="466">
        <f>SUM(C16,E16,G16,I16,K16,M16,O16,Q16,S16,U16)</f>
        <v>0</v>
      </c>
      <c r="X16" s="467">
        <f>SUM(D16,F16,H16,J16,L16,N16,P16,R16,T16,V16)</f>
        <v>0</v>
      </c>
      <c r="Y16" s="468">
        <f>'t1'!M16</f>
        <v>0</v>
      </c>
    </row>
    <row r="17" spans="1:25" ht="12.75" customHeight="1" x14ac:dyDescent="0.2">
      <c r="A17" s="33" t="str">
        <f>'t1'!A17</f>
        <v>FUNZIONARI ED ELEVATA QUALIFICAZIONE</v>
      </c>
      <c r="B17" s="392" t="str">
        <f>'t1'!B17</f>
        <v>0FZEQF</v>
      </c>
      <c r="C17" s="460"/>
      <c r="D17" s="461"/>
      <c r="E17" s="460"/>
      <c r="F17" s="461"/>
      <c r="G17" s="460"/>
      <c r="H17" s="461">
        <v>1</v>
      </c>
      <c r="I17" s="460"/>
      <c r="J17" s="461">
        <v>1</v>
      </c>
      <c r="K17" s="460">
        <v>3</v>
      </c>
      <c r="L17" s="461">
        <v>3</v>
      </c>
      <c r="M17" s="462">
        <v>3</v>
      </c>
      <c r="N17" s="463">
        <v>10</v>
      </c>
      <c r="O17" s="460">
        <v>1</v>
      </c>
      <c r="P17" s="461">
        <v>2</v>
      </c>
      <c r="Q17" s="460"/>
      <c r="R17" s="461">
        <v>3</v>
      </c>
      <c r="S17" s="464"/>
      <c r="T17" s="465"/>
      <c r="U17" s="464"/>
      <c r="V17" s="465"/>
      <c r="W17" s="466">
        <f t="shared" si="0"/>
        <v>7</v>
      </c>
      <c r="X17" s="467">
        <f t="shared" si="0"/>
        <v>20</v>
      </c>
      <c r="Y17" s="468">
        <f>'t1'!M17</f>
        <v>1</v>
      </c>
    </row>
    <row r="18" spans="1:25" ht="12.75" customHeight="1" x14ac:dyDescent="0.2">
      <c r="A18" s="33" t="str">
        <f>'t1'!A18</f>
        <v>ISTRUTTORI</v>
      </c>
      <c r="B18" s="392" t="str">
        <f>'t1'!B18</f>
        <v>0IR000</v>
      </c>
      <c r="C18" s="460">
        <v>2</v>
      </c>
      <c r="D18" s="461">
        <v>6</v>
      </c>
      <c r="E18" s="460"/>
      <c r="F18" s="461"/>
      <c r="G18" s="460">
        <v>1</v>
      </c>
      <c r="H18" s="461">
        <v>5</v>
      </c>
      <c r="I18" s="460"/>
      <c r="J18" s="461">
        <v>1</v>
      </c>
      <c r="K18" s="460">
        <v>5</v>
      </c>
      <c r="L18" s="461">
        <v>8</v>
      </c>
      <c r="M18" s="462">
        <v>3</v>
      </c>
      <c r="N18" s="463">
        <v>14</v>
      </c>
      <c r="O18" s="460"/>
      <c r="P18" s="461">
        <v>7</v>
      </c>
      <c r="Q18" s="460"/>
      <c r="R18" s="461">
        <v>3</v>
      </c>
      <c r="S18" s="464"/>
      <c r="T18" s="465"/>
      <c r="U18" s="464"/>
      <c r="V18" s="465"/>
      <c r="W18" s="466">
        <f t="shared" si="0"/>
        <v>11</v>
      </c>
      <c r="X18" s="467">
        <f t="shared" si="0"/>
        <v>44</v>
      </c>
      <c r="Y18" s="468">
        <f>'t1'!M18</f>
        <v>1</v>
      </c>
    </row>
    <row r="19" spans="1:25" ht="12.75" customHeight="1" x14ac:dyDescent="0.2">
      <c r="A19" s="33" t="str">
        <f>'t1'!A19</f>
        <v>OPERATORI ESPERTI</v>
      </c>
      <c r="B19" s="392" t="str">
        <f>'t1'!B19</f>
        <v>0OEESP</v>
      </c>
      <c r="C19" s="460"/>
      <c r="D19" s="461"/>
      <c r="E19" s="460"/>
      <c r="F19" s="461"/>
      <c r="G19" s="460"/>
      <c r="H19" s="461"/>
      <c r="I19" s="460"/>
      <c r="J19" s="461"/>
      <c r="K19" s="460">
        <v>1</v>
      </c>
      <c r="L19" s="461"/>
      <c r="M19" s="462">
        <v>1</v>
      </c>
      <c r="N19" s="463"/>
      <c r="O19" s="460"/>
      <c r="P19" s="461">
        <v>2</v>
      </c>
      <c r="Q19" s="460"/>
      <c r="R19" s="461">
        <v>1</v>
      </c>
      <c r="S19" s="464"/>
      <c r="T19" s="465"/>
      <c r="U19" s="464"/>
      <c r="V19" s="465"/>
      <c r="W19" s="466">
        <f t="shared" si="0"/>
        <v>2</v>
      </c>
      <c r="X19" s="467">
        <f t="shared" si="0"/>
        <v>3</v>
      </c>
      <c r="Y19" s="468">
        <f>'t1'!M19</f>
        <v>1</v>
      </c>
    </row>
    <row r="20" spans="1:25" ht="12.75" customHeight="1" x14ac:dyDescent="0.2">
      <c r="A20" s="33" t="str">
        <f>'t1'!A20</f>
        <v>OPERATORI</v>
      </c>
      <c r="B20" s="392" t="str">
        <f>'t1'!B20</f>
        <v>0OP000</v>
      </c>
      <c r="C20" s="460"/>
      <c r="D20" s="461"/>
      <c r="E20" s="460"/>
      <c r="F20" s="461"/>
      <c r="G20" s="460"/>
      <c r="H20" s="461"/>
      <c r="I20" s="460"/>
      <c r="J20" s="461"/>
      <c r="K20" s="460"/>
      <c r="L20" s="461"/>
      <c r="M20" s="462">
        <v>1</v>
      </c>
      <c r="N20" s="463"/>
      <c r="O20" s="460"/>
      <c r="P20" s="461"/>
      <c r="Q20" s="460"/>
      <c r="R20" s="461"/>
      <c r="S20" s="464"/>
      <c r="T20" s="465"/>
      <c r="U20" s="464"/>
      <c r="V20" s="465"/>
      <c r="W20" s="466">
        <f t="shared" si="0"/>
        <v>1</v>
      </c>
      <c r="X20" s="467">
        <f t="shared" si="0"/>
        <v>0</v>
      </c>
      <c r="Y20" s="468">
        <f>'t1'!M20</f>
        <v>1</v>
      </c>
    </row>
    <row r="21" spans="1:25" ht="12.75" customHeight="1" x14ac:dyDescent="0.2">
      <c r="A21" s="33" t="str">
        <f>'t1'!A21</f>
        <v>CONTRATTISTI</v>
      </c>
      <c r="B21" s="392" t="str">
        <f>'t1'!B21</f>
        <v>000061</v>
      </c>
      <c r="C21" s="460"/>
      <c r="D21" s="461"/>
      <c r="E21" s="460"/>
      <c r="F21" s="461"/>
      <c r="G21" s="460"/>
      <c r="H21" s="461"/>
      <c r="I21" s="460"/>
      <c r="J21" s="461"/>
      <c r="K21" s="460"/>
      <c r="L21" s="461"/>
      <c r="M21" s="462"/>
      <c r="N21" s="463"/>
      <c r="O21" s="460"/>
      <c r="P21" s="461"/>
      <c r="Q21" s="460"/>
      <c r="R21" s="461"/>
      <c r="S21" s="464"/>
      <c r="T21" s="465"/>
      <c r="U21" s="464"/>
      <c r="V21" s="465"/>
      <c r="W21" s="466">
        <f>SUM(C21,E21,G21,I21,K21,M21,O21,Q21,S21,U21)</f>
        <v>0</v>
      </c>
      <c r="X21" s="467">
        <f>SUM(D21,F21,H21,J21,L21,N21,P21,R21,T21,V21)</f>
        <v>0</v>
      </c>
      <c r="Y21" s="468">
        <f>'t1'!M21</f>
        <v>0</v>
      </c>
    </row>
    <row r="22" spans="1:25" ht="12.75" customHeight="1" thickBot="1" x14ac:dyDescent="0.25">
      <c r="A22" s="33" t="str">
        <f>'t1'!A22</f>
        <v>COLLABORATORE A T.D. ART. 90 TUEL</v>
      </c>
      <c r="B22" s="392" t="str">
        <f>'t1'!B22</f>
        <v>000096</v>
      </c>
      <c r="C22" s="460"/>
      <c r="D22" s="461"/>
      <c r="E22" s="460"/>
      <c r="F22" s="461"/>
      <c r="G22" s="460"/>
      <c r="H22" s="461"/>
      <c r="I22" s="460"/>
      <c r="J22" s="461"/>
      <c r="K22" s="460"/>
      <c r="L22" s="461"/>
      <c r="M22" s="462"/>
      <c r="N22" s="463"/>
      <c r="O22" s="460"/>
      <c r="P22" s="461"/>
      <c r="Q22" s="460"/>
      <c r="R22" s="461"/>
      <c r="S22" s="464"/>
      <c r="T22" s="465"/>
      <c r="U22" s="464"/>
      <c r="V22" s="465"/>
      <c r="W22" s="466">
        <f t="shared" si="0"/>
        <v>0</v>
      </c>
      <c r="X22" s="467">
        <f t="shared" si="0"/>
        <v>0</v>
      </c>
      <c r="Y22" s="468">
        <f>'t1'!M22</f>
        <v>0</v>
      </c>
    </row>
    <row r="23" spans="1:25" ht="17.25" customHeight="1" thickTop="1" thickBot="1" x14ac:dyDescent="0.25">
      <c r="A23" s="33" t="str">
        <f>'t1'!A23</f>
        <v>TOTALE</v>
      </c>
      <c r="B23" s="469"/>
      <c r="C23" s="470">
        <f t="shared" ref="C23:X23" si="1">SUM(C6:C22)</f>
        <v>2</v>
      </c>
      <c r="D23" s="471">
        <f t="shared" si="1"/>
        <v>6</v>
      </c>
      <c r="E23" s="470">
        <f t="shared" si="1"/>
        <v>0</v>
      </c>
      <c r="F23" s="471">
        <f t="shared" si="1"/>
        <v>0</v>
      </c>
      <c r="G23" s="470">
        <f t="shared" si="1"/>
        <v>1</v>
      </c>
      <c r="H23" s="471">
        <f t="shared" si="1"/>
        <v>6</v>
      </c>
      <c r="I23" s="470">
        <f t="shared" si="1"/>
        <v>0</v>
      </c>
      <c r="J23" s="471">
        <f t="shared" si="1"/>
        <v>2</v>
      </c>
      <c r="K23" s="470">
        <f t="shared" si="1"/>
        <v>9</v>
      </c>
      <c r="L23" s="471">
        <f t="shared" si="1"/>
        <v>11</v>
      </c>
      <c r="M23" s="470">
        <f t="shared" si="1"/>
        <v>9</v>
      </c>
      <c r="N23" s="471">
        <f t="shared" si="1"/>
        <v>24</v>
      </c>
      <c r="O23" s="470">
        <f t="shared" si="1"/>
        <v>3</v>
      </c>
      <c r="P23" s="471">
        <f t="shared" si="1"/>
        <v>11</v>
      </c>
      <c r="Q23" s="470">
        <f t="shared" si="1"/>
        <v>0</v>
      </c>
      <c r="R23" s="471">
        <f t="shared" si="1"/>
        <v>7</v>
      </c>
      <c r="S23" s="470">
        <f>SUM(S6:S22)</f>
        <v>0</v>
      </c>
      <c r="T23" s="471">
        <f>SUM(T6:T22)</f>
        <v>0</v>
      </c>
      <c r="U23" s="470">
        <f t="shared" si="1"/>
        <v>0</v>
      </c>
      <c r="V23" s="471">
        <f t="shared" si="1"/>
        <v>0</v>
      </c>
      <c r="W23" s="470">
        <f t="shared" si="1"/>
        <v>24</v>
      </c>
      <c r="X23" s="472">
        <f t="shared" si="1"/>
        <v>67</v>
      </c>
    </row>
    <row r="24" spans="1:25" s="473" customFormat="1" ht="19.5" customHeight="1" x14ac:dyDescent="0.2">
      <c r="A24" s="33" t="str">
        <f>'t1'!A24</f>
        <v>(a) personale a tempo indeterminato al quale viene applicato un contratto di lavoro di tipo privatistico (es.:tipografico,chimico,edile,metalmeccanico,portierato, ecc.)</v>
      </c>
      <c r="B24" s="6"/>
      <c r="C24" s="4"/>
      <c r="D24" s="4"/>
      <c r="E24" s="4"/>
      <c r="F24" s="4"/>
      <c r="G24" s="4"/>
      <c r="H24" s="4"/>
      <c r="I24" s="4"/>
      <c r="J24" s="4"/>
      <c r="K24" s="321"/>
    </row>
    <row r="25" spans="1:25" s="4" customFormat="1" x14ac:dyDescent="0.2">
      <c r="A25" s="33" t="str">
        <f>'t1'!A25</f>
        <v>(b) cfr." istruzioni generali e specifiche di comparto" e "glossario"</v>
      </c>
      <c r="B25" s="6"/>
    </row>
  </sheetData>
  <sheetProtection algorithmName="SHA-512" hashValue="LczDGkEp4if6bNwo4FPPq8mFZaUtS2CnS+ahap7uAi5wntcg+HjGJC8dW2DgBi60h0NNRNQGhUGQuu+m36hj2w==" saltValue="24m1umBkues+BcngBneMPQ==" spinCount="100000" sheet="1" formatColumns="0" selectLockedCells="1"/>
  <mergeCells count="12">
    <mergeCell ref="S4:T4"/>
    <mergeCell ref="U4:V4"/>
    <mergeCell ref="A1:V1"/>
    <mergeCell ref="P2:X2"/>
    <mergeCell ref="C4:D4"/>
    <mergeCell ref="E4:F4"/>
    <mergeCell ref="G4:H4"/>
    <mergeCell ref="I4:J4"/>
    <mergeCell ref="K4:L4"/>
    <mergeCell ref="M4:N4"/>
    <mergeCell ref="O4:P4"/>
    <mergeCell ref="Q4:R4"/>
  </mergeCells>
  <conditionalFormatting sqref="A6:X6 B7:X22 A7:A25">
    <cfRule type="expression" dxfId="7" priority="1" stopIfTrue="1">
      <formula>$Y6&gt;0</formula>
    </cfRule>
  </conditionalFormatting>
  <printOptions horizontalCentered="1" verticalCentered="1"/>
  <pageMargins left="0" right="0" top="0.19685039370078741" bottom="0.17" header="0.18" footer="0.2"/>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18</vt:i4>
      </vt:variant>
      <vt:variant>
        <vt:lpstr>Intervalli denominati</vt:lpstr>
      </vt:variant>
      <vt:variant>
        <vt:i4>20</vt:i4>
      </vt:variant>
    </vt:vector>
  </HeadingPairs>
  <TitlesOfParts>
    <vt:vector size="38" baseType="lpstr">
      <vt:lpstr>t1</vt:lpstr>
      <vt:lpstr>1E</vt:lpstr>
      <vt:lpstr>t2</vt:lpstr>
      <vt:lpstr>t2A</vt:lpstr>
      <vt:lpstr>t3</vt:lpstr>
      <vt:lpstr>t4</vt:lpstr>
      <vt:lpstr>t5</vt:lpstr>
      <vt:lpstr>t6</vt:lpstr>
      <vt:lpstr>t7</vt:lpstr>
      <vt:lpstr>t8</vt:lpstr>
      <vt:lpstr>t9</vt:lpstr>
      <vt:lpstr>t10</vt:lpstr>
      <vt:lpstr>t11</vt:lpstr>
      <vt:lpstr>t12</vt:lpstr>
      <vt:lpstr>t13</vt:lpstr>
      <vt:lpstr>t14</vt:lpstr>
      <vt:lpstr>t15(1)</vt:lpstr>
      <vt:lpstr>t15(2)</vt:lpstr>
      <vt:lpstr>'t1'!Area_stampa</vt:lpstr>
      <vt:lpstr>'t10'!Area_stampa</vt:lpstr>
      <vt:lpstr>'t11'!Area_stampa</vt:lpstr>
      <vt:lpstr>'t12'!Area_stampa</vt:lpstr>
      <vt:lpstr>'t13'!Area_stampa</vt:lpstr>
      <vt:lpstr>'t14'!Area_stampa</vt:lpstr>
      <vt:lpstr>'t15(1)'!Area_stampa</vt:lpstr>
      <vt:lpstr>'t15(2)'!Area_stampa</vt:lpstr>
      <vt:lpstr>t2A!Area_stampa</vt:lpstr>
      <vt:lpstr>'t3'!Area_stampa</vt:lpstr>
      <vt:lpstr>'t5'!Area_stampa</vt:lpstr>
      <vt:lpstr>'t7'!Area_stampa</vt:lpstr>
      <vt:lpstr>'t8'!Area_stampa</vt:lpstr>
      <vt:lpstr>'t9'!Area_stampa</vt:lpstr>
      <vt:lpstr>'t1'!Titoli_stampa</vt:lpstr>
      <vt:lpstr>'t10'!Titoli_stampa</vt:lpstr>
      <vt:lpstr>'t12'!Titoli_stampa</vt:lpstr>
      <vt:lpstr>'t13'!Titoli_stampa</vt:lpstr>
      <vt:lpstr>'t2'!Titoli_stampa</vt:lpstr>
      <vt:lpstr>'t4'!Titoli_stampa</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Gisella Dibenedetto</dc:creator>
  <cp:lastModifiedBy>Gisella Dibenedetto</cp:lastModifiedBy>
  <dcterms:created xsi:type="dcterms:W3CDTF">2025-03-25T13:22:28Z</dcterms:created>
  <dcterms:modified xsi:type="dcterms:W3CDTF">2025-03-25T13:22:59Z</dcterms:modified>
</cp:coreProperties>
</file>