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t1" sheetId="1" r:id="rId1"/>
    <sheet name="1E" sheetId="2" r:id="rId2"/>
    <sheet name="t2" sheetId="3" r:id="rId3"/>
    <sheet name="t2A" sheetId="4" r:id="rId4"/>
    <sheet name="t3" sheetId="5" r:id="rId5"/>
    <sheet name="t4" sheetId="6" r:id="rId6"/>
    <sheet name="t5" sheetId="7" r:id="rId7"/>
    <sheet name="t6" sheetId="8" r:id="rId8"/>
    <sheet name="t7" sheetId="9" r:id="rId9"/>
    <sheet name="t8" sheetId="10" r:id="rId10"/>
    <sheet name="t9" sheetId="11" r:id="rId11"/>
    <sheet name="t10" sheetId="12" r:id="rId12"/>
    <sheet name="t11" sheetId="13" r:id="rId13"/>
    <sheet name="t12" sheetId="14" r:id="rId14"/>
    <sheet name="t13" sheetId="15" r:id="rId15"/>
    <sheet name="t14" sheetId="16" r:id="rId16"/>
    <sheet name="t15(1)" sheetId="17" r:id="rId17"/>
    <sheet name="t15(2)" sheetId="18" r:id="rId18"/>
  </sheets>
  <externalReferences>
    <externalReference r:id="rId19"/>
  </externalReferences>
  <definedNames>
    <definedName name="_xlnm._FilterDatabase" localSheetId="9" hidden="1">'t8'!$A$3:$AB$23</definedName>
    <definedName name="_xlnm.Print_Area" localSheetId="0">'t1'!$A$1:$AJ$27</definedName>
    <definedName name="_xlnm.Print_Area" localSheetId="11">'t10'!$A$1:$AV$25</definedName>
    <definedName name="_xlnm.Print_Area" localSheetId="12">'t11'!$A$1:$AV$27</definedName>
    <definedName name="_xlnm.Print_Area" localSheetId="13">'t12'!$A$1:$AI$25</definedName>
    <definedName name="_xlnm.Print_Area" localSheetId="14">'t13'!$A$1:$AW$25</definedName>
    <definedName name="_xlnm.Print_Area" localSheetId="15">'t14'!$A$1:$H$38</definedName>
    <definedName name="_xlnm.Print_Area" localSheetId="16">'t15(1)'!$A$1:$G$17</definedName>
    <definedName name="_xlnm.Print_Area" localSheetId="17">'t15(2)'!$A$1:$G$51</definedName>
    <definedName name="_xlnm.Print_Area" localSheetId="3">t2A!$A$1:$S$19</definedName>
    <definedName name="_xlnm.Print_Area" localSheetId="4">'t3'!$A$1:$P$28</definedName>
    <definedName name="_xlnm.Print_Area" localSheetId="5" xml:space="preserve">   't4'!$A$1:$T$34</definedName>
    <definedName name="_xlnm.Print_Area" localSheetId="6">'t5'!$A$1:$V$27</definedName>
    <definedName name="_xlnm.Print_Area" localSheetId="8">'t7'!$A$1:$X$25</definedName>
    <definedName name="_xlnm.Print_Area" localSheetId="9">'t8'!$A$1:$AB$26</definedName>
    <definedName name="_xlnm.Print_Area" localSheetId="10">'t9'!$A$1:$P$25</definedName>
    <definedName name="CODI_ISTITUZIONE">#REF!</definedName>
    <definedName name="CODI_ISTITUZIONE2" localSheetId="16">#REF!</definedName>
    <definedName name="CODI_ISTITUZIONE2">#REF!</definedName>
    <definedName name="DESC_ISTITUZIONE">#REF!</definedName>
    <definedName name="DESC_ISTITUZIONE2" localSheetId="16">#REF!</definedName>
    <definedName name="DESC_ISTITUZIONE2">#REF!</definedName>
    <definedName name="_xlnm.Print_Titles" localSheetId="0">'t1'!$1:$5</definedName>
    <definedName name="_xlnm.Print_Titles" localSheetId="11">'t10'!$A:$B,'t10'!$1:$2</definedName>
    <definedName name="_xlnm.Print_Titles" localSheetId="13">'t12'!$1:$5</definedName>
    <definedName name="_xlnm.Print_Titles" localSheetId="14">'t13'!$1:$5</definedName>
    <definedName name="_xlnm.Print_Titles" localSheetId="2">'t2'!$1:$5</definedName>
    <definedName name="_xlnm.Print_Titles" localSheetId="5">'t4'!$A:$B,'t4'!$1:$14</definedName>
  </definedNames>
  <calcPr calcId="145621"/>
</workbook>
</file>

<file path=xl/calcChain.xml><?xml version="1.0" encoding="utf-8"?>
<calcChain xmlns="http://schemas.openxmlformats.org/spreadsheetml/2006/main">
  <c r="C39" i="18" l="1"/>
  <c r="C40" i="18" s="1"/>
  <c r="C38" i="18"/>
  <c r="S37" i="18"/>
  <c r="R37" i="18"/>
  <c r="Q37" i="18"/>
  <c r="S36" i="18"/>
  <c r="R36" i="18"/>
  <c r="Q36" i="18"/>
  <c r="S35" i="18"/>
  <c r="R35" i="18"/>
  <c r="Q35" i="18"/>
  <c r="S34" i="18"/>
  <c r="R34" i="18"/>
  <c r="Q34" i="18"/>
  <c r="S33" i="18"/>
  <c r="R33" i="18"/>
  <c r="Q33" i="18"/>
  <c r="C31" i="18"/>
  <c r="S30" i="18"/>
  <c r="R30" i="18"/>
  <c r="Q30" i="18"/>
  <c r="S29" i="18"/>
  <c r="R29" i="18"/>
  <c r="Q29" i="18"/>
  <c r="S28" i="18"/>
  <c r="R28" i="18"/>
  <c r="Q28" i="18"/>
  <c r="S27" i="18"/>
  <c r="R27" i="18"/>
  <c r="Q27" i="18"/>
  <c r="S26" i="18"/>
  <c r="R26" i="18"/>
  <c r="Q26" i="18"/>
  <c r="S25" i="18"/>
  <c r="R25" i="18"/>
  <c r="Q25" i="18"/>
  <c r="S24" i="18"/>
  <c r="R24" i="18"/>
  <c r="Q24" i="18"/>
  <c r="S23" i="18"/>
  <c r="R23" i="18"/>
  <c r="Q23" i="18"/>
  <c r="S22" i="18"/>
  <c r="R22" i="18"/>
  <c r="Q22" i="18"/>
  <c r="S21" i="18"/>
  <c r="R21" i="18"/>
  <c r="Q21" i="18"/>
  <c r="S20" i="18"/>
  <c r="R20" i="18"/>
  <c r="Q20" i="18"/>
  <c r="S19" i="18"/>
  <c r="R19" i="18"/>
  <c r="Q19" i="18"/>
  <c r="S18" i="18"/>
  <c r="R18" i="18"/>
  <c r="Q18" i="18"/>
  <c r="H18" i="18"/>
  <c r="H17" i="18"/>
  <c r="H16" i="18"/>
  <c r="C16" i="18"/>
  <c r="S15" i="18"/>
  <c r="R15" i="18"/>
  <c r="Q15" i="18"/>
  <c r="S14" i="18"/>
  <c r="R14" i="18"/>
  <c r="Q14" i="18"/>
  <c r="H14" i="18"/>
  <c r="S13" i="18"/>
  <c r="R13" i="18"/>
  <c r="Q13" i="18"/>
  <c r="S12" i="18"/>
  <c r="R12" i="18"/>
  <c r="Q12" i="18"/>
  <c r="G12" i="18"/>
  <c r="G13" i="18" s="1"/>
  <c r="G40" i="18" s="1"/>
  <c r="W11" i="18"/>
  <c r="V11" i="18"/>
  <c r="S11" i="18"/>
  <c r="R11" i="18"/>
  <c r="H21" i="18" s="1"/>
  <c r="Q11" i="18"/>
  <c r="W10" i="18"/>
  <c r="V10" i="18"/>
  <c r="S10" i="18"/>
  <c r="R10" i="18"/>
  <c r="Q10" i="18"/>
  <c r="W9" i="18"/>
  <c r="V9" i="18"/>
  <c r="S9" i="18"/>
  <c r="R9" i="18"/>
  <c r="Q9" i="18"/>
  <c r="H6" i="18"/>
  <c r="C15" i="17"/>
  <c r="G14" i="17"/>
  <c r="G15" i="17" s="1"/>
  <c r="G13" i="17"/>
  <c r="C13" i="17"/>
  <c r="W12" i="17"/>
  <c r="V12" i="17"/>
  <c r="C12" i="17"/>
  <c r="W11" i="17"/>
  <c r="V11" i="17"/>
  <c r="S11" i="17"/>
  <c r="R11" i="17"/>
  <c r="Q11" i="17"/>
  <c r="W10" i="17"/>
  <c r="V10" i="17"/>
  <c r="S10" i="17"/>
  <c r="R10" i="17"/>
  <c r="Q10" i="17"/>
  <c r="W9" i="17"/>
  <c r="V9" i="17"/>
  <c r="S9" i="17"/>
  <c r="R9" i="17"/>
  <c r="H10" i="17" s="1"/>
  <c r="Q9" i="17"/>
  <c r="E7" i="17"/>
  <c r="E35" i="16"/>
  <c r="A33" i="16"/>
  <c r="E32" i="16"/>
  <c r="A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A25" i="15"/>
  <c r="A24" i="15"/>
  <c r="AV23" i="15"/>
  <c r="AU23" i="15"/>
  <c r="AT23" i="15"/>
  <c r="AS23" i="15"/>
  <c r="AR23" i="15"/>
  <c r="AQ23" i="15"/>
  <c r="AP23" i="15"/>
  <c r="AO23" i="15"/>
  <c r="AN23" i="15"/>
  <c r="AM23" i="15"/>
  <c r="AL23" i="15"/>
  <c r="AK23" i="15"/>
  <c r="AJ23" i="15"/>
  <c r="AI23" i="15"/>
  <c r="AH23" i="15"/>
  <c r="AG23" i="15"/>
  <c r="AF23" i="15"/>
  <c r="AE23" i="15"/>
  <c r="AD23" i="15"/>
  <c r="AC23" i="15"/>
  <c r="AB23" i="15"/>
  <c r="AA23" i="15"/>
  <c r="U23" i="15"/>
  <c r="Q23" i="15"/>
  <c r="M23" i="15"/>
  <c r="I23" i="15"/>
  <c r="E23" i="15"/>
  <c r="A23" i="15"/>
  <c r="AX22" i="15"/>
  <c r="AW22" i="15"/>
  <c r="X22" i="15"/>
  <c r="W22" i="15"/>
  <c r="V22" i="15"/>
  <c r="U22" i="15"/>
  <c r="T22" i="15"/>
  <c r="S22" i="15"/>
  <c r="R22" i="15"/>
  <c r="Q22" i="15"/>
  <c r="P22" i="15"/>
  <c r="O22" i="15"/>
  <c r="N22" i="15"/>
  <c r="M22" i="15"/>
  <c r="L22" i="15"/>
  <c r="K22" i="15"/>
  <c r="J22" i="15"/>
  <c r="I22" i="15"/>
  <c r="H22" i="15"/>
  <c r="G22" i="15"/>
  <c r="F22" i="15"/>
  <c r="E22" i="15"/>
  <c r="D22" i="15"/>
  <c r="Y22" i="15" s="1"/>
  <c r="C22" i="15"/>
  <c r="B22" i="15"/>
  <c r="A22" i="15"/>
  <c r="AX21" i="15"/>
  <c r="AW21" i="15"/>
  <c r="X21" i="15"/>
  <c r="W21" i="15"/>
  <c r="V21" i="15"/>
  <c r="U21" i="15"/>
  <c r="T21" i="15"/>
  <c r="S21" i="15"/>
  <c r="R21" i="15"/>
  <c r="Q21" i="15"/>
  <c r="P21" i="15"/>
  <c r="O21" i="15"/>
  <c r="N21" i="15"/>
  <c r="M21" i="15"/>
  <c r="L21" i="15"/>
  <c r="K21" i="15"/>
  <c r="J21" i="15"/>
  <c r="I21" i="15"/>
  <c r="H21" i="15"/>
  <c r="G21" i="15"/>
  <c r="F21" i="15"/>
  <c r="E21" i="15"/>
  <c r="D21" i="15"/>
  <c r="Y21" i="15" s="1"/>
  <c r="C21" i="15"/>
  <c r="B21" i="15"/>
  <c r="A21" i="15"/>
  <c r="AX20" i="15"/>
  <c r="AW20" i="15"/>
  <c r="X20" i="15"/>
  <c r="W20" i="15"/>
  <c r="V20" i="15"/>
  <c r="U20" i="15"/>
  <c r="T20" i="15"/>
  <c r="S20" i="15"/>
  <c r="R20" i="15"/>
  <c r="Q20" i="15"/>
  <c r="P20" i="15"/>
  <c r="O20" i="15"/>
  <c r="N20" i="15"/>
  <c r="M20" i="15"/>
  <c r="L20" i="15"/>
  <c r="K20" i="15"/>
  <c r="J20" i="15"/>
  <c r="I20" i="15"/>
  <c r="H20" i="15"/>
  <c r="G20" i="15"/>
  <c r="F20" i="15"/>
  <c r="E20" i="15"/>
  <c r="D20" i="15"/>
  <c r="Y20" i="15" s="1"/>
  <c r="C20" i="15"/>
  <c r="B20" i="15"/>
  <c r="A20" i="15"/>
  <c r="AX19" i="15"/>
  <c r="AW19" i="15"/>
  <c r="X19" i="15"/>
  <c r="W19" i="15"/>
  <c r="V19" i="15"/>
  <c r="U19" i="15"/>
  <c r="T19" i="15"/>
  <c r="S19" i="15"/>
  <c r="R19" i="15"/>
  <c r="Q19" i="15"/>
  <c r="P19" i="15"/>
  <c r="O19" i="15"/>
  <c r="N19" i="15"/>
  <c r="M19" i="15"/>
  <c r="L19" i="15"/>
  <c r="K19" i="15"/>
  <c r="J19" i="15"/>
  <c r="I19" i="15"/>
  <c r="H19" i="15"/>
  <c r="G19" i="15"/>
  <c r="F19" i="15"/>
  <c r="E19" i="15"/>
  <c r="D19" i="15"/>
  <c r="Y19" i="15" s="1"/>
  <c r="C19" i="15"/>
  <c r="B19" i="15"/>
  <c r="A19" i="15"/>
  <c r="AX18" i="15"/>
  <c r="AW18" i="15"/>
  <c r="X18" i="15"/>
  <c r="W18" i="15"/>
  <c r="V18" i="15"/>
  <c r="U18" i="15"/>
  <c r="T18" i="15"/>
  <c r="S18" i="15"/>
  <c r="R18" i="15"/>
  <c r="Q18" i="15"/>
  <c r="P18" i="15"/>
  <c r="O18" i="15"/>
  <c r="N18" i="15"/>
  <c r="M18" i="15"/>
  <c r="L18" i="15"/>
  <c r="K18" i="15"/>
  <c r="J18" i="15"/>
  <c r="I18" i="15"/>
  <c r="H18" i="15"/>
  <c r="G18" i="15"/>
  <c r="F18" i="15"/>
  <c r="E18" i="15"/>
  <c r="D18" i="15"/>
  <c r="Y18" i="15" s="1"/>
  <c r="C18" i="15"/>
  <c r="B18" i="15"/>
  <c r="A18" i="15"/>
  <c r="AX17" i="15"/>
  <c r="AW17" i="15"/>
  <c r="X17" i="15"/>
  <c r="W17" i="15"/>
  <c r="V17" i="15"/>
  <c r="U17" i="15"/>
  <c r="T17" i="15"/>
  <c r="S17" i="15"/>
  <c r="R17" i="15"/>
  <c r="Q17" i="15"/>
  <c r="P17" i="15"/>
  <c r="O17" i="15"/>
  <c r="N17" i="15"/>
  <c r="M17" i="15"/>
  <c r="L17" i="15"/>
  <c r="K17" i="15"/>
  <c r="J17" i="15"/>
  <c r="I17" i="15"/>
  <c r="H17" i="15"/>
  <c r="G17" i="15"/>
  <c r="F17" i="15"/>
  <c r="E17" i="15"/>
  <c r="D17" i="15"/>
  <c r="Y17" i="15" s="1"/>
  <c r="C17" i="15"/>
  <c r="B17" i="15"/>
  <c r="A17" i="15"/>
  <c r="AX16" i="15"/>
  <c r="AW16" i="15"/>
  <c r="X16" i="15"/>
  <c r="W16" i="15"/>
  <c r="V16" i="15"/>
  <c r="U16" i="15"/>
  <c r="T16" i="15"/>
  <c r="S16" i="15"/>
  <c r="R16" i="15"/>
  <c r="Q16" i="15"/>
  <c r="P16" i="15"/>
  <c r="O16" i="15"/>
  <c r="N16" i="15"/>
  <c r="M16" i="15"/>
  <c r="L16" i="15"/>
  <c r="K16" i="15"/>
  <c r="J16" i="15"/>
  <c r="I16" i="15"/>
  <c r="H16" i="15"/>
  <c r="G16" i="15"/>
  <c r="F16" i="15"/>
  <c r="E16" i="15"/>
  <c r="D16" i="15"/>
  <c r="Y16" i="15" s="1"/>
  <c r="C16" i="15"/>
  <c r="B16" i="15"/>
  <c r="A16" i="15"/>
  <c r="AX15" i="15"/>
  <c r="AW15" i="15"/>
  <c r="X15" i="15"/>
  <c r="W15" i="15"/>
  <c r="V15" i="15"/>
  <c r="U15" i="15"/>
  <c r="T15" i="15"/>
  <c r="S15" i="15"/>
  <c r="R15" i="15"/>
  <c r="Q15" i="15"/>
  <c r="P15" i="15"/>
  <c r="O15" i="15"/>
  <c r="N15" i="15"/>
  <c r="M15" i="15"/>
  <c r="L15" i="15"/>
  <c r="K15" i="15"/>
  <c r="J15" i="15"/>
  <c r="I15" i="15"/>
  <c r="H15" i="15"/>
  <c r="G15" i="15"/>
  <c r="F15" i="15"/>
  <c r="E15" i="15"/>
  <c r="D15" i="15"/>
  <c r="Y15" i="15" s="1"/>
  <c r="C15" i="15"/>
  <c r="B15" i="15"/>
  <c r="A15" i="15"/>
  <c r="AX14" i="15"/>
  <c r="AW14" i="15"/>
  <c r="X14" i="15"/>
  <c r="W14" i="15"/>
  <c r="V14" i="15"/>
  <c r="U14" i="15"/>
  <c r="T14" i="15"/>
  <c r="S14" i="15"/>
  <c r="R14" i="15"/>
  <c r="Q14" i="15"/>
  <c r="P14" i="15"/>
  <c r="O14" i="15"/>
  <c r="N14" i="15"/>
  <c r="M14" i="15"/>
  <c r="L14" i="15"/>
  <c r="K14" i="15"/>
  <c r="J14" i="15"/>
  <c r="I14" i="15"/>
  <c r="H14" i="15"/>
  <c r="G14" i="15"/>
  <c r="F14" i="15"/>
  <c r="E14" i="15"/>
  <c r="D14" i="15"/>
  <c r="Y14" i="15" s="1"/>
  <c r="C14" i="15"/>
  <c r="B14" i="15"/>
  <c r="A14" i="15"/>
  <c r="AX13" i="15"/>
  <c r="AW13" i="15"/>
  <c r="X13" i="15"/>
  <c r="W13" i="15"/>
  <c r="V13" i="15"/>
  <c r="U13" i="15"/>
  <c r="T13" i="15"/>
  <c r="S13" i="15"/>
  <c r="R13" i="15"/>
  <c r="Q13" i="15"/>
  <c r="P13" i="15"/>
  <c r="O13" i="15"/>
  <c r="N13" i="15"/>
  <c r="M13" i="15"/>
  <c r="L13" i="15"/>
  <c r="K13" i="15"/>
  <c r="J13" i="15"/>
  <c r="I13" i="15"/>
  <c r="H13" i="15"/>
  <c r="G13" i="15"/>
  <c r="F13" i="15"/>
  <c r="E13" i="15"/>
  <c r="D13" i="15"/>
  <c r="Y13" i="15" s="1"/>
  <c r="C13" i="15"/>
  <c r="B13" i="15"/>
  <c r="A13" i="15"/>
  <c r="AX12" i="15"/>
  <c r="AW12" i="15"/>
  <c r="X12" i="15"/>
  <c r="W12" i="15"/>
  <c r="V12" i="15"/>
  <c r="U12" i="15"/>
  <c r="T12" i="15"/>
  <c r="S12" i="15"/>
  <c r="R12" i="15"/>
  <c r="Q12" i="15"/>
  <c r="P12" i="15"/>
  <c r="O12" i="15"/>
  <c r="N12" i="15"/>
  <c r="M12" i="15"/>
  <c r="L12" i="15"/>
  <c r="K12" i="15"/>
  <c r="J12" i="15"/>
  <c r="I12" i="15"/>
  <c r="H12" i="15"/>
  <c r="G12" i="15"/>
  <c r="F12" i="15"/>
  <c r="E12" i="15"/>
  <c r="D12" i="15"/>
  <c r="Y12" i="15" s="1"/>
  <c r="C12" i="15"/>
  <c r="B12" i="15"/>
  <c r="A12" i="15"/>
  <c r="AX11" i="15"/>
  <c r="AW11" i="15"/>
  <c r="X11" i="15"/>
  <c r="W11" i="15"/>
  <c r="V11" i="15"/>
  <c r="U11" i="15"/>
  <c r="T11" i="15"/>
  <c r="S11" i="15"/>
  <c r="R11" i="15"/>
  <c r="Q11" i="15"/>
  <c r="P11" i="15"/>
  <c r="O11" i="15"/>
  <c r="N11" i="15"/>
  <c r="M11" i="15"/>
  <c r="L11" i="15"/>
  <c r="K11" i="15"/>
  <c r="J11" i="15"/>
  <c r="I11" i="15"/>
  <c r="H11" i="15"/>
  <c r="G11" i="15"/>
  <c r="F11" i="15"/>
  <c r="E11" i="15"/>
  <c r="D11" i="15"/>
  <c r="Y11" i="15" s="1"/>
  <c r="C11" i="15"/>
  <c r="B11" i="15"/>
  <c r="A11" i="15"/>
  <c r="AX10" i="15"/>
  <c r="AW10" i="15"/>
  <c r="X10" i="15"/>
  <c r="W10" i="15"/>
  <c r="V10" i="15"/>
  <c r="U10" i="15"/>
  <c r="T10" i="15"/>
  <c r="S10" i="15"/>
  <c r="R10" i="15"/>
  <c r="Q10" i="15"/>
  <c r="P10" i="15"/>
  <c r="O10" i="15"/>
  <c r="N10" i="15"/>
  <c r="M10" i="15"/>
  <c r="L10" i="15"/>
  <c r="K10" i="15"/>
  <c r="J10" i="15"/>
  <c r="I10" i="15"/>
  <c r="H10" i="15"/>
  <c r="G10" i="15"/>
  <c r="F10" i="15"/>
  <c r="E10" i="15"/>
  <c r="D10" i="15"/>
  <c r="Y10" i="15" s="1"/>
  <c r="C10" i="15"/>
  <c r="B10" i="15"/>
  <c r="A10" i="15"/>
  <c r="AX9" i="15"/>
  <c r="AW9" i="15"/>
  <c r="X9" i="15"/>
  <c r="W9" i="15"/>
  <c r="V9" i="15"/>
  <c r="U9" i="15"/>
  <c r="T9" i="15"/>
  <c r="S9" i="15"/>
  <c r="R9" i="15"/>
  <c r="Q9" i="15"/>
  <c r="P9" i="15"/>
  <c r="O9" i="15"/>
  <c r="N9" i="15"/>
  <c r="M9" i="15"/>
  <c r="L9" i="15"/>
  <c r="K9" i="15"/>
  <c r="J9" i="15"/>
  <c r="I9" i="15"/>
  <c r="H9" i="15"/>
  <c r="G9" i="15"/>
  <c r="F9" i="15"/>
  <c r="E9" i="15"/>
  <c r="D9" i="15"/>
  <c r="Y9" i="15" s="1"/>
  <c r="C9" i="15"/>
  <c r="B9" i="15"/>
  <c r="A9" i="15"/>
  <c r="AX8" i="15"/>
  <c r="AW8" i="15"/>
  <c r="X8" i="15"/>
  <c r="W8" i="15"/>
  <c r="V8" i="15"/>
  <c r="U8" i="15"/>
  <c r="T8" i="15"/>
  <c r="S8" i="15"/>
  <c r="R8" i="15"/>
  <c r="Q8" i="15"/>
  <c r="P8" i="15"/>
  <c r="O8" i="15"/>
  <c r="N8" i="15"/>
  <c r="M8" i="15"/>
  <c r="L8" i="15"/>
  <c r="K8" i="15"/>
  <c r="J8" i="15"/>
  <c r="I8" i="15"/>
  <c r="H8" i="15"/>
  <c r="G8" i="15"/>
  <c r="F8" i="15"/>
  <c r="E8" i="15"/>
  <c r="D8" i="15"/>
  <c r="Y8" i="15" s="1"/>
  <c r="C8" i="15"/>
  <c r="B8" i="15"/>
  <c r="A8" i="15"/>
  <c r="AX7" i="15"/>
  <c r="AW7" i="15"/>
  <c r="X7" i="15"/>
  <c r="W7" i="15"/>
  <c r="V7" i="15"/>
  <c r="U7" i="15"/>
  <c r="T7" i="15"/>
  <c r="S7" i="15"/>
  <c r="R7" i="15"/>
  <c r="Q7" i="15"/>
  <c r="P7" i="15"/>
  <c r="O7" i="15"/>
  <c r="N7" i="15"/>
  <c r="M7" i="15"/>
  <c r="L7" i="15"/>
  <c r="K7" i="15"/>
  <c r="J7" i="15"/>
  <c r="I7" i="15"/>
  <c r="H7" i="15"/>
  <c r="G7" i="15"/>
  <c r="F7" i="15"/>
  <c r="E7" i="15"/>
  <c r="D7" i="15"/>
  <c r="Y7" i="15" s="1"/>
  <c r="C7" i="15"/>
  <c r="B7" i="15"/>
  <c r="A7" i="15"/>
  <c r="AX6" i="15"/>
  <c r="AW6" i="15"/>
  <c r="AW23" i="15" s="1"/>
  <c r="X6" i="15"/>
  <c r="X23" i="15" s="1"/>
  <c r="W6" i="15"/>
  <c r="W23" i="15" s="1"/>
  <c r="V6" i="15"/>
  <c r="V23" i="15" s="1"/>
  <c r="U6" i="15"/>
  <c r="T6" i="15"/>
  <c r="T23" i="15" s="1"/>
  <c r="S6" i="15"/>
  <c r="S23" i="15" s="1"/>
  <c r="R6" i="15"/>
  <c r="R23" i="15" s="1"/>
  <c r="Q6" i="15"/>
  <c r="P6" i="15"/>
  <c r="P23" i="15" s="1"/>
  <c r="O6" i="15"/>
  <c r="O23" i="15" s="1"/>
  <c r="N6" i="15"/>
  <c r="N23" i="15" s="1"/>
  <c r="M6" i="15"/>
  <c r="L6" i="15"/>
  <c r="L23" i="15" s="1"/>
  <c r="K6" i="15"/>
  <c r="K23" i="15" s="1"/>
  <c r="J6" i="15"/>
  <c r="J23" i="15" s="1"/>
  <c r="I6" i="15"/>
  <c r="H6" i="15"/>
  <c r="H23" i="15" s="1"/>
  <c r="G6" i="15"/>
  <c r="G23" i="15" s="1"/>
  <c r="F6" i="15"/>
  <c r="F23" i="15" s="1"/>
  <c r="E6" i="15"/>
  <c r="D6" i="15"/>
  <c r="Y6" i="15" s="1"/>
  <c r="C6" i="15"/>
  <c r="C23" i="15" s="1"/>
  <c r="B6" i="15"/>
  <c r="A6" i="15"/>
  <c r="A25" i="14"/>
  <c r="A24" i="14"/>
  <c r="AH23" i="14"/>
  <c r="AG23" i="14"/>
  <c r="AF23" i="14"/>
  <c r="AE23" i="14"/>
  <c r="AD23" i="14"/>
  <c r="AI23" i="14" s="1"/>
  <c r="AC23" i="14"/>
  <c r="AB23" i="14"/>
  <c r="AA23" i="14"/>
  <c r="I23" i="14"/>
  <c r="G23" i="14"/>
  <c r="E23" i="14"/>
  <c r="C23" i="14"/>
  <c r="A23" i="14"/>
  <c r="AO22" i="14"/>
  <c r="AN22" i="14"/>
  <c r="AP22" i="14" s="1"/>
  <c r="AI22" i="14"/>
  <c r="L22" i="14"/>
  <c r="J22" i="14"/>
  <c r="I22" i="14"/>
  <c r="H22" i="14"/>
  <c r="G22" i="14"/>
  <c r="F22" i="14"/>
  <c r="K22" i="14" s="1"/>
  <c r="E22" i="14"/>
  <c r="D22" i="14"/>
  <c r="C22" i="14"/>
  <c r="B22" i="14"/>
  <c r="A22" i="14"/>
  <c r="AO21" i="14"/>
  <c r="AN21" i="14"/>
  <c r="AP21" i="14" s="1"/>
  <c r="AI21" i="14"/>
  <c r="L21" i="14"/>
  <c r="J21" i="14"/>
  <c r="I21" i="14"/>
  <c r="H21" i="14"/>
  <c r="G21" i="14"/>
  <c r="F21" i="14"/>
  <c r="K21" i="14" s="1"/>
  <c r="E21" i="14"/>
  <c r="D21" i="14"/>
  <c r="C21" i="14"/>
  <c r="B21" i="14"/>
  <c r="A21" i="14"/>
  <c r="AO20" i="14"/>
  <c r="AN20" i="14"/>
  <c r="AP20" i="14" s="1"/>
  <c r="AI20" i="14"/>
  <c r="J20" i="14"/>
  <c r="I20" i="14"/>
  <c r="H20" i="14"/>
  <c r="G20" i="14"/>
  <c r="F20" i="14"/>
  <c r="K20" i="14" s="1"/>
  <c r="E20" i="14"/>
  <c r="D20" i="14"/>
  <c r="C20" i="14"/>
  <c r="B20" i="14"/>
  <c r="A20" i="14"/>
  <c r="AO19" i="14"/>
  <c r="AN19" i="14"/>
  <c r="AP19" i="14" s="1"/>
  <c r="AI19" i="14"/>
  <c r="J19" i="14"/>
  <c r="I19" i="14"/>
  <c r="H19" i="14"/>
  <c r="G19" i="14"/>
  <c r="F19" i="14"/>
  <c r="E19" i="14"/>
  <c r="D19" i="14"/>
  <c r="K19" i="14" s="1"/>
  <c r="C19" i="14"/>
  <c r="B19" i="14"/>
  <c r="A19" i="14"/>
  <c r="AO18" i="14"/>
  <c r="AN18" i="14"/>
  <c r="AP18" i="14" s="1"/>
  <c r="AI18" i="14"/>
  <c r="J18" i="14"/>
  <c r="I18" i="14"/>
  <c r="H18" i="14"/>
  <c r="G18" i="14"/>
  <c r="F18" i="14"/>
  <c r="E18" i="14"/>
  <c r="D18" i="14"/>
  <c r="K18" i="14" s="1"/>
  <c r="C18" i="14"/>
  <c r="B18" i="14"/>
  <c r="A18" i="14"/>
  <c r="AO17" i="14"/>
  <c r="AN17" i="14"/>
  <c r="AP17" i="14" s="1"/>
  <c r="AI17" i="14"/>
  <c r="J17" i="14"/>
  <c r="I17" i="14"/>
  <c r="H17" i="14"/>
  <c r="G17" i="14"/>
  <c r="F17" i="14"/>
  <c r="E17" i="14"/>
  <c r="D17" i="14"/>
  <c r="K17" i="14" s="1"/>
  <c r="C17" i="14"/>
  <c r="B17" i="14"/>
  <c r="A17" i="14"/>
  <c r="AO16" i="14"/>
  <c r="AN16" i="14"/>
  <c r="AP16" i="14" s="1"/>
  <c r="AI16" i="14"/>
  <c r="J16" i="14"/>
  <c r="I16" i="14"/>
  <c r="H16" i="14"/>
  <c r="G16" i="14"/>
  <c r="F16" i="14"/>
  <c r="E16" i="14"/>
  <c r="D16" i="14"/>
  <c r="K16" i="14" s="1"/>
  <c r="C16" i="14"/>
  <c r="B16" i="14"/>
  <c r="A16" i="14"/>
  <c r="AO15" i="14"/>
  <c r="AN15" i="14"/>
  <c r="AP15" i="14" s="1"/>
  <c r="AI15" i="14"/>
  <c r="J15" i="14"/>
  <c r="I15" i="14"/>
  <c r="H15" i="14"/>
  <c r="G15" i="14"/>
  <c r="F15" i="14"/>
  <c r="E15" i="14"/>
  <c r="D15" i="14"/>
  <c r="K15" i="14" s="1"/>
  <c r="C15" i="14"/>
  <c r="B15" i="14"/>
  <c r="A15" i="14"/>
  <c r="AO14" i="14"/>
  <c r="AN14" i="14"/>
  <c r="AP14" i="14" s="1"/>
  <c r="AI14" i="14"/>
  <c r="J14" i="14"/>
  <c r="I14" i="14"/>
  <c r="H14" i="14"/>
  <c r="G14" i="14"/>
  <c r="F14" i="14"/>
  <c r="E14" i="14"/>
  <c r="D14" i="14"/>
  <c r="K14" i="14" s="1"/>
  <c r="C14" i="14"/>
  <c r="B14" i="14"/>
  <c r="A14" i="14"/>
  <c r="AO13" i="14"/>
  <c r="AN13" i="14"/>
  <c r="AP13" i="14" s="1"/>
  <c r="AI13" i="14"/>
  <c r="J13" i="14"/>
  <c r="I13" i="14"/>
  <c r="H13" i="14"/>
  <c r="G13" i="14"/>
  <c r="F13" i="14"/>
  <c r="E13" i="14"/>
  <c r="D13" i="14"/>
  <c r="C13" i="14"/>
  <c r="B13" i="14"/>
  <c r="A13" i="14"/>
  <c r="AO12" i="14"/>
  <c r="AN12" i="14"/>
  <c r="AP12" i="14" s="1"/>
  <c r="AI12" i="14"/>
  <c r="J12" i="14"/>
  <c r="I12" i="14"/>
  <c r="H12" i="14"/>
  <c r="G12" i="14"/>
  <c r="F12" i="14"/>
  <c r="E12" i="14"/>
  <c r="D12" i="14"/>
  <c r="C12" i="14"/>
  <c r="B12" i="14"/>
  <c r="A12" i="14"/>
  <c r="AO11" i="14"/>
  <c r="AN11" i="14"/>
  <c r="AP11" i="14" s="1"/>
  <c r="AI11" i="14"/>
  <c r="J11" i="14"/>
  <c r="I11" i="14"/>
  <c r="H11" i="14"/>
  <c r="G11" i="14"/>
  <c r="F11" i="14"/>
  <c r="E11" i="14"/>
  <c r="D11" i="14"/>
  <c r="K11" i="14" s="1"/>
  <c r="C11" i="14"/>
  <c r="B11" i="14"/>
  <c r="A11" i="14"/>
  <c r="AO10" i="14"/>
  <c r="AN10" i="14"/>
  <c r="AP10" i="14" s="1"/>
  <c r="AI10" i="14"/>
  <c r="J10" i="14"/>
  <c r="I10" i="14"/>
  <c r="H10" i="14"/>
  <c r="G10" i="14"/>
  <c r="F10" i="14"/>
  <c r="E10" i="14"/>
  <c r="D10" i="14"/>
  <c r="K10" i="14" s="1"/>
  <c r="C10" i="14"/>
  <c r="B10" i="14"/>
  <c r="A10" i="14"/>
  <c r="AO9" i="14"/>
  <c r="AN9" i="14"/>
  <c r="AP9" i="14" s="1"/>
  <c r="AI9" i="14"/>
  <c r="J9" i="14"/>
  <c r="I9" i="14"/>
  <c r="H9" i="14"/>
  <c r="G9" i="14"/>
  <c r="F9" i="14"/>
  <c r="E9" i="14"/>
  <c r="D9" i="14"/>
  <c r="C9" i="14"/>
  <c r="B9" i="14"/>
  <c r="A9" i="14"/>
  <c r="AO8" i="14"/>
  <c r="AN8" i="14"/>
  <c r="AP8" i="14" s="1"/>
  <c r="AI8" i="14"/>
  <c r="J8" i="14"/>
  <c r="I8" i="14"/>
  <c r="H8" i="14"/>
  <c r="G8" i="14"/>
  <c r="F8" i="14"/>
  <c r="E8" i="14"/>
  <c r="D8" i="14"/>
  <c r="C8" i="14"/>
  <c r="B8" i="14"/>
  <c r="A8" i="14"/>
  <c r="AO7" i="14"/>
  <c r="AN7" i="14"/>
  <c r="AP7" i="14" s="1"/>
  <c r="AI7" i="14"/>
  <c r="J7" i="14"/>
  <c r="I7" i="14"/>
  <c r="H7" i="14"/>
  <c r="G7" i="14"/>
  <c r="F7" i="14"/>
  <c r="E7" i="14"/>
  <c r="D7" i="14"/>
  <c r="K7" i="14" s="1"/>
  <c r="C7" i="14"/>
  <c r="B7" i="14"/>
  <c r="A7" i="14"/>
  <c r="AO6" i="14"/>
  <c r="AN6" i="14"/>
  <c r="AP6" i="14" s="1"/>
  <c r="AK5" i="14" s="1"/>
  <c r="AI6" i="14"/>
  <c r="J6" i="14"/>
  <c r="I6" i="14"/>
  <c r="H6" i="14"/>
  <c r="H23" i="14" s="1"/>
  <c r="G6" i="14"/>
  <c r="F6" i="14"/>
  <c r="E6" i="14"/>
  <c r="D6" i="14"/>
  <c r="D23" i="14" s="1"/>
  <c r="C6" i="14"/>
  <c r="B6" i="14"/>
  <c r="A6" i="14"/>
  <c r="A27" i="13"/>
  <c r="A26" i="13"/>
  <c r="AT25" i="13"/>
  <c r="AS25" i="13"/>
  <c r="AR25" i="13"/>
  <c r="AQ25" i="13"/>
  <c r="AP25" i="13"/>
  <c r="AO25" i="13"/>
  <c r="AN25" i="13"/>
  <c r="AM25" i="13"/>
  <c r="AL25" i="13"/>
  <c r="AK25" i="13"/>
  <c r="AJ25" i="13"/>
  <c r="AI25" i="13"/>
  <c r="AH25" i="13"/>
  <c r="AG25" i="13"/>
  <c r="AF25" i="13"/>
  <c r="AE25" i="13"/>
  <c r="AD25" i="13"/>
  <c r="AC25" i="13"/>
  <c r="AB25" i="13"/>
  <c r="AA25" i="13"/>
  <c r="A25" i="13"/>
  <c r="AV24" i="13"/>
  <c r="AU24" i="13"/>
  <c r="V24" i="13"/>
  <c r="U24" i="13"/>
  <c r="T24" i="13"/>
  <c r="S24" i="13"/>
  <c r="R24" i="13"/>
  <c r="Q24" i="13"/>
  <c r="P24" i="13"/>
  <c r="O24" i="13"/>
  <c r="N24" i="13"/>
  <c r="M24" i="13"/>
  <c r="L24" i="13"/>
  <c r="K24" i="13"/>
  <c r="J24" i="13"/>
  <c r="I24" i="13"/>
  <c r="H24" i="13"/>
  <c r="G24" i="13"/>
  <c r="F24" i="13"/>
  <c r="E24" i="13"/>
  <c r="D24" i="13"/>
  <c r="C24" i="13"/>
  <c r="W24" i="13" s="1"/>
  <c r="B24" i="13"/>
  <c r="A24" i="13"/>
  <c r="AV23" i="13"/>
  <c r="AU23" i="13"/>
  <c r="V23" i="13"/>
  <c r="U23" i="13"/>
  <c r="T23" i="13"/>
  <c r="S23" i="13"/>
  <c r="R23" i="13"/>
  <c r="Q23" i="13"/>
  <c r="P23" i="13"/>
  <c r="O23" i="13"/>
  <c r="N23" i="13"/>
  <c r="M23" i="13"/>
  <c r="L23" i="13"/>
  <c r="K23" i="13"/>
  <c r="J23" i="13"/>
  <c r="I23" i="13"/>
  <c r="H23" i="13"/>
  <c r="G23" i="13"/>
  <c r="F23" i="13"/>
  <c r="E23" i="13"/>
  <c r="D23" i="13"/>
  <c r="X23" i="13" s="1"/>
  <c r="C23" i="13"/>
  <c r="W23" i="13" s="1"/>
  <c r="B23" i="13"/>
  <c r="A23" i="13"/>
  <c r="AV22" i="13"/>
  <c r="AU22" i="13"/>
  <c r="X22" i="13"/>
  <c r="V22" i="13"/>
  <c r="U22" i="13"/>
  <c r="T22" i="13"/>
  <c r="S22" i="13"/>
  <c r="R22" i="13"/>
  <c r="Q22" i="13"/>
  <c r="P22" i="13"/>
  <c r="O22" i="13"/>
  <c r="N22" i="13"/>
  <c r="M22" i="13"/>
  <c r="L22" i="13"/>
  <c r="K22" i="13"/>
  <c r="J22" i="13"/>
  <c r="I22" i="13"/>
  <c r="H22" i="13"/>
  <c r="G22" i="13"/>
  <c r="F22" i="13"/>
  <c r="E22" i="13"/>
  <c r="D22" i="13"/>
  <c r="C22" i="13"/>
  <c r="W22" i="13" s="1"/>
  <c r="B22" i="13"/>
  <c r="A22" i="13"/>
  <c r="AV21" i="13"/>
  <c r="AU21" i="13"/>
  <c r="V21" i="13"/>
  <c r="U21" i="13"/>
  <c r="T21" i="13"/>
  <c r="S21" i="13"/>
  <c r="R21" i="13"/>
  <c r="Q21" i="13"/>
  <c r="P21" i="13"/>
  <c r="O21" i="13"/>
  <c r="N21" i="13"/>
  <c r="M21" i="13"/>
  <c r="L21" i="13"/>
  <c r="K21" i="13"/>
  <c r="J21" i="13"/>
  <c r="I21" i="13"/>
  <c r="H21" i="13"/>
  <c r="G21" i="13"/>
  <c r="F21" i="13"/>
  <c r="E21" i="13"/>
  <c r="D21" i="13"/>
  <c r="X21" i="13" s="1"/>
  <c r="C21" i="13"/>
  <c r="W21" i="13" s="1"/>
  <c r="B21" i="13"/>
  <c r="A21" i="13"/>
  <c r="AV20" i="13"/>
  <c r="AU20" i="13"/>
  <c r="V20" i="13"/>
  <c r="U20" i="13"/>
  <c r="T20" i="13"/>
  <c r="S20" i="13"/>
  <c r="R20" i="13"/>
  <c r="Q20" i="13"/>
  <c r="P20" i="13"/>
  <c r="O20" i="13"/>
  <c r="N20" i="13"/>
  <c r="M20" i="13"/>
  <c r="L20" i="13"/>
  <c r="K20" i="13"/>
  <c r="J20" i="13"/>
  <c r="I20" i="13"/>
  <c r="H20" i="13"/>
  <c r="G20" i="13"/>
  <c r="F20" i="13"/>
  <c r="E20" i="13"/>
  <c r="D20" i="13"/>
  <c r="X20" i="13" s="1"/>
  <c r="C20" i="13"/>
  <c r="W20" i="13" s="1"/>
  <c r="B20" i="13"/>
  <c r="A20" i="13"/>
  <c r="AV19" i="13"/>
  <c r="AU19" i="13"/>
  <c r="V19" i="13"/>
  <c r="U19" i="13"/>
  <c r="T19" i="13"/>
  <c r="S19" i="13"/>
  <c r="R19" i="13"/>
  <c r="Q19" i="13"/>
  <c r="P19" i="13"/>
  <c r="O19" i="13"/>
  <c r="N19" i="13"/>
  <c r="M19" i="13"/>
  <c r="L19" i="13"/>
  <c r="K19" i="13"/>
  <c r="J19" i="13"/>
  <c r="I19" i="13"/>
  <c r="H19" i="13"/>
  <c r="G19" i="13"/>
  <c r="F19" i="13"/>
  <c r="E19" i="13"/>
  <c r="D19" i="13"/>
  <c r="X19" i="13" s="1"/>
  <c r="C19" i="13"/>
  <c r="B19" i="13"/>
  <c r="A19" i="13"/>
  <c r="AV18" i="13"/>
  <c r="AU18" i="13"/>
  <c r="X18" i="13"/>
  <c r="V18" i="13"/>
  <c r="U18" i="13"/>
  <c r="T18" i="13"/>
  <c r="S18" i="13"/>
  <c r="R18" i="13"/>
  <c r="Q18" i="13"/>
  <c r="P18" i="13"/>
  <c r="O18" i="13"/>
  <c r="N18" i="13"/>
  <c r="M18" i="13"/>
  <c r="L18" i="13"/>
  <c r="K18" i="13"/>
  <c r="J18" i="13"/>
  <c r="I18" i="13"/>
  <c r="H18" i="13"/>
  <c r="G18" i="13"/>
  <c r="F18" i="13"/>
  <c r="E18" i="13"/>
  <c r="D18" i="13"/>
  <c r="C18" i="13"/>
  <c r="W18" i="13" s="1"/>
  <c r="B18" i="13"/>
  <c r="A18" i="13"/>
  <c r="AV17" i="13"/>
  <c r="AU17" i="13"/>
  <c r="V17" i="13"/>
  <c r="U17" i="13"/>
  <c r="T17" i="13"/>
  <c r="S17" i="13"/>
  <c r="R17" i="13"/>
  <c r="Q17" i="13"/>
  <c r="P17" i="13"/>
  <c r="O17" i="13"/>
  <c r="N17" i="13"/>
  <c r="M17" i="13"/>
  <c r="L17" i="13"/>
  <c r="K17" i="13"/>
  <c r="J17" i="13"/>
  <c r="I17" i="13"/>
  <c r="H17" i="13"/>
  <c r="G17" i="13"/>
  <c r="F17" i="13"/>
  <c r="E17" i="13"/>
  <c r="D17" i="13"/>
  <c r="X17" i="13" s="1"/>
  <c r="C17" i="13"/>
  <c r="W17" i="13" s="1"/>
  <c r="B17" i="13"/>
  <c r="A17" i="13"/>
  <c r="AV16" i="13"/>
  <c r="AU16" i="13"/>
  <c r="V16" i="13"/>
  <c r="U16" i="13"/>
  <c r="T16" i="13"/>
  <c r="S16" i="13"/>
  <c r="R16" i="13"/>
  <c r="Q16" i="13"/>
  <c r="P16" i="13"/>
  <c r="O16" i="13"/>
  <c r="N16" i="13"/>
  <c r="M16" i="13"/>
  <c r="L16" i="13"/>
  <c r="K16" i="13"/>
  <c r="J16" i="13"/>
  <c r="I16" i="13"/>
  <c r="H16" i="13"/>
  <c r="G16" i="13"/>
  <c r="F16" i="13"/>
  <c r="E16" i="13"/>
  <c r="D16" i="13"/>
  <c r="X16" i="13" s="1"/>
  <c r="C16" i="13"/>
  <c r="W16" i="13" s="1"/>
  <c r="B16" i="13"/>
  <c r="A16" i="13"/>
  <c r="AV15" i="13"/>
  <c r="AU15" i="13"/>
  <c r="V15" i="13"/>
  <c r="U15" i="13"/>
  <c r="T15" i="13"/>
  <c r="S15" i="13"/>
  <c r="R15" i="13"/>
  <c r="Q15" i="13"/>
  <c r="P15" i="13"/>
  <c r="O15" i="13"/>
  <c r="N15" i="13"/>
  <c r="M15" i="13"/>
  <c r="L15" i="13"/>
  <c r="K15" i="13"/>
  <c r="J15" i="13"/>
  <c r="I15" i="13"/>
  <c r="H15" i="13"/>
  <c r="G15" i="13"/>
  <c r="F15" i="13"/>
  <c r="E15" i="13"/>
  <c r="D15" i="13"/>
  <c r="X15" i="13" s="1"/>
  <c r="C15" i="13"/>
  <c r="B15" i="13"/>
  <c r="A15" i="13"/>
  <c r="AV14" i="13"/>
  <c r="AU14" i="13"/>
  <c r="X14" i="13"/>
  <c r="V14" i="13"/>
  <c r="U14" i="13"/>
  <c r="T14" i="13"/>
  <c r="S14" i="13"/>
  <c r="R14" i="13"/>
  <c r="Q14" i="13"/>
  <c r="P14" i="13"/>
  <c r="O14" i="13"/>
  <c r="N14" i="13"/>
  <c r="M14" i="13"/>
  <c r="L14" i="13"/>
  <c r="K14" i="13"/>
  <c r="J14" i="13"/>
  <c r="I14" i="13"/>
  <c r="H14" i="13"/>
  <c r="G14" i="13"/>
  <c r="F14" i="13"/>
  <c r="E14" i="13"/>
  <c r="D14" i="13"/>
  <c r="C14" i="13"/>
  <c r="W14" i="13" s="1"/>
  <c r="B14" i="13"/>
  <c r="A14" i="13"/>
  <c r="AV13" i="13"/>
  <c r="AU13" i="13"/>
  <c r="V13" i="13"/>
  <c r="U13" i="13"/>
  <c r="T13" i="13"/>
  <c r="S13" i="13"/>
  <c r="R13" i="13"/>
  <c r="Q13" i="13"/>
  <c r="P13" i="13"/>
  <c r="O13" i="13"/>
  <c r="N13" i="13"/>
  <c r="M13" i="13"/>
  <c r="L13" i="13"/>
  <c r="K13" i="13"/>
  <c r="J13" i="13"/>
  <c r="I13" i="13"/>
  <c r="H13" i="13"/>
  <c r="G13" i="13"/>
  <c r="F13" i="13"/>
  <c r="E13" i="13"/>
  <c r="D13" i="13"/>
  <c r="X13" i="13" s="1"/>
  <c r="C13" i="13"/>
  <c r="W13" i="13" s="1"/>
  <c r="B13" i="13"/>
  <c r="A13" i="13"/>
  <c r="AV12" i="13"/>
  <c r="AU12" i="13"/>
  <c r="V12" i="13"/>
  <c r="U12" i="13"/>
  <c r="T12" i="13"/>
  <c r="S12" i="13"/>
  <c r="R12" i="13"/>
  <c r="Q12" i="13"/>
  <c r="P12" i="13"/>
  <c r="O12" i="13"/>
  <c r="N12" i="13"/>
  <c r="M12" i="13"/>
  <c r="L12" i="13"/>
  <c r="K12" i="13"/>
  <c r="J12" i="13"/>
  <c r="I12" i="13"/>
  <c r="H12" i="13"/>
  <c r="G12" i="13"/>
  <c r="F12" i="13"/>
  <c r="E12" i="13"/>
  <c r="D12" i="13"/>
  <c r="C12" i="13"/>
  <c r="W12" i="13" s="1"/>
  <c r="B12" i="13"/>
  <c r="A12" i="13"/>
  <c r="AV11" i="13"/>
  <c r="AU11" i="13"/>
  <c r="V11" i="13"/>
  <c r="U11" i="13"/>
  <c r="T11" i="13"/>
  <c r="S11" i="13"/>
  <c r="R11" i="13"/>
  <c r="Q11" i="13"/>
  <c r="P11" i="13"/>
  <c r="O11" i="13"/>
  <c r="N11" i="13"/>
  <c r="M11" i="13"/>
  <c r="L11" i="13"/>
  <c r="K11" i="13"/>
  <c r="J11" i="13"/>
  <c r="I11" i="13"/>
  <c r="H11" i="13"/>
  <c r="G11" i="13"/>
  <c r="F11" i="13"/>
  <c r="E11" i="13"/>
  <c r="D11" i="13"/>
  <c r="X11" i="13" s="1"/>
  <c r="C11" i="13"/>
  <c r="W11" i="13" s="1"/>
  <c r="B11" i="13"/>
  <c r="A11" i="13"/>
  <c r="AV10" i="13"/>
  <c r="AU10" i="13"/>
  <c r="V10" i="13"/>
  <c r="U10" i="13"/>
  <c r="T10" i="13"/>
  <c r="T25" i="13" s="1"/>
  <c r="S10" i="13"/>
  <c r="R10" i="13"/>
  <c r="Q10" i="13"/>
  <c r="P10" i="13"/>
  <c r="P25" i="13" s="1"/>
  <c r="O10" i="13"/>
  <c r="N10" i="13"/>
  <c r="M10" i="13"/>
  <c r="L10" i="13"/>
  <c r="L25" i="13" s="1"/>
  <c r="K10" i="13"/>
  <c r="J10" i="13"/>
  <c r="I10" i="13"/>
  <c r="H10" i="13"/>
  <c r="H25" i="13" s="1"/>
  <c r="G10" i="13"/>
  <c r="F10" i="13"/>
  <c r="E10" i="13"/>
  <c r="D10" i="13"/>
  <c r="D25" i="13" s="1"/>
  <c r="C10" i="13"/>
  <c r="W10" i="13" s="1"/>
  <c r="B10" i="13"/>
  <c r="A10" i="13"/>
  <c r="AV9" i="13"/>
  <c r="AU9" i="13"/>
  <c r="V9" i="13"/>
  <c r="U9" i="13"/>
  <c r="T9" i="13"/>
  <c r="S9" i="13"/>
  <c r="R9" i="13"/>
  <c r="Q9" i="13"/>
  <c r="P9" i="13"/>
  <c r="O9" i="13"/>
  <c r="N9" i="13"/>
  <c r="M9" i="13"/>
  <c r="L9" i="13"/>
  <c r="K9" i="13"/>
  <c r="J9" i="13"/>
  <c r="I9" i="13"/>
  <c r="H9" i="13"/>
  <c r="G9" i="13"/>
  <c r="F9" i="13"/>
  <c r="E9" i="13"/>
  <c r="D9" i="13"/>
  <c r="X9" i="13" s="1"/>
  <c r="C9" i="13"/>
  <c r="W9" i="13" s="1"/>
  <c r="B9" i="13"/>
  <c r="A9" i="13"/>
  <c r="AV8" i="13"/>
  <c r="AU8" i="13"/>
  <c r="V8" i="13"/>
  <c r="U8" i="13"/>
  <c r="U25" i="13" s="1"/>
  <c r="T8" i="13"/>
  <c r="S8" i="13"/>
  <c r="R8" i="13"/>
  <c r="Q8" i="13"/>
  <c r="Q25" i="13" s="1"/>
  <c r="P8" i="13"/>
  <c r="O8" i="13"/>
  <c r="N8" i="13"/>
  <c r="M8" i="13"/>
  <c r="M25" i="13" s="1"/>
  <c r="L8" i="13"/>
  <c r="K8" i="13"/>
  <c r="J8" i="13"/>
  <c r="I8" i="13"/>
  <c r="I25" i="13" s="1"/>
  <c r="H8" i="13"/>
  <c r="G8" i="13"/>
  <c r="F8" i="13"/>
  <c r="E8" i="13"/>
  <c r="E25" i="13" s="1"/>
  <c r="D8" i="13"/>
  <c r="C8" i="13"/>
  <c r="W8" i="13" s="1"/>
  <c r="B8" i="13"/>
  <c r="A8" i="13"/>
  <c r="AA25" i="12"/>
  <c r="C25" i="12"/>
  <c r="AA24" i="12"/>
  <c r="C24" i="12"/>
  <c r="AV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C23" i="12"/>
  <c r="A23" i="12"/>
  <c r="AV22" i="12"/>
  <c r="AU22" i="12"/>
  <c r="B22" i="12"/>
  <c r="A22" i="12"/>
  <c r="AV21" i="12"/>
  <c r="AU21" i="12"/>
  <c r="B21" i="12"/>
  <c r="A21" i="12"/>
  <c r="AV20" i="12"/>
  <c r="AU20" i="12"/>
  <c r="B20" i="12"/>
  <c r="A20" i="12"/>
  <c r="AV19" i="12"/>
  <c r="AU19" i="12"/>
  <c r="B19" i="12"/>
  <c r="A19" i="12"/>
  <c r="AV18" i="12"/>
  <c r="AU18" i="12"/>
  <c r="B18" i="12"/>
  <c r="A18" i="12"/>
  <c r="AV17" i="12"/>
  <c r="AU17" i="12"/>
  <c r="B17" i="12"/>
  <c r="A17" i="12"/>
  <c r="AV16" i="12"/>
  <c r="AU16" i="12"/>
  <c r="B16" i="12"/>
  <c r="A16" i="12"/>
  <c r="AV15" i="12"/>
  <c r="AU15" i="12"/>
  <c r="B15" i="12"/>
  <c r="A15" i="12"/>
  <c r="AV14" i="12"/>
  <c r="AU14" i="12"/>
  <c r="B14" i="12"/>
  <c r="A14" i="12"/>
  <c r="AV13" i="12"/>
  <c r="AU13" i="12"/>
  <c r="B13" i="12"/>
  <c r="A13" i="12"/>
  <c r="AV12" i="12"/>
  <c r="AU12" i="12"/>
  <c r="B12" i="12"/>
  <c r="A12" i="12"/>
  <c r="AV11" i="12"/>
  <c r="AU11" i="12"/>
  <c r="B11" i="12"/>
  <c r="A11" i="12"/>
  <c r="AV10" i="12"/>
  <c r="AU10" i="12"/>
  <c r="B10" i="12"/>
  <c r="A10" i="12"/>
  <c r="AV9" i="12"/>
  <c r="AU9" i="12"/>
  <c r="B9" i="12"/>
  <c r="A9" i="12"/>
  <c r="AV8" i="12"/>
  <c r="AU8" i="12"/>
  <c r="B8" i="12"/>
  <c r="A8" i="12"/>
  <c r="AV7" i="12"/>
  <c r="AU7" i="12"/>
  <c r="B7" i="12"/>
  <c r="A7" i="12"/>
  <c r="AV6" i="12"/>
  <c r="AU6" i="12"/>
  <c r="B6" i="12"/>
  <c r="A6" i="12"/>
  <c r="A25" i="11"/>
  <c r="A24" i="11"/>
  <c r="N23" i="11"/>
  <c r="M23" i="11"/>
  <c r="L23" i="11"/>
  <c r="K23" i="11"/>
  <c r="J23" i="11"/>
  <c r="I23" i="11"/>
  <c r="H23" i="11"/>
  <c r="G23" i="11"/>
  <c r="F23" i="11"/>
  <c r="E23" i="11"/>
  <c r="D23" i="11"/>
  <c r="C23" i="11"/>
  <c r="A23" i="11"/>
  <c r="P22" i="11"/>
  <c r="O22" i="11"/>
  <c r="B22" i="11"/>
  <c r="A22" i="11"/>
  <c r="P21" i="11"/>
  <c r="O21" i="11"/>
  <c r="B21" i="11"/>
  <c r="A21" i="11"/>
  <c r="P20" i="11"/>
  <c r="O20" i="11"/>
  <c r="B20" i="11"/>
  <c r="A20" i="11"/>
  <c r="P19" i="11"/>
  <c r="O19" i="11"/>
  <c r="B19" i="11"/>
  <c r="A19" i="11"/>
  <c r="P18" i="11"/>
  <c r="O18" i="11"/>
  <c r="B18" i="11"/>
  <c r="A18" i="11"/>
  <c r="P17" i="11"/>
  <c r="O17" i="11"/>
  <c r="B17" i="11"/>
  <c r="A17" i="11"/>
  <c r="P16" i="11"/>
  <c r="O16" i="11"/>
  <c r="B16" i="11"/>
  <c r="A16" i="11"/>
  <c r="P15" i="11"/>
  <c r="O15" i="11"/>
  <c r="B15" i="11"/>
  <c r="A15" i="11"/>
  <c r="P14" i="11"/>
  <c r="O14" i="11"/>
  <c r="B14" i="11"/>
  <c r="A14" i="11"/>
  <c r="P13" i="11"/>
  <c r="O13" i="11"/>
  <c r="B13" i="11"/>
  <c r="A13" i="11"/>
  <c r="P12" i="11"/>
  <c r="O12" i="11"/>
  <c r="B12" i="11"/>
  <c r="A12" i="11"/>
  <c r="P11" i="11"/>
  <c r="O11" i="11"/>
  <c r="B11" i="11"/>
  <c r="A11" i="11"/>
  <c r="P10" i="11"/>
  <c r="O10" i="11"/>
  <c r="B10" i="11"/>
  <c r="A10" i="11"/>
  <c r="P9" i="11"/>
  <c r="O9" i="11"/>
  <c r="B9" i="11"/>
  <c r="A9" i="11"/>
  <c r="P8" i="11"/>
  <c r="O8" i="11"/>
  <c r="B8" i="11"/>
  <c r="A8" i="11"/>
  <c r="P7" i="11"/>
  <c r="O7" i="11"/>
  <c r="B7" i="11"/>
  <c r="A7" i="11"/>
  <c r="P6" i="11"/>
  <c r="O6" i="11"/>
  <c r="O23" i="11" s="1"/>
  <c r="B6" i="11"/>
  <c r="A6" i="11"/>
  <c r="A26" i="10"/>
  <c r="A25" i="10"/>
  <c r="Z23" i="10"/>
  <c r="Y23" i="10"/>
  <c r="X23" i="10"/>
  <c r="W23" i="10"/>
  <c r="V23" i="10"/>
  <c r="U23" i="10"/>
  <c r="T23" i="10"/>
  <c r="S23" i="10"/>
  <c r="R23" i="10"/>
  <c r="Q23" i="10"/>
  <c r="P23" i="10"/>
  <c r="O23" i="10"/>
  <c r="N23" i="10"/>
  <c r="M23" i="10"/>
  <c r="L23" i="10"/>
  <c r="K23" i="10"/>
  <c r="J23" i="10"/>
  <c r="I23" i="10"/>
  <c r="H23" i="10"/>
  <c r="G23" i="10"/>
  <c r="F23" i="10"/>
  <c r="E23" i="10"/>
  <c r="D23" i="10"/>
  <c r="C23" i="10"/>
  <c r="AB22" i="10"/>
  <c r="AA22" i="10"/>
  <c r="B22" i="10"/>
  <c r="A22" i="10"/>
  <c r="AB21" i="10"/>
  <c r="AA21" i="10"/>
  <c r="B21" i="10"/>
  <c r="A21" i="10"/>
  <c r="AB20" i="10"/>
  <c r="AA20" i="10"/>
  <c r="B20" i="10"/>
  <c r="A20" i="10"/>
  <c r="AB19" i="10"/>
  <c r="AA19" i="10"/>
  <c r="B19" i="10"/>
  <c r="A19" i="10"/>
  <c r="AB18" i="10"/>
  <c r="AA18" i="10"/>
  <c r="B18" i="10"/>
  <c r="A18" i="10"/>
  <c r="AB17" i="10"/>
  <c r="AA17" i="10"/>
  <c r="B17" i="10"/>
  <c r="A17" i="10"/>
  <c r="AB16" i="10"/>
  <c r="AA16" i="10"/>
  <c r="B16" i="10"/>
  <c r="A16" i="10"/>
  <c r="AB15" i="10"/>
  <c r="AA15" i="10"/>
  <c r="B15" i="10"/>
  <c r="A15" i="10"/>
  <c r="AB14" i="10"/>
  <c r="AA14" i="10"/>
  <c r="B14" i="10"/>
  <c r="A14" i="10"/>
  <c r="AB13" i="10"/>
  <c r="AA13" i="10"/>
  <c r="B13" i="10"/>
  <c r="A13" i="10"/>
  <c r="AB12" i="10"/>
  <c r="AA12" i="10"/>
  <c r="B12" i="10"/>
  <c r="A12" i="10"/>
  <c r="AB11" i="10"/>
  <c r="AA11" i="10"/>
  <c r="B11" i="10"/>
  <c r="A11" i="10"/>
  <c r="AB10" i="10"/>
  <c r="AA10" i="10"/>
  <c r="B10" i="10"/>
  <c r="A10" i="10"/>
  <c r="AB9" i="10"/>
  <c r="AA9" i="10"/>
  <c r="B9" i="10"/>
  <c r="A9" i="10"/>
  <c r="AB8" i="10"/>
  <c r="AA8" i="10"/>
  <c r="B8" i="10"/>
  <c r="A8" i="10"/>
  <c r="AB7" i="10"/>
  <c r="AB23" i="10" s="1"/>
  <c r="AA7" i="10"/>
  <c r="B7" i="10"/>
  <c r="A7" i="10"/>
  <c r="AB6" i="10"/>
  <c r="AA6" i="10"/>
  <c r="B6" i="10"/>
  <c r="A6" i="10"/>
  <c r="A25" i="9"/>
  <c r="A24" i="9"/>
  <c r="V23" i="9"/>
  <c r="U23" i="9"/>
  <c r="T23" i="9"/>
  <c r="S23" i="9"/>
  <c r="R23" i="9"/>
  <c r="Q23" i="9"/>
  <c r="P23" i="9"/>
  <c r="O23" i="9"/>
  <c r="N23" i="9"/>
  <c r="M23" i="9"/>
  <c r="L23" i="9"/>
  <c r="K23" i="9"/>
  <c r="J23" i="9"/>
  <c r="I23" i="9"/>
  <c r="H23" i="9"/>
  <c r="G23" i="9"/>
  <c r="F23" i="9"/>
  <c r="E23" i="9"/>
  <c r="D23" i="9"/>
  <c r="C23" i="9"/>
  <c r="A23" i="9"/>
  <c r="X22" i="9"/>
  <c r="W22" i="9"/>
  <c r="B22" i="9"/>
  <c r="A22" i="9"/>
  <c r="X21" i="9"/>
  <c r="W21" i="9"/>
  <c r="B21" i="9"/>
  <c r="A21" i="9"/>
  <c r="X20" i="9"/>
  <c r="W20" i="9"/>
  <c r="B20" i="9"/>
  <c r="A20" i="9"/>
  <c r="X19" i="9"/>
  <c r="W19" i="9"/>
  <c r="B19" i="9"/>
  <c r="A19" i="9"/>
  <c r="X18" i="9"/>
  <c r="W18" i="9"/>
  <c r="B18" i="9"/>
  <c r="A18" i="9"/>
  <c r="X17" i="9"/>
  <c r="W17" i="9"/>
  <c r="B17" i="9"/>
  <c r="A17" i="9"/>
  <c r="X16" i="9"/>
  <c r="W16" i="9"/>
  <c r="B16" i="9"/>
  <c r="A16" i="9"/>
  <c r="X15" i="9"/>
  <c r="W15" i="9"/>
  <c r="B15" i="9"/>
  <c r="A15" i="9"/>
  <c r="X14" i="9"/>
  <c r="W14" i="9"/>
  <c r="B14" i="9"/>
  <c r="A14" i="9"/>
  <c r="X13" i="9"/>
  <c r="W13" i="9"/>
  <c r="B13" i="9"/>
  <c r="A13" i="9"/>
  <c r="X12" i="9"/>
  <c r="W12" i="9"/>
  <c r="B12" i="9"/>
  <c r="A12" i="9"/>
  <c r="X11" i="9"/>
  <c r="W11" i="9"/>
  <c r="B11" i="9"/>
  <c r="A11" i="9"/>
  <c r="X10" i="9"/>
  <c r="W10" i="9"/>
  <c r="B10" i="9"/>
  <c r="A10" i="9"/>
  <c r="X9" i="9"/>
  <c r="W9" i="9"/>
  <c r="B9" i="9"/>
  <c r="A9" i="9"/>
  <c r="X8" i="9"/>
  <c r="W8" i="9"/>
  <c r="B8" i="9"/>
  <c r="A8" i="9"/>
  <c r="X7" i="9"/>
  <c r="W7" i="9"/>
  <c r="B7" i="9"/>
  <c r="A7" i="9"/>
  <c r="X6" i="9"/>
  <c r="X23" i="9" s="1"/>
  <c r="W6" i="9"/>
  <c r="W23" i="9" s="1"/>
  <c r="B6" i="9"/>
  <c r="A6" i="9"/>
  <c r="A27" i="8"/>
  <c r="A26" i="8"/>
  <c r="T24" i="8"/>
  <c r="S24" i="8"/>
  <c r="R24" i="8"/>
  <c r="Q24" i="8"/>
  <c r="P24" i="8"/>
  <c r="O24" i="8"/>
  <c r="N24" i="8"/>
  <c r="M24" i="8"/>
  <c r="L24" i="8"/>
  <c r="K24" i="8"/>
  <c r="J24" i="8"/>
  <c r="I24" i="8"/>
  <c r="H24" i="8"/>
  <c r="G24" i="8"/>
  <c r="F24" i="8"/>
  <c r="E24" i="8"/>
  <c r="D24" i="8"/>
  <c r="C24" i="8"/>
  <c r="V23" i="8"/>
  <c r="U23" i="8"/>
  <c r="B23" i="8"/>
  <c r="A23" i="8"/>
  <c r="V22" i="8"/>
  <c r="U22" i="8"/>
  <c r="B22" i="8"/>
  <c r="A22" i="8"/>
  <c r="V21" i="8"/>
  <c r="U21" i="8"/>
  <c r="B21" i="8"/>
  <c r="A21" i="8"/>
  <c r="V20" i="8"/>
  <c r="U20" i="8"/>
  <c r="B20" i="8"/>
  <c r="A20" i="8"/>
  <c r="V19" i="8"/>
  <c r="U19" i="8"/>
  <c r="B19" i="8"/>
  <c r="A19" i="8"/>
  <c r="V18" i="8"/>
  <c r="U18" i="8"/>
  <c r="B18" i="8"/>
  <c r="A18" i="8"/>
  <c r="V17" i="8"/>
  <c r="U17" i="8"/>
  <c r="B17" i="8"/>
  <c r="A17" i="8"/>
  <c r="V16" i="8"/>
  <c r="U16" i="8"/>
  <c r="B16" i="8"/>
  <c r="A16" i="8"/>
  <c r="V15" i="8"/>
  <c r="U15" i="8"/>
  <c r="B15" i="8"/>
  <c r="A15" i="8"/>
  <c r="V14" i="8"/>
  <c r="U14" i="8"/>
  <c r="B14" i="8"/>
  <c r="A14" i="8"/>
  <c r="V13" i="8"/>
  <c r="U13" i="8"/>
  <c r="B13" i="8"/>
  <c r="A13" i="8"/>
  <c r="V12" i="8"/>
  <c r="U12" i="8"/>
  <c r="B12" i="8"/>
  <c r="A12" i="8"/>
  <c r="V11" i="8"/>
  <c r="U11" i="8"/>
  <c r="B11" i="8"/>
  <c r="A11" i="8"/>
  <c r="V10" i="8"/>
  <c r="U10" i="8"/>
  <c r="B10" i="8"/>
  <c r="A10" i="8"/>
  <c r="V9" i="8"/>
  <c r="U9" i="8"/>
  <c r="B9" i="8"/>
  <c r="A9" i="8"/>
  <c r="V8" i="8"/>
  <c r="U8" i="8"/>
  <c r="U24" i="8" s="1"/>
  <c r="B8" i="8"/>
  <c r="A8" i="8"/>
  <c r="V7" i="8"/>
  <c r="V24" i="8" s="1"/>
  <c r="U7" i="8"/>
  <c r="B7" i="8"/>
  <c r="A7" i="8"/>
  <c r="A26" i="7"/>
  <c r="A25" i="7"/>
  <c r="T24" i="7"/>
  <c r="S24" i="7"/>
  <c r="R24" i="7"/>
  <c r="Q24" i="7"/>
  <c r="P24" i="7"/>
  <c r="O24" i="7"/>
  <c r="N24" i="7"/>
  <c r="M24" i="7"/>
  <c r="L24" i="7"/>
  <c r="K24" i="7"/>
  <c r="J24" i="7"/>
  <c r="I24" i="7"/>
  <c r="H24" i="7"/>
  <c r="G24" i="7"/>
  <c r="F24" i="7"/>
  <c r="E24" i="7"/>
  <c r="D24" i="7"/>
  <c r="C24" i="7"/>
  <c r="A24" i="7"/>
  <c r="V23" i="7"/>
  <c r="U23" i="7"/>
  <c r="B23" i="7"/>
  <c r="A23" i="7"/>
  <c r="V22" i="7"/>
  <c r="U22" i="7"/>
  <c r="B22" i="7"/>
  <c r="A22" i="7"/>
  <c r="V21" i="7"/>
  <c r="U21" i="7"/>
  <c r="B21" i="7"/>
  <c r="A21" i="7"/>
  <c r="V20" i="7"/>
  <c r="U20" i="7"/>
  <c r="B20" i="7"/>
  <c r="A20" i="7"/>
  <c r="V19" i="7"/>
  <c r="U19" i="7"/>
  <c r="B19" i="7"/>
  <c r="A19" i="7"/>
  <c r="V18" i="7"/>
  <c r="U18" i="7"/>
  <c r="B18" i="7"/>
  <c r="A18" i="7"/>
  <c r="V17" i="7"/>
  <c r="U17" i="7"/>
  <c r="B17" i="7"/>
  <c r="A17" i="7"/>
  <c r="V16" i="7"/>
  <c r="U16" i="7"/>
  <c r="B16" i="7"/>
  <c r="A16" i="7"/>
  <c r="V15" i="7"/>
  <c r="U15" i="7"/>
  <c r="B15" i="7"/>
  <c r="A15" i="7"/>
  <c r="V14" i="7"/>
  <c r="U14" i="7"/>
  <c r="B14" i="7"/>
  <c r="A14" i="7"/>
  <c r="V13" i="7"/>
  <c r="U13" i="7"/>
  <c r="B13" i="7"/>
  <c r="A13" i="7"/>
  <c r="V12" i="7"/>
  <c r="U12" i="7"/>
  <c r="B12" i="7"/>
  <c r="A12" i="7"/>
  <c r="V11" i="7"/>
  <c r="U11" i="7"/>
  <c r="B11" i="7"/>
  <c r="A11" i="7"/>
  <c r="V10" i="7"/>
  <c r="U10" i="7"/>
  <c r="B10" i="7"/>
  <c r="A10" i="7"/>
  <c r="V9" i="7"/>
  <c r="V24" i="7" s="1"/>
  <c r="U9" i="7"/>
  <c r="B9" i="7"/>
  <c r="A9" i="7"/>
  <c r="V8" i="7"/>
  <c r="U8" i="7"/>
  <c r="B8" i="7"/>
  <c r="A8" i="7"/>
  <c r="V7" i="7"/>
  <c r="U7" i="7"/>
  <c r="B7" i="7"/>
  <c r="A7" i="7"/>
  <c r="S32" i="6"/>
  <c r="R32" i="6"/>
  <c r="Q32" i="6"/>
  <c r="P32" i="6"/>
  <c r="O32" i="6"/>
  <c r="N32" i="6"/>
  <c r="M32" i="6"/>
  <c r="L32" i="6"/>
  <c r="K32" i="6"/>
  <c r="J32" i="6"/>
  <c r="I32" i="6"/>
  <c r="H32" i="6"/>
  <c r="G32" i="6"/>
  <c r="F32" i="6"/>
  <c r="E32" i="6"/>
  <c r="D32" i="6"/>
  <c r="C32" i="6"/>
  <c r="T31" i="6"/>
  <c r="B31" i="6"/>
  <c r="A31" i="6"/>
  <c r="T30" i="6"/>
  <c r="B30" i="6"/>
  <c r="A30" i="6"/>
  <c r="T29" i="6"/>
  <c r="B29" i="6"/>
  <c r="Q14" i="6" s="1"/>
  <c r="A29" i="6"/>
  <c r="T28" i="6"/>
  <c r="B28" i="6"/>
  <c r="A28" i="6"/>
  <c r="T27" i="6"/>
  <c r="B27" i="6"/>
  <c r="A27" i="6"/>
  <c r="T26" i="6"/>
  <c r="B26" i="6"/>
  <c r="A26" i="6"/>
  <c r="T25" i="6"/>
  <c r="B25" i="6"/>
  <c r="M14" i="6" s="1"/>
  <c r="A25" i="6"/>
  <c r="T24" i="6"/>
  <c r="B24" i="6"/>
  <c r="A24" i="6"/>
  <c r="T23" i="6"/>
  <c r="B23" i="6"/>
  <c r="A23" i="6"/>
  <c r="T22" i="6"/>
  <c r="B22" i="6"/>
  <c r="A22" i="6"/>
  <c r="T21" i="6"/>
  <c r="B21" i="6"/>
  <c r="I14" i="6" s="1"/>
  <c r="A21" i="6"/>
  <c r="T20" i="6"/>
  <c r="B20" i="6"/>
  <c r="A20" i="6"/>
  <c r="T19" i="6"/>
  <c r="B19" i="6"/>
  <c r="A19" i="6"/>
  <c r="T18" i="6"/>
  <c r="B18" i="6"/>
  <c r="A18" i="6"/>
  <c r="T17" i="6"/>
  <c r="T32" i="6" s="1"/>
  <c r="B17" i="6"/>
  <c r="E14" i="6" s="1"/>
  <c r="A17" i="6"/>
  <c r="T16" i="6"/>
  <c r="B16" i="6"/>
  <c r="A16" i="6"/>
  <c r="T15" i="6"/>
  <c r="B15" i="6"/>
  <c r="A15" i="6"/>
  <c r="S14" i="6"/>
  <c r="R14" i="6"/>
  <c r="P14" i="6"/>
  <c r="O14" i="6"/>
  <c r="N14" i="6"/>
  <c r="L14" i="6"/>
  <c r="K14" i="6"/>
  <c r="J14" i="6"/>
  <c r="H14" i="6"/>
  <c r="G14" i="6"/>
  <c r="F14" i="6"/>
  <c r="D14" i="6"/>
  <c r="C14" i="6"/>
  <c r="C9" i="6"/>
  <c r="B9" i="6"/>
  <c r="A9" i="6"/>
  <c r="C8" i="6"/>
  <c r="B8" i="6"/>
  <c r="A8" i="6"/>
  <c r="C7" i="6"/>
  <c r="B7" i="6"/>
  <c r="A7" i="6"/>
  <c r="C6" i="6"/>
  <c r="B6" i="6"/>
  <c r="A6" i="6"/>
  <c r="P23" i="5"/>
  <c r="O23" i="5"/>
  <c r="N23" i="5"/>
  <c r="M23" i="5"/>
  <c r="L23" i="5"/>
  <c r="K23" i="5"/>
  <c r="J23" i="5"/>
  <c r="I23" i="5"/>
  <c r="H23" i="5"/>
  <c r="G23" i="5"/>
  <c r="F23" i="5"/>
  <c r="E23" i="5"/>
  <c r="D23" i="5"/>
  <c r="C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K18" i="4"/>
  <c r="J18" i="4"/>
  <c r="I18" i="4"/>
  <c r="H18" i="4"/>
  <c r="G18" i="4"/>
  <c r="F18" i="4"/>
  <c r="E18" i="4"/>
  <c r="D18" i="4"/>
  <c r="T18" i="4" s="1"/>
  <c r="C16" i="4"/>
  <c r="A16" i="4"/>
  <c r="C15" i="4"/>
  <c r="A15" i="4"/>
  <c r="C14" i="4"/>
  <c r="A14" i="4"/>
  <c r="C13" i="4"/>
  <c r="A13" i="4"/>
  <c r="C12" i="4"/>
  <c r="A12" i="4"/>
  <c r="A1" i="4"/>
  <c r="AJ26" i="3"/>
  <c r="AI26" i="3"/>
  <c r="AH26" i="3"/>
  <c r="AG26" i="3"/>
  <c r="AF26" i="3"/>
  <c r="AE26" i="3"/>
  <c r="AD26" i="3"/>
  <c r="AC26" i="3"/>
  <c r="AB26" i="3"/>
  <c r="AA26" i="3"/>
  <c r="L25" i="3"/>
  <c r="K25" i="3"/>
  <c r="J25" i="3"/>
  <c r="I25" i="3"/>
  <c r="H25" i="3"/>
  <c r="G25" i="3"/>
  <c r="F25" i="3"/>
  <c r="E25" i="3"/>
  <c r="D25" i="3"/>
  <c r="C25" i="3"/>
  <c r="L24" i="3"/>
  <c r="K24" i="3"/>
  <c r="J24" i="3"/>
  <c r="I24" i="3"/>
  <c r="H24" i="3"/>
  <c r="G24" i="3"/>
  <c r="F24" i="3"/>
  <c r="E24" i="3"/>
  <c r="D24" i="3"/>
  <c r="C24" i="3"/>
  <c r="L23" i="3"/>
  <c r="K23" i="3"/>
  <c r="J23" i="3"/>
  <c r="I23" i="3"/>
  <c r="H23" i="3"/>
  <c r="G23" i="3"/>
  <c r="F23" i="3"/>
  <c r="E23" i="3"/>
  <c r="D23" i="3"/>
  <c r="C23" i="3"/>
  <c r="L22" i="3"/>
  <c r="L26" i="3" s="1"/>
  <c r="K22" i="3"/>
  <c r="K26" i="3" s="1"/>
  <c r="J22" i="3"/>
  <c r="I22" i="3"/>
  <c r="H22" i="3"/>
  <c r="H26" i="3" s="1"/>
  <c r="G22" i="3"/>
  <c r="G26" i="3" s="1"/>
  <c r="F22" i="3"/>
  <c r="E22" i="3"/>
  <c r="D22" i="3"/>
  <c r="D26" i="3" s="1"/>
  <c r="C22" i="3"/>
  <c r="C26" i="3" s="1"/>
  <c r="L21" i="3"/>
  <c r="K21" i="3"/>
  <c r="J21" i="3"/>
  <c r="J26" i="3" s="1"/>
  <c r="I21" i="3"/>
  <c r="I26" i="3" s="1"/>
  <c r="H21" i="3"/>
  <c r="G21" i="3"/>
  <c r="F21" i="3"/>
  <c r="F26" i="3" s="1"/>
  <c r="E21" i="3"/>
  <c r="E26" i="3" s="1"/>
  <c r="D21" i="3"/>
  <c r="C21" i="3"/>
  <c r="AH11" i="3"/>
  <c r="AG11" i="3"/>
  <c r="AF11" i="3"/>
  <c r="AE11" i="3"/>
  <c r="AD11" i="3"/>
  <c r="AC11" i="3"/>
  <c r="AB11" i="3"/>
  <c r="AA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J11" i="3" s="1"/>
  <c r="I6" i="3"/>
  <c r="I11" i="3" s="1"/>
  <c r="H6" i="3"/>
  <c r="H11" i="3" s="1"/>
  <c r="G6" i="3"/>
  <c r="G11" i="3" s="1"/>
  <c r="F6" i="3"/>
  <c r="F11" i="3" s="1"/>
  <c r="E6" i="3"/>
  <c r="E11" i="3" s="1"/>
  <c r="D6" i="3"/>
  <c r="D11" i="3" s="1"/>
  <c r="C6" i="3"/>
  <c r="C11" i="3" s="1"/>
  <c r="AQ11" i="2"/>
  <c r="AP11" i="2"/>
  <c r="AO11" i="2"/>
  <c r="AN11" i="2"/>
  <c r="AM11" i="2"/>
  <c r="AL11" i="2"/>
  <c r="AK11" i="2"/>
  <c r="AJ11" i="2"/>
  <c r="AI11" i="2"/>
  <c r="AH11" i="2"/>
  <c r="AG11" i="2"/>
  <c r="AF11" i="2"/>
  <c r="AE11" i="2"/>
  <c r="AD11" i="2"/>
  <c r="AC11" i="2"/>
  <c r="AB11" i="2"/>
  <c r="AA11" i="2"/>
  <c r="R11" i="2"/>
  <c r="Q11" i="2"/>
  <c r="I11" i="2"/>
  <c r="AT10" i="2"/>
  <c r="AR10" i="2"/>
  <c r="AQ10" i="2"/>
  <c r="N10" i="2"/>
  <c r="M10" i="2"/>
  <c r="L10" i="2"/>
  <c r="K10" i="2"/>
  <c r="J10" i="2"/>
  <c r="I10" i="2"/>
  <c r="H10" i="2"/>
  <c r="G10" i="2"/>
  <c r="F10" i="2"/>
  <c r="E10" i="2"/>
  <c r="D10" i="2"/>
  <c r="C10" i="2"/>
  <c r="S10" i="2" s="1"/>
  <c r="B10" i="2"/>
  <c r="A10" i="2"/>
  <c r="AR9" i="2"/>
  <c r="AU9" i="2" s="1"/>
  <c r="AQ9" i="2"/>
  <c r="N9" i="2"/>
  <c r="M9" i="2"/>
  <c r="L9" i="2"/>
  <c r="K9" i="2"/>
  <c r="J9" i="2"/>
  <c r="I9" i="2"/>
  <c r="H9" i="2"/>
  <c r="G9" i="2"/>
  <c r="F9" i="2"/>
  <c r="E9" i="2"/>
  <c r="D9" i="2"/>
  <c r="T9" i="2" s="1"/>
  <c r="C9" i="2"/>
  <c r="S9" i="2" s="1"/>
  <c r="B9" i="2"/>
  <c r="A9" i="2"/>
  <c r="AT8" i="2"/>
  <c r="AR8" i="2"/>
  <c r="AQ8" i="2"/>
  <c r="N8" i="2"/>
  <c r="M8" i="2"/>
  <c r="L8" i="2"/>
  <c r="K8" i="2"/>
  <c r="J8" i="2"/>
  <c r="I8" i="2"/>
  <c r="H8" i="2"/>
  <c r="G8" i="2"/>
  <c r="F8" i="2"/>
  <c r="E8" i="2"/>
  <c r="D8" i="2"/>
  <c r="C8" i="2"/>
  <c r="S8" i="2" s="1"/>
  <c r="B8" i="2"/>
  <c r="A8" i="2"/>
  <c r="AT7" i="2"/>
  <c r="AR7" i="2"/>
  <c r="AQ7" i="2"/>
  <c r="P7" i="2"/>
  <c r="P11" i="2" s="1"/>
  <c r="O7" i="2"/>
  <c r="O11" i="2" s="1"/>
  <c r="N7" i="2"/>
  <c r="M7" i="2"/>
  <c r="M11" i="2" s="1"/>
  <c r="L7" i="2"/>
  <c r="L11" i="2" s="1"/>
  <c r="K7" i="2"/>
  <c r="K11" i="2" s="1"/>
  <c r="J7" i="2"/>
  <c r="I7" i="2"/>
  <c r="H7" i="2"/>
  <c r="H11" i="2" s="1"/>
  <c r="G7" i="2"/>
  <c r="G11" i="2" s="1"/>
  <c r="F7" i="2"/>
  <c r="E7" i="2"/>
  <c r="S7" i="2" s="1"/>
  <c r="D7" i="2"/>
  <c r="T7" i="2" s="1"/>
  <c r="C7" i="2"/>
  <c r="C11" i="2" s="1"/>
  <c r="B7" i="2"/>
  <c r="A7" i="2"/>
  <c r="AQ5" i="2"/>
  <c r="A26" i="1"/>
  <c r="A27" i="7" s="1"/>
  <c r="AH23" i="1"/>
  <c r="AG23" i="1"/>
  <c r="AF23" i="1"/>
  <c r="AE23" i="1"/>
  <c r="AD23" i="1"/>
  <c r="AC23" i="1"/>
  <c r="AB23" i="1"/>
  <c r="AA23" i="1"/>
  <c r="E23" i="1"/>
  <c r="AJ22" i="1"/>
  <c r="AK22" i="1" s="1"/>
  <c r="AI22" i="1"/>
  <c r="J22" i="1"/>
  <c r="I22" i="1"/>
  <c r="H22" i="1"/>
  <c r="L22" i="1" s="1"/>
  <c r="AY22" i="12" s="1"/>
  <c r="G22" i="1"/>
  <c r="K22" i="1" s="1"/>
  <c r="F22" i="1"/>
  <c r="E22" i="1"/>
  <c r="D22" i="1"/>
  <c r="C22" i="1"/>
  <c r="AJ21" i="1"/>
  <c r="AI21" i="1"/>
  <c r="J21" i="1"/>
  <c r="I21" i="1"/>
  <c r="H21" i="1"/>
  <c r="G21" i="1"/>
  <c r="K21" i="1" s="1"/>
  <c r="F21" i="1"/>
  <c r="L21" i="1" s="1"/>
  <c r="AY21" i="12" s="1"/>
  <c r="E21" i="1"/>
  <c r="D21" i="1"/>
  <c r="C21" i="1"/>
  <c r="AK20" i="1"/>
  <c r="AJ20" i="1"/>
  <c r="AI20" i="1"/>
  <c r="J20" i="1"/>
  <c r="I20" i="1"/>
  <c r="H20" i="1"/>
  <c r="L20" i="1" s="1"/>
  <c r="AY20" i="12" s="1"/>
  <c r="G20" i="1"/>
  <c r="F20" i="1"/>
  <c r="E20" i="1"/>
  <c r="K20" i="1" s="1"/>
  <c r="D20" i="1"/>
  <c r="C20" i="1"/>
  <c r="AJ19" i="1"/>
  <c r="AI19" i="1"/>
  <c r="AK19" i="1" s="1"/>
  <c r="J19" i="1"/>
  <c r="I19" i="1"/>
  <c r="H19" i="1"/>
  <c r="G19" i="1"/>
  <c r="F19" i="1"/>
  <c r="L19" i="1" s="1"/>
  <c r="AY19" i="12" s="1"/>
  <c r="E19" i="1"/>
  <c r="K19" i="1" s="1"/>
  <c r="D19" i="1"/>
  <c r="C19" i="1"/>
  <c r="AJ18" i="1"/>
  <c r="AK18" i="1" s="1"/>
  <c r="AI18" i="1"/>
  <c r="J18" i="1"/>
  <c r="I18" i="1"/>
  <c r="H18" i="1"/>
  <c r="L18" i="1" s="1"/>
  <c r="AY18" i="12" s="1"/>
  <c r="G18" i="1"/>
  <c r="K18" i="1" s="1"/>
  <c r="F18" i="1"/>
  <c r="E18" i="1"/>
  <c r="D18" i="1"/>
  <c r="C18" i="1"/>
  <c r="AJ17" i="1"/>
  <c r="AU11" i="2" s="1"/>
  <c r="AI17" i="1"/>
  <c r="K17" i="1"/>
  <c r="AX17" i="12" s="1"/>
  <c r="J17" i="1"/>
  <c r="I17" i="1"/>
  <c r="H17" i="1"/>
  <c r="G17" i="1"/>
  <c r="F17" i="1"/>
  <c r="E17" i="1"/>
  <c r="D17" i="1"/>
  <c r="C17" i="1"/>
  <c r="AK16" i="1"/>
  <c r="AJ16" i="1"/>
  <c r="AI16" i="1"/>
  <c r="J16" i="1"/>
  <c r="I16" i="1"/>
  <c r="H16" i="1"/>
  <c r="L16" i="1" s="1"/>
  <c r="AY16" i="12" s="1"/>
  <c r="G16" i="1"/>
  <c r="F16" i="1"/>
  <c r="E16" i="1"/>
  <c r="K16" i="1" s="1"/>
  <c r="D16" i="1"/>
  <c r="C16" i="1"/>
  <c r="AJ15" i="1"/>
  <c r="AI15" i="1"/>
  <c r="AK15" i="1" s="1"/>
  <c r="J15" i="1"/>
  <c r="I15" i="1"/>
  <c r="H15" i="1"/>
  <c r="G15" i="1"/>
  <c r="F15" i="1"/>
  <c r="L15" i="1" s="1"/>
  <c r="AY15" i="12" s="1"/>
  <c r="E15" i="1"/>
  <c r="K15" i="1" s="1"/>
  <c r="D15" i="1"/>
  <c r="C15" i="1"/>
  <c r="AJ14" i="1"/>
  <c r="AK14" i="1" s="1"/>
  <c r="AI14" i="1"/>
  <c r="J14" i="1"/>
  <c r="I14" i="1"/>
  <c r="H14" i="1"/>
  <c r="L14" i="1" s="1"/>
  <c r="AY14" i="12" s="1"/>
  <c r="G14" i="1"/>
  <c r="K14" i="1" s="1"/>
  <c r="F14" i="1"/>
  <c r="E14" i="1"/>
  <c r="D14" i="1"/>
  <c r="C14" i="1"/>
  <c r="AJ13" i="1"/>
  <c r="AI13" i="1"/>
  <c r="J13" i="1"/>
  <c r="I13" i="1"/>
  <c r="H13" i="1"/>
  <c r="G13" i="1"/>
  <c r="K13" i="1" s="1"/>
  <c r="F13" i="1"/>
  <c r="L13" i="1" s="1"/>
  <c r="AY13" i="12" s="1"/>
  <c r="E13" i="1"/>
  <c r="D13" i="1"/>
  <c r="C13" i="1"/>
  <c r="AK12" i="1"/>
  <c r="AJ12" i="1"/>
  <c r="AI12" i="1"/>
  <c r="J12" i="1"/>
  <c r="I12" i="1"/>
  <c r="H12" i="1"/>
  <c r="L12" i="1" s="1"/>
  <c r="AY12" i="12" s="1"/>
  <c r="G12" i="1"/>
  <c r="F12" i="1"/>
  <c r="E12" i="1"/>
  <c r="K12" i="1" s="1"/>
  <c r="D12" i="1"/>
  <c r="C12" i="1"/>
  <c r="AJ11" i="1"/>
  <c r="AI11" i="1"/>
  <c r="AK11" i="1" s="1"/>
  <c r="J11" i="1"/>
  <c r="I11" i="1"/>
  <c r="H11" i="1"/>
  <c r="G11" i="1"/>
  <c r="F11" i="1"/>
  <c r="L11" i="1" s="1"/>
  <c r="AY11" i="12" s="1"/>
  <c r="E11" i="1"/>
  <c r="K11" i="1" s="1"/>
  <c r="D11" i="1"/>
  <c r="C11" i="1"/>
  <c r="AJ10" i="1"/>
  <c r="AK10" i="1" s="1"/>
  <c r="AI10" i="1"/>
  <c r="J10" i="1"/>
  <c r="I10" i="1"/>
  <c r="H10" i="1"/>
  <c r="L10" i="1" s="1"/>
  <c r="AY10" i="12" s="1"/>
  <c r="G10" i="1"/>
  <c r="K10" i="1" s="1"/>
  <c r="F10" i="1"/>
  <c r="E10" i="1"/>
  <c r="D10" i="1"/>
  <c r="C10" i="1"/>
  <c r="AJ9" i="1"/>
  <c r="AI9" i="1"/>
  <c r="J9" i="1"/>
  <c r="J23" i="1" s="1"/>
  <c r="I9" i="1"/>
  <c r="H9" i="1"/>
  <c r="G9" i="1"/>
  <c r="K9" i="1" s="1"/>
  <c r="F9" i="1"/>
  <c r="L9" i="1" s="1"/>
  <c r="AY9" i="12" s="1"/>
  <c r="E9" i="1"/>
  <c r="D9" i="1"/>
  <c r="C9" i="1"/>
  <c r="AK8" i="1"/>
  <c r="AJ8" i="1"/>
  <c r="AI8" i="1"/>
  <c r="J8" i="1"/>
  <c r="I8" i="1"/>
  <c r="H8" i="1"/>
  <c r="L8" i="1" s="1"/>
  <c r="AY8" i="12" s="1"/>
  <c r="G8" i="1"/>
  <c r="F8" i="1"/>
  <c r="E8" i="1"/>
  <c r="K8" i="1" s="1"/>
  <c r="D8" i="1"/>
  <c r="C8" i="1"/>
  <c r="AJ7" i="1"/>
  <c r="AI7" i="1"/>
  <c r="AK7" i="1" s="1"/>
  <c r="J7" i="1"/>
  <c r="I7" i="1"/>
  <c r="H7" i="1"/>
  <c r="G7" i="1"/>
  <c r="F7" i="1"/>
  <c r="L7" i="1" s="1"/>
  <c r="AY7" i="12" s="1"/>
  <c r="E7" i="1"/>
  <c r="K7" i="1" s="1"/>
  <c r="D7" i="1"/>
  <c r="C7" i="1"/>
  <c r="AJ6" i="1"/>
  <c r="AK6" i="1" s="1"/>
  <c r="AI6" i="1"/>
  <c r="J6" i="1"/>
  <c r="I6" i="1"/>
  <c r="I23" i="1" s="1"/>
  <c r="H6" i="1"/>
  <c r="G6" i="1"/>
  <c r="K6" i="1" s="1"/>
  <c r="F6" i="1"/>
  <c r="E6" i="1"/>
  <c r="D6" i="1"/>
  <c r="C6" i="1"/>
  <c r="C23" i="1" s="1"/>
  <c r="AI4" i="1"/>
  <c r="AA4" i="1"/>
  <c r="K4" i="1"/>
  <c r="C4" i="1"/>
  <c r="A1" i="1"/>
  <c r="A1" i="5" s="1"/>
  <c r="AX9" i="12" l="1"/>
  <c r="M9" i="1"/>
  <c r="AX12" i="12"/>
  <c r="AW12" i="12" s="1"/>
  <c r="M12" i="1"/>
  <c r="AX16" i="12"/>
  <c r="AW16" i="12" s="1"/>
  <c r="M16" i="1"/>
  <c r="AX19" i="12"/>
  <c r="AW19" i="12" s="1"/>
  <c r="M19" i="1"/>
  <c r="AX10" i="12"/>
  <c r="AW10" i="12" s="1"/>
  <c r="M10" i="1"/>
  <c r="AX11" i="12"/>
  <c r="AW11" i="12" s="1"/>
  <c r="M11" i="1"/>
  <c r="AX22" i="12"/>
  <c r="AW22" i="12" s="1"/>
  <c r="M22" i="1"/>
  <c r="AX8" i="12"/>
  <c r="AW8" i="12" s="1"/>
  <c r="M8" i="1"/>
  <c r="AX14" i="12"/>
  <c r="AW14" i="12" s="1"/>
  <c r="M14" i="1"/>
  <c r="AX15" i="12"/>
  <c r="AW15" i="12" s="1"/>
  <c r="M15" i="1"/>
  <c r="AX20" i="12"/>
  <c r="AW20" i="12" s="1"/>
  <c r="M20" i="1"/>
  <c r="S11" i="2"/>
  <c r="AX21" i="12"/>
  <c r="AW21" i="12" s="1"/>
  <c r="M21" i="1"/>
  <c r="AX6" i="12"/>
  <c r="K23" i="1"/>
  <c r="AX7" i="12"/>
  <c r="AW7" i="12" s="1"/>
  <c r="M7" i="1"/>
  <c r="AX13" i="12"/>
  <c r="M13" i="1"/>
  <c r="AX18" i="12"/>
  <c r="AW18" i="12" s="1"/>
  <c r="M18" i="1"/>
  <c r="F23" i="1"/>
  <c r="D11" i="2"/>
  <c r="G23" i="1"/>
  <c r="T8" i="2"/>
  <c r="T11" i="2" s="1"/>
  <c r="AT9" i="2"/>
  <c r="T10" i="2"/>
  <c r="E11" i="2"/>
  <c r="U24" i="7"/>
  <c r="A1" i="8"/>
  <c r="AK9" i="1"/>
  <c r="AK13" i="1"/>
  <c r="AT11" i="2"/>
  <c r="AK17" i="1"/>
  <c r="AK21" i="1"/>
  <c r="AJ23" i="1"/>
  <c r="F11" i="2"/>
  <c r="J11" i="2"/>
  <c r="N11" i="2"/>
  <c r="AU8" i="2"/>
  <c r="AU10" i="2"/>
  <c r="AW9" i="12"/>
  <c r="AW13" i="12"/>
  <c r="L17" i="1"/>
  <c r="AY17" i="12" s="1"/>
  <c r="AW17" i="12" s="1"/>
  <c r="AR11" i="2"/>
  <c r="AU7" i="2"/>
  <c r="B1" i="4"/>
  <c r="A1" i="16"/>
  <c r="A1" i="13"/>
  <c r="A1" i="17"/>
  <c r="A1" i="14"/>
  <c r="A1" i="15"/>
  <c r="A1" i="18"/>
  <c r="A1" i="11"/>
  <c r="A1" i="7"/>
  <c r="C1" i="12"/>
  <c r="AA1" i="12" s="1"/>
  <c r="A1" i="9"/>
  <c r="A1" i="10"/>
  <c r="A1" i="6"/>
  <c r="A1" i="2"/>
  <c r="A1" i="3"/>
  <c r="D23" i="1"/>
  <c r="H23" i="1"/>
  <c r="L6" i="1"/>
  <c r="M17" i="1"/>
  <c r="AI23" i="1"/>
  <c r="AU23" i="12"/>
  <c r="X8" i="13"/>
  <c r="AV25" i="13"/>
  <c r="X10" i="13"/>
  <c r="W15" i="13"/>
  <c r="W25" i="13" s="1"/>
  <c r="X24" i="13"/>
  <c r="K9" i="14"/>
  <c r="K13" i="14"/>
  <c r="F25" i="13"/>
  <c r="J25" i="13"/>
  <c r="N25" i="13"/>
  <c r="R25" i="13"/>
  <c r="V25" i="13"/>
  <c r="AA23" i="10"/>
  <c r="P23" i="11"/>
  <c r="G25" i="13"/>
  <c r="K25" i="13"/>
  <c r="O25" i="13"/>
  <c r="S25" i="13"/>
  <c r="AU25" i="13"/>
  <c r="X12" i="13"/>
  <c r="W19" i="13"/>
  <c r="F23" i="14"/>
  <c r="J23" i="14"/>
  <c r="K8" i="14"/>
  <c r="K12" i="14"/>
  <c r="Y23" i="15"/>
  <c r="C25" i="13"/>
  <c r="D23" i="15"/>
  <c r="K6" i="14"/>
  <c r="K23" i="14" s="1"/>
  <c r="AY6" i="12" l="1"/>
  <c r="AY23" i="12" s="1"/>
  <c r="L23" i="1"/>
  <c r="G2" i="1" s="1"/>
  <c r="Z18" i="15"/>
  <c r="L18" i="14"/>
  <c r="Y20" i="13"/>
  <c r="AZ18" i="12"/>
  <c r="Y18" i="9"/>
  <c r="W19" i="8"/>
  <c r="Q18" i="11"/>
  <c r="AC18" i="10"/>
  <c r="W19" i="7"/>
  <c r="Q18" i="5"/>
  <c r="AW6" i="12"/>
  <c r="AX23" i="12"/>
  <c r="AW23" i="12" s="1"/>
  <c r="Z14" i="15"/>
  <c r="L14" i="14"/>
  <c r="Y16" i="13"/>
  <c r="AZ14" i="12"/>
  <c r="Q14" i="11"/>
  <c r="Y14" i="9"/>
  <c r="W15" i="8"/>
  <c r="AC14" i="10"/>
  <c r="W15" i="7"/>
  <c r="Q14" i="5"/>
  <c r="Z16" i="15"/>
  <c r="L16" i="14"/>
  <c r="Y18" i="13"/>
  <c r="AZ16" i="12"/>
  <c r="AC16" i="10"/>
  <c r="Q16" i="5"/>
  <c r="W17" i="7"/>
  <c r="Q16" i="11"/>
  <c r="Y16" i="9"/>
  <c r="W17" i="8"/>
  <c r="Z21" i="15"/>
  <c r="AZ21" i="12"/>
  <c r="Q21" i="11"/>
  <c r="AC21" i="10"/>
  <c r="W22" i="7"/>
  <c r="Y23" i="13"/>
  <c r="Q21" i="5"/>
  <c r="Y21" i="9"/>
  <c r="W22" i="8"/>
  <c r="Z13" i="15"/>
  <c r="L13" i="14"/>
  <c r="AZ13" i="12"/>
  <c r="Q13" i="11"/>
  <c r="W14" i="7"/>
  <c r="Q13" i="5"/>
  <c r="Y13" i="9"/>
  <c r="Y15" i="13"/>
  <c r="AC13" i="10"/>
  <c r="W14" i="8"/>
  <c r="M6" i="1"/>
  <c r="Z15" i="15"/>
  <c r="L15" i="14"/>
  <c r="Y17" i="13"/>
  <c r="AZ15" i="12"/>
  <c r="Q15" i="11"/>
  <c r="Y15" i="9"/>
  <c r="W16" i="8"/>
  <c r="AC15" i="10"/>
  <c r="Q15" i="5"/>
  <c r="W16" i="7"/>
  <c r="Z8" i="15"/>
  <c r="L8" i="14"/>
  <c r="Y10" i="13"/>
  <c r="AZ8" i="12"/>
  <c r="AC8" i="10"/>
  <c r="Q8" i="5"/>
  <c r="Q8" i="11"/>
  <c r="W9" i="7"/>
  <c r="Y8" i="9"/>
  <c r="W9" i="8"/>
  <c r="Z11" i="15"/>
  <c r="L11" i="14"/>
  <c r="Y13" i="13"/>
  <c r="AZ11" i="12"/>
  <c r="Y11" i="9"/>
  <c r="W12" i="8"/>
  <c r="AC11" i="10"/>
  <c r="Q11" i="11"/>
  <c r="Q11" i="5"/>
  <c r="W12" i="7"/>
  <c r="Z19" i="15"/>
  <c r="L19" i="14"/>
  <c r="Y21" i="13"/>
  <c r="AZ19" i="12"/>
  <c r="AC19" i="10"/>
  <c r="Y19" i="9"/>
  <c r="W20" i="8"/>
  <c r="Q19" i="11"/>
  <c r="Q19" i="5"/>
  <c r="W20" i="7"/>
  <c r="Z12" i="15"/>
  <c r="L12" i="14"/>
  <c r="Y14" i="13"/>
  <c r="AZ12" i="12"/>
  <c r="AC12" i="10"/>
  <c r="Q12" i="5"/>
  <c r="W13" i="7"/>
  <c r="Q12" i="11"/>
  <c r="Y12" i="9"/>
  <c r="W13" i="8"/>
  <c r="Z17" i="15"/>
  <c r="L17" i="14"/>
  <c r="AZ17" i="12"/>
  <c r="Q17" i="11"/>
  <c r="Y19" i="13"/>
  <c r="W18" i="7"/>
  <c r="Q17" i="5"/>
  <c r="Y17" i="9"/>
  <c r="W18" i="8"/>
  <c r="AC17" i="10"/>
  <c r="Z7" i="15"/>
  <c r="L7" i="14"/>
  <c r="Y9" i="13"/>
  <c r="AZ7" i="12"/>
  <c r="Y7" i="9"/>
  <c r="W8" i="8"/>
  <c r="AC7" i="10"/>
  <c r="Q7" i="11"/>
  <c r="Q7" i="5"/>
  <c r="W8" i="7"/>
  <c r="Z20" i="15"/>
  <c r="L20" i="14"/>
  <c r="Y22" i="13"/>
  <c r="AZ20" i="12"/>
  <c r="Q20" i="11"/>
  <c r="Q20" i="5"/>
  <c r="AC20" i="10"/>
  <c r="W21" i="7"/>
  <c r="Y20" i="9"/>
  <c r="W21" i="8"/>
  <c r="Z22" i="15"/>
  <c r="Y24" i="13"/>
  <c r="AZ22" i="12"/>
  <c r="Y22" i="9"/>
  <c r="W23" i="8"/>
  <c r="Q22" i="11"/>
  <c r="AC22" i="10"/>
  <c r="W23" i="7"/>
  <c r="Q22" i="5"/>
  <c r="Z10" i="15"/>
  <c r="L10" i="14"/>
  <c r="Y12" i="13"/>
  <c r="AZ10" i="12"/>
  <c r="Q10" i="11"/>
  <c r="Y10" i="9"/>
  <c r="W11" i="8"/>
  <c r="AC10" i="10"/>
  <c r="W11" i="7"/>
  <c r="Q10" i="5"/>
  <c r="Z9" i="15"/>
  <c r="L9" i="14"/>
  <c r="AZ9" i="12"/>
  <c r="Q9" i="11"/>
  <c r="W10" i="7"/>
  <c r="Q9" i="5"/>
  <c r="Y11" i="13"/>
  <c r="Y9" i="9"/>
  <c r="AC9" i="10"/>
  <c r="W10" i="8"/>
  <c r="X25" i="13"/>
  <c r="Z6" i="15" l="1"/>
  <c r="L6" i="14"/>
  <c r="Y8" i="13"/>
  <c r="AZ6" i="12"/>
  <c r="Y6" i="9"/>
  <c r="W7" i="8"/>
  <c r="AC6" i="10"/>
  <c r="Q6" i="11"/>
  <c r="W7" i="7"/>
  <c r="Q6" i="5"/>
</calcChain>
</file>

<file path=xl/sharedStrings.xml><?xml version="1.0" encoding="utf-8"?>
<sst xmlns="http://schemas.openxmlformats.org/spreadsheetml/2006/main" count="1105" uniqueCount="475">
  <si>
    <t>N U M E R O      D I     D I P E N D E N T I</t>
  </si>
  <si>
    <t>qualifica / posiz.economica/profilo</t>
  </si>
  <si>
    <t>Cod.</t>
  </si>
  <si>
    <t>A tempo pieno</t>
  </si>
  <si>
    <t>In part-time
fino al 50%</t>
  </si>
  <si>
    <t>In part-time
oltre il 50%</t>
  </si>
  <si>
    <t>Uomini</t>
  </si>
  <si>
    <t>Donne</t>
  </si>
  <si>
    <t>SEGRETARIO A</t>
  </si>
  <si>
    <t>0D0102</t>
  </si>
  <si>
    <t>SEGRETARIO B</t>
  </si>
  <si>
    <t>0D0103</t>
  </si>
  <si>
    <t>SEGRETARIO C</t>
  </si>
  <si>
    <t>0D0485</t>
  </si>
  <si>
    <t>DIRETTORE  GENERALE</t>
  </si>
  <si>
    <t>0D0097</t>
  </si>
  <si>
    <t>ALTE SPECIALIZZ. FUORI D.O.</t>
  </si>
  <si>
    <t>0D0095</t>
  </si>
  <si>
    <t>DIRIGENTE A TEMPO DETERMINATO FUORI D.O.</t>
  </si>
  <si>
    <t>0D0098</t>
  </si>
  <si>
    <t>SEGRETARIO GENERALE CCIAA</t>
  </si>
  <si>
    <t>0D0104</t>
  </si>
  <si>
    <t>DIRIGENTE A TEMPO INDETERMINATO</t>
  </si>
  <si>
    <t>0D0164</t>
  </si>
  <si>
    <t>DIRIGENTE A TEMPO DETERMINATO IN D.O.</t>
  </si>
  <si>
    <t>0D0165</t>
  </si>
  <si>
    <t xml:space="preserve">ALTE SPECIALIZZ. IN D.O. </t>
  </si>
  <si>
    <t>0D0I95</t>
  </si>
  <si>
    <t>RESPONSABILE DEI SERVIZI O DEGLI UFFICI IN D.O</t>
  </si>
  <si>
    <t>0D0I96</t>
  </si>
  <si>
    <t>FUNZIONARI ED ELEVATA QUALIFICAZIONE</t>
  </si>
  <si>
    <t>0FZEQF</t>
  </si>
  <si>
    <t>ISTRUTTORI</t>
  </si>
  <si>
    <t>0IR000</t>
  </si>
  <si>
    <t>OPERATORI ESPERTI</t>
  </si>
  <si>
    <t>0OEESP</t>
  </si>
  <si>
    <t>OPERATORI</t>
  </si>
  <si>
    <t>0OP000</t>
  </si>
  <si>
    <t>CONTRATTISTI</t>
  </si>
  <si>
    <t>000061</t>
  </si>
  <si>
    <t>COLLABORATORE A T.D. ART. 90 TUEL</t>
  </si>
  <si>
    <t>000096</t>
  </si>
  <si>
    <t>TOTALE</t>
  </si>
  <si>
    <t>(a) personale a tempo indeterminato al quale viene applicato un contratto di lavoro di tipo privatistico (es.:tipografico,chimico,edile,metalmeccanico,portierato, ecc.)</t>
  </si>
  <si>
    <t>(b) cfr." istruzioni generali e specifiche di comparto" e "glossario"</t>
  </si>
  <si>
    <t xml:space="preserve">(**) dato pari alla somma del personale a tempo pieno + in part-time fino al 50% + in part-time oltre il 50% </t>
  </si>
  <si>
    <t>qualifica / posiz.economica / profilo</t>
  </si>
  <si>
    <t>cod.</t>
  </si>
  <si>
    <t>N U M E R O   DI   D I P E N D E N T I</t>
  </si>
  <si>
    <t>SQUADRATURA 10</t>
  </si>
  <si>
    <t>senza differenziali stipendiali</t>
  </si>
  <si>
    <t>con 1 differenziale stipendiale</t>
  </si>
  <si>
    <t>con 2 differenziali stipendiali</t>
  </si>
  <si>
    <t>con 3 differenziali stipendiali</t>
  </si>
  <si>
    <t>con 4 differenziali stipendiali</t>
  </si>
  <si>
    <t>con 5 differenziali stipendiali</t>
  </si>
  <si>
    <t>con 6 differenziali stipendiali</t>
  </si>
  <si>
    <t>con 7 differenziali stipendiali</t>
  </si>
  <si>
    <t>TOTALE
(Presenti al 31/12/2021)</t>
  </si>
  <si>
    <t>Controllo con T1</t>
  </si>
  <si>
    <t>Si</t>
  </si>
  <si>
    <t>No</t>
  </si>
  <si>
    <t>N U M E R O   D I   D I P E N D E N T I</t>
  </si>
  <si>
    <t>CATEGORIA</t>
  </si>
  <si>
    <t>A tempo determinato (*)</t>
  </si>
  <si>
    <t>Formazione lavoro (*)</t>
  </si>
  <si>
    <t>Contratti di somministrazione
(ex Interinale) (*)</t>
  </si>
  <si>
    <t>LSU/LPU/ASU(*)</t>
  </si>
  <si>
    <t>EQ</t>
  </si>
  <si>
    <t>IR</t>
  </si>
  <si>
    <t>OE</t>
  </si>
  <si>
    <t>OP</t>
  </si>
  <si>
    <t>PERSONALE CONTRATTISTA</t>
  </si>
  <si>
    <t>PC</t>
  </si>
  <si>
    <t>Il personale a Tempo determinato è cessato il 31/12?</t>
  </si>
  <si>
    <t>Smart working (**)
Personale indicato in T1</t>
  </si>
  <si>
    <t>Telelavoro (**)
Personale indicato in T1</t>
  </si>
  <si>
    <t>Coworking (**)
Personale indicato in T1</t>
  </si>
  <si>
    <t>Personale soggetto a turnazione (**) Personale indicato in T1</t>
  </si>
  <si>
    <t>Personale soggetto a reperibilità (**) Personale indicato in T1</t>
  </si>
  <si>
    <t>Lavoro Agile (**)</t>
  </si>
  <si>
    <t>Telelavoro (**)</t>
  </si>
  <si>
    <t>Coworking (**)</t>
  </si>
  <si>
    <t>Personale soggetto a turnazione (**)</t>
  </si>
  <si>
    <t>Personale soggetto a reperibilità (**)</t>
  </si>
  <si>
    <t>(*) dati su base annua</t>
  </si>
  <si>
    <t>(**) presenti al 31 dicembre anno corrente</t>
  </si>
  <si>
    <t>Anzianità di servizio maturata al 31/12, anche in modo non continuativo, nell'attuale o in altre amministrazioni</t>
  </si>
  <si>
    <t>Fino a 1 anno</t>
  </si>
  <si>
    <t>Da 1 a 2 anni</t>
  </si>
  <si>
    <t>Da 2 a 3 anni</t>
  </si>
  <si>
    <t>Oltre i 3 anni</t>
  </si>
  <si>
    <t>Uomo / Donna</t>
  </si>
  <si>
    <t>U</t>
  </si>
  <si>
    <t>D</t>
  </si>
  <si>
    <t>XX</t>
  </si>
  <si>
    <t>Personale con contratti di collaborazioni professionali</t>
  </si>
  <si>
    <t>TOTALE Tempo determinato</t>
  </si>
  <si>
    <t>PERSONALE DELL'AMMINISTRAZIONE (* )</t>
  </si>
  <si>
    <t>PERSONALE ESTERNO ( ** )</t>
  </si>
  <si>
    <t>qualifica/posizione economica/profilo</t>
  </si>
  <si>
    <t xml:space="preserve">COMANDATI / DISTACCATI </t>
  </si>
  <si>
    <t>FUORI RUOLO</t>
  </si>
  <si>
    <t>CONVENZIONI</t>
  </si>
  <si>
    <t>PERSONALE IN ASPETTATIVA</t>
  </si>
  <si>
    <t>(sono evidenziate quelle valorizzate nella T1)</t>
  </si>
  <si>
    <t>(*) Personale comandato e fuori ruolo verso altre Amministrazioni</t>
  </si>
  <si>
    <t>(**) Personale comandato e fuori ruolo da altre Amministrazioni</t>
  </si>
  <si>
    <t>N. di dipendenti a cui nel corso dell'anno è stato attribuito un nuovo differenziale stipendiale / economico di professionalità:</t>
  </si>
  <si>
    <t>ENTRATI in: qualifica/posizione economica/profilo</t>
  </si>
  <si>
    <t xml:space="preserve">USCITI da: 
qualifica/posizione economica/profilo
</t>
  </si>
  <si>
    <t xml:space="preserve">Codice
</t>
  </si>
  <si>
    <t xml:space="preserve">TOTALE
USCITI
</t>
  </si>
  <si>
    <t>TOTALE ENTRATI</t>
  </si>
  <si>
    <t>Collocamento a riposo per limiti di età</t>
  </si>
  <si>
    <t>Dimissioni con diritto a pensione</t>
  </si>
  <si>
    <t>Passaggi per esternalizzazioni (*)</t>
  </si>
  <si>
    <t>Passaggi ad altra Amministrazione dello stesso comparto (*)</t>
  </si>
  <si>
    <t>Passaggi ad altra Amministrazione di altro comparto (*)</t>
  </si>
  <si>
    <t>Risoluz. rapporto di lavoro</t>
  </si>
  <si>
    <t>Licenziamenti disposti dall’ente</t>
  </si>
  <si>
    <t>Dimissioni senza diritto a pensione</t>
  </si>
  <si>
    <t>Altre cause</t>
  </si>
  <si>
    <t>C01</t>
  </si>
  <si>
    <t>C03</t>
  </si>
  <si>
    <t>C17</t>
  </si>
  <si>
    <t>C18</t>
  </si>
  <si>
    <t>C19</t>
  </si>
  <si>
    <t>C21</t>
  </si>
  <si>
    <t>C25</t>
  </si>
  <si>
    <t>C28</t>
  </si>
  <si>
    <t>C99</t>
  </si>
  <si>
    <t xml:space="preserve">N U M E R O   D I   D I P E N D E N T I </t>
  </si>
  <si>
    <t>qualifica/posiz. economica/profilo</t>
  </si>
  <si>
    <t>Nomina da concorso</t>
  </si>
  <si>
    <t>Personale stabilizzato da LSU</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</si>
  <si>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</si>
  <si>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</si>
  <si>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</si>
  <si>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</si>
  <si>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Personale stabilizzato ex Art. 35, c.3-Bis, DLGS 165/01</t>
  </si>
  <si>
    <t>Personale stabilizzato ex  art. 20 D.Lgs.75/2017</t>
  </si>
  <si>
    <t>A23</t>
  </si>
  <si>
    <t>A24</t>
  </si>
  <si>
    <t>A27</t>
  </si>
  <si>
    <t>A28</t>
  </si>
  <si>
    <t>A29</t>
  </si>
  <si>
    <t>A30</t>
  </si>
  <si>
    <t>A31</t>
  </si>
  <si>
    <t>A35</t>
  </si>
  <si>
    <t>A41</t>
  </si>
  <si>
    <t xml:space="preserve">(*) Escluso il personale comandato e quello fuori ruolo </t>
  </si>
  <si>
    <t>Qualifica/Posiz.economica/Profilo</t>
  </si>
  <si>
    <t>tra 0 e 5 anni</t>
  </si>
  <si>
    <t>tra 6 e 10 anni</t>
  </si>
  <si>
    <t xml:space="preserve"> tra 11 e 15 anni</t>
  </si>
  <si>
    <t>tra 16 e 20 anni</t>
  </si>
  <si>
    <t>tra 21 e 25 anni</t>
  </si>
  <si>
    <t>tra 26 e 30 anni</t>
  </si>
  <si>
    <t>tra 31 e 35 anni</t>
  </si>
  <si>
    <t>tra 36 e 40 anni</t>
  </si>
  <si>
    <t>tra 41 e 43 anni</t>
  </si>
  <si>
    <t>44 e oltre</t>
  </si>
  <si>
    <t xml:space="preserve">N U M E R O   D I   D I P E N D E N T I  </t>
  </si>
  <si>
    <t>qualifica/posiz.economica/profilo</t>
  </si>
  <si>
    <t>fino a 19 anni</t>
  </si>
  <si>
    <t>tra 20 e 24 anni</t>
  </si>
  <si>
    <t>tra 25 e 29 anni</t>
  </si>
  <si>
    <t xml:space="preserve"> tra 30 e 34 anni</t>
  </si>
  <si>
    <t>tra 35 e 39 anni</t>
  </si>
  <si>
    <t>tra 40 e 44 anni</t>
  </si>
  <si>
    <t>tra 45 e 49 anni</t>
  </si>
  <si>
    <t>tra 50 e 54 anni</t>
  </si>
  <si>
    <t>tra 55 e 59 anni</t>
  </si>
  <si>
    <t>tra 60 e 64 anni</t>
  </si>
  <si>
    <t>tra 65 e 67 anni</t>
  </si>
  <si>
    <t>68 e oltre</t>
  </si>
  <si>
    <t>FINO ALLA SCUOLA DELL'OBBLIGO</t>
  </si>
  <si>
    <t>LIC. MEDIA SUPERIORE</t>
  </si>
  <si>
    <t>LAUREA BREVE</t>
  </si>
  <si>
    <t>LAUREA</t>
  </si>
  <si>
    <t>SPECIALIZZAZIONE
POST LAUREA/ DOTTORATO DI RICERCA</t>
  </si>
  <si>
    <t>ALTRI TITOLI
POST LAUREA</t>
  </si>
  <si>
    <t>ATTENZIONE: non compilare in caso in cui l'ente non è tenuto all'invio</t>
  </si>
  <si>
    <t>ESTERO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</si>
  <si>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</si>
  <si>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</si>
  <si>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</si>
  <si>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</si>
  <si>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</si>
  <si>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</si>
  <si>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</si>
  <si>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</si>
  <si>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</si>
  <si>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</si>
  <si>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</si>
  <si>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</si>
  <si>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</si>
  <si>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</si>
  <si>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</si>
  <si>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</si>
  <si>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</si>
  <si>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VALLE D'AOSTA</t>
  </si>
  <si>
    <t>VENETO</t>
  </si>
  <si>
    <t>PROVINCIA AUTONOMA TRENTO</t>
  </si>
  <si>
    <t>PROVINCIA AUTONOMA BOLZANO</t>
  </si>
  <si>
    <t>TOTALE del personale da distribuire</t>
  </si>
  <si>
    <t>N U M E R O   G I O R N I   D I   A S S E N Z A</t>
  </si>
  <si>
    <t>FERIE</t>
  </si>
  <si>
    <t>ASSENZE PER MALATTIA RETRIBUITE</t>
  </si>
  <si>
    <t>CONGEDI RETRIBUITI AI SENSI DELL'ART.42,C.5, DLGS 151/2001</t>
  </si>
  <si>
    <t>LEGGE 104/92</t>
  </si>
  <si>
    <t>ASS.RETRIB.:MATERNITA',CONGEDO PARENT.,MALATTIA FIGLIO</t>
  </si>
  <si>
    <t>ALTRI PERMESSI ED ASSENZE RETRIBUITE</t>
  </si>
  <si>
    <t>SCIOPERO</t>
  </si>
  <si>
    <t>ALTRE ASSENZE NON RETRIBUITE</t>
  </si>
  <si>
    <t>FORMAZIONE</t>
  </si>
  <si>
    <t>LAVORO A DISTANZA</t>
  </si>
  <si>
    <t>F00</t>
  </si>
  <si>
    <t>M04</t>
  </si>
  <si>
    <t>O10</t>
  </si>
  <si>
    <t>PR4</t>
  </si>
  <si>
    <t>PR5</t>
  </si>
  <si>
    <t>PR6</t>
  </si>
  <si>
    <t>SC1</t>
  </si>
  <si>
    <t>SS2</t>
  </si>
  <si>
    <t>Z01</t>
  </si>
  <si>
    <t>Z02</t>
  </si>
  <si>
    <t>N. gg</t>
  </si>
  <si>
    <t>V O C I   D I   S P E S A</t>
  </si>
  <si>
    <t>NUMERO DI MENSILITA' (**)</t>
  </si>
  <si>
    <t>STIPENDIO</t>
  </si>
  <si>
    <t>R.I.A.</t>
  </si>
  <si>
    <t>DIFFERENZIALE STIPENDIALE MATURATO</t>
  </si>
  <si>
    <t>DIFFERENZIALE STIPENDIALE/ECONOMICO DI PROFESSIONALITÀ</t>
  </si>
  <si>
    <t>TREDICESIMA MENSILiTA'</t>
  </si>
  <si>
    <t>ARRETRATI  ANNI PRECEDENTI</t>
  </si>
  <si>
    <t>RECUPERI DERIVANTI DA ASSENZE, RITARDI, ECC.</t>
  </si>
  <si>
    <t>TREDICESIMA MENSILITA'</t>
  </si>
  <si>
    <t xml:space="preserve">Numero
Inc.
</t>
  </si>
  <si>
    <r>
      <rPr>
        <b/>
        <sz val="8"/>
        <color indexed="10"/>
        <rFont val="Arial"/>
        <family val="2"/>
      </rPr>
      <t xml:space="preserve">Incongruenza
17
</t>
    </r>
    <r>
      <rPr>
        <b/>
        <sz val="8"/>
        <rFont val="Arial"/>
        <family val="2"/>
      </rPr>
      <t xml:space="preserve">
Controllare RIA e Progressione per scatti</t>
    </r>
  </si>
  <si>
    <t>M000</t>
  </si>
  <si>
    <t>A015</t>
  </si>
  <si>
    <t>A031</t>
  </si>
  <si>
    <t>A033</t>
  </si>
  <si>
    <t>A034</t>
  </si>
  <si>
    <t>A035</t>
  </si>
  <si>
    <t>A045</t>
  </si>
  <si>
    <t>A070</t>
  </si>
  <si>
    <t xml:space="preserve"> </t>
  </si>
  <si>
    <t>RIA</t>
  </si>
  <si>
    <t>Progressioni</t>
  </si>
  <si>
    <t>si</t>
  </si>
  <si>
    <t>no</t>
  </si>
  <si>
    <t>IND. DI VACANZA CONTRATTUALE</t>
  </si>
  <si>
    <t>IND. DI VIGILANZA</t>
  </si>
  <si>
    <t>PERSONALE SCOLASTICO</t>
  </si>
  <si>
    <t>RETRIBUZIONE DI POSIZIONE</t>
  </si>
  <si>
    <t>RETRIBUZIONE DI RISULTATO</t>
  </si>
  <si>
    <t>INDENNITA DI COMPARTO</t>
  </si>
  <si>
    <t>RETRIBUZIONE AGGIUNTIVA PER SEDI CONVENZIONATE</t>
  </si>
  <si>
    <t>ASSEGNO AD PERSONAM</t>
  </si>
  <si>
    <t>INDENNITA' ART.42, COMMA 5-TER, D.LGS. 151/2001</t>
  </si>
  <si>
    <t>INDENNITA' DI STAFF/COLLABORAZIONE</t>
  </si>
  <si>
    <t>COMPENSI ONERI RISCHI E DISAGI</t>
  </si>
  <si>
    <t>COMPENSO AGGIUNTIVO AL SEGR. COMUNALE QUALE DIR. GENERALE</t>
  </si>
  <si>
    <t>FONDO SPECIF. RESPONSAB.</t>
  </si>
  <si>
    <t xml:space="preserve">COMPENSI PRODUTTIVITA' </t>
  </si>
  <si>
    <t>INCENTIVI ALLA PROGETTAZIONE EX LEGGE MERLONI</t>
  </si>
  <si>
    <t>DIRITTI DI ROGITO E INDENNITÀ DI SCAVALCO</t>
  </si>
  <si>
    <t>ONORARI AVVOCATI</t>
  </si>
  <si>
    <t>COMPETENZE PERSONALE COMANDATO/DISTACCATO PRESSO L'AMM.NE</t>
  </si>
  <si>
    <t>INDENNITA' DI FUNZIONE</t>
  </si>
  <si>
    <t>ARRETRATI ANNI PRECEDENTI</t>
  </si>
  <si>
    <t>ALTRE SPESE ACCESSORIE ED INDENNITA' VARIE</t>
  </si>
  <si>
    <t>STRAORDINARIO</t>
  </si>
  <si>
    <t xml:space="preserve">TOTALE </t>
  </si>
  <si>
    <t>INCENTIVI PER FUNZIONI TECNICHE</t>
  </si>
  <si>
    <t>MACRO CATEGO RIA</t>
  </si>
  <si>
    <t>I422</t>
  </si>
  <si>
    <t>I125</t>
  </si>
  <si>
    <t>I143</t>
  </si>
  <si>
    <t>I207</t>
  </si>
  <si>
    <t>I212</t>
  </si>
  <si>
    <t>I222</t>
  </si>
  <si>
    <t>I223</t>
  </si>
  <si>
    <t>I418</t>
  </si>
  <si>
    <t>I424</t>
  </si>
  <si>
    <t>S190</t>
  </si>
  <si>
    <t>S604</t>
  </si>
  <si>
    <t>S710</t>
  </si>
  <si>
    <t>S615</t>
  </si>
  <si>
    <t>S630</t>
  </si>
  <si>
    <t>S720</t>
  </si>
  <si>
    <t>S740</t>
  </si>
  <si>
    <t>S750</t>
  </si>
  <si>
    <t>S761</t>
  </si>
  <si>
    <t>S771</t>
  </si>
  <si>
    <t>S998</t>
  </si>
  <si>
    <t>S999</t>
  </si>
  <si>
    <t>T101</t>
  </si>
  <si>
    <t>SC</t>
  </si>
  <si>
    <t>AP</t>
  </si>
  <si>
    <t>NF</t>
  </si>
  <si>
    <t>ND</t>
  </si>
  <si>
    <t>DESCRIZIONE</t>
  </si>
  <si>
    <t>Codice</t>
  </si>
  <si>
    <t>Importo</t>
  </si>
  <si>
    <t>ASSEGNI PER IL NUCLEO FAMILIARE</t>
  </si>
  <si>
    <t>L005</t>
  </si>
  <si>
    <t xml:space="preserve">GESTIONE MENSE </t>
  </si>
  <si>
    <t>L010</t>
  </si>
  <si>
    <t>EROGAZIONE BUONI PASTO</t>
  </si>
  <si>
    <t>L011</t>
  </si>
  <si>
    <t>FORMAZIONE DEL PERSONALE</t>
  </si>
  <si>
    <t>L020</t>
  </si>
  <si>
    <t>BENESSERE DEL PERSONALE</t>
  </si>
  <si>
    <t>L090</t>
  </si>
  <si>
    <t>EQUO INDENNIZZO AL PERSONALE</t>
  </si>
  <si>
    <t>L100</t>
  </si>
  <si>
    <t>SOMME CORRISPOSTE AD AGENZIA DI SOMMINISTRAZIONE(INTERINALI)</t>
  </si>
  <si>
    <t>L105</t>
  </si>
  <si>
    <t>COPERTURE ASSICURATIVE</t>
  </si>
  <si>
    <t>L107</t>
  </si>
  <si>
    <t>CONTRATTI DI COLLABORAZIONE PROFESSIONALE</t>
  </si>
  <si>
    <t>L111</t>
  </si>
  <si>
    <t>INCARICHI DI STUDIO/RICERCA/CONSULENZA</t>
  </si>
  <si>
    <t>L112</t>
  </si>
  <si>
    <t>CONTRATTI PER RESA SERVIZI/ADEMPIMENTI OBBLIGATORI PER LEGGE</t>
  </si>
  <si>
    <t>L115</t>
  </si>
  <si>
    <t>ALTRE SPESE</t>
  </si>
  <si>
    <t>L110</t>
  </si>
  <si>
    <t>RETRIBUZIONI PERSONALE  A TEMPO DETERMINATO</t>
  </si>
  <si>
    <t>P015</t>
  </si>
  <si>
    <t>RETRIBUZIONI PERSONALE CON CONTRATTO DI FORMAZIONE E LAVORO</t>
  </si>
  <si>
    <t>P016</t>
  </si>
  <si>
    <t>INDENNITA' DI MISSIONE E TRASFERIMENTO</t>
  </si>
  <si>
    <t>P030</t>
  </si>
  <si>
    <t>CONTRIBUTI A CARICO DELL'AMM.NE PER FONDI PREV. COMPLEMENTARE</t>
  </si>
  <si>
    <t>P035</t>
  </si>
  <si>
    <t>CONTRIBUTI A CARICO DELL'AMM.NE SU COMP. FISSE E ACCESSORIE</t>
  </si>
  <si>
    <t>P055</t>
  </si>
  <si>
    <t>QUOTE ANNUE ACCANTONAMENTO TFR O ALTRA IND. FINE SERVIZIO</t>
  </si>
  <si>
    <t>P058</t>
  </si>
  <si>
    <t>IRAP</t>
  </si>
  <si>
    <t>P061</t>
  </si>
  <si>
    <r>
      <rPr>
        <b/>
        <sz val="7"/>
        <rFont val="Helv"/>
      </rPr>
      <t>IRAP</t>
    </r>
    <r>
      <rPr>
        <sz val="7"/>
        <rFont val="Helv"/>
      </rPr>
      <t xml:space="preserve">
</t>
    </r>
    <r>
      <rPr>
        <b/>
        <sz val="7"/>
        <rFont val="Helv"/>
      </rPr>
      <t>Commerciale</t>
    </r>
  </si>
  <si>
    <t>ONERI PER I CONTRATTI DI SOMMINISTRAZIONE(INTERINALI)</t>
  </si>
  <si>
    <t>P062</t>
  </si>
  <si>
    <t>COMPENSI PER PERSONALE ADDETTO AI LAVORI SOCIALMENTE UTILI</t>
  </si>
  <si>
    <t>P065</t>
  </si>
  <si>
    <t>SOMME RIMBORSATE PER PERSONALE COMAND./FUORI RUOLO/IN CONV.</t>
  </si>
  <si>
    <t>P071</t>
  </si>
  <si>
    <t>ALTRE SOMME RIMBORSATE ALLE AMMINISTRAZIONI</t>
  </si>
  <si>
    <t>P074</t>
  </si>
  <si>
    <t>SOMME RICEVUTE DA U.E. E/O PRIVATI (-)</t>
  </si>
  <si>
    <t>P098</t>
  </si>
  <si>
    <t>RIMBORSI RICEVUTI PER PERS. COMAND./FUORI RUOLO/IN CONV. (-)</t>
  </si>
  <si>
    <t>P090</t>
  </si>
  <si>
    <t>ALTRI RIMBORSI RICEVUTI DALLE AMMINISTRAZIONI (-)</t>
  </si>
  <si>
    <t>P099</t>
  </si>
  <si>
    <t>NOTE: Elenco Istituzioni ed importi dei rimborsi effettuati (**)</t>
  </si>
  <si>
    <t>CCIAA DI ROMA € 16.058; UNIONCAMERE NAZIONALE € 9.692</t>
  </si>
  <si>
    <t>NOTE: Elenco Istituzioni ed importi dei rimborsi ricevuti (***)</t>
  </si>
  <si>
    <t>INAIL € 4.211; ISTAT € 746.</t>
  </si>
  <si>
    <t>(*)  gli importi vanno indicati in EURO, senza cifre decimali (cfr. circolare: "istruzioni generali e specifiche di comparto")</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</si>
  <si>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</si>
  <si>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</si>
  <si>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NO</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</si>
  <si>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</si>
  <si>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</si>
  <si>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9</t>
  </si>
  <si>
    <t>CODICE</t>
  </si>
  <si>
    <t>IMPORTI</t>
  </si>
  <si>
    <t>Non operativa</t>
  </si>
  <si>
    <t>Segretario comunale e provinciale (bilancio)</t>
  </si>
  <si>
    <t>INCONGRUENZA 9</t>
  </si>
  <si>
    <t>Risorse / Costituzione del fondo</t>
  </si>
  <si>
    <t>Impeghi / Importi erogati</t>
  </si>
  <si>
    <t>Risorse a carico del bilancio</t>
  </si>
  <si>
    <t>Destinazioni erogate per prestazioni rese nell'anno di riferimento</t>
  </si>
  <si>
    <t>Fondo</t>
  </si>
  <si>
    <t>Natura</t>
  </si>
  <si>
    <t>Voce</t>
  </si>
  <si>
    <t>Dato</t>
  </si>
  <si>
    <t>Ris tratt access Segret Com.le e Prov.le anno di rilevazione</t>
  </si>
  <si>
    <t>F18J</t>
  </si>
  <si>
    <r>
      <t>Retribuzione di Posizione</t>
    </r>
    <r>
      <rPr>
        <vertAlign val="superscript"/>
        <sz val="8"/>
        <rFont val="Arial"/>
        <family val="2"/>
      </rPr>
      <t xml:space="preserve"> (2)</t>
    </r>
  </si>
  <si>
    <t>U448</t>
  </si>
  <si>
    <t>SQUADRATURA 8</t>
  </si>
  <si>
    <r>
      <t>Incremento per l’attuazione dei progetti PNRR </t>
    </r>
    <r>
      <rPr>
        <vertAlign val="superscript"/>
        <sz val="8"/>
        <color rgb="FF0000CC"/>
        <rFont val="Arial"/>
        <family val="2"/>
      </rPr>
      <t>(3)</t>
    </r>
  </si>
  <si>
    <t>F24K</t>
  </si>
  <si>
    <r>
      <t xml:space="preserve">Maggiorazione retribuzione di posizione  </t>
    </r>
    <r>
      <rPr>
        <b/>
        <sz val="9.6"/>
        <color indexed="12"/>
        <rFont val="Arial"/>
        <family val="2"/>
      </rPr>
      <t/>
    </r>
  </si>
  <si>
    <t>U06Z</t>
  </si>
  <si>
    <t>(eventuali) Quote a rimborso ex art 43 c 2 Ccnl 16-5-01</t>
  </si>
  <si>
    <t>F20M</t>
  </si>
  <si>
    <t>Galleggiamento funzione dirigenziale o P.O. più elevata</t>
  </si>
  <si>
    <t>U07B</t>
  </si>
  <si>
    <t>Totale Risorse a carico del Bilancio</t>
  </si>
  <si>
    <t>Retribuzione di Risultato</t>
  </si>
  <si>
    <t>U449</t>
  </si>
  <si>
    <t>###</t>
  </si>
  <si>
    <t>Totale Segretario Com.le e Prov.le (bilancio)</t>
  </si>
  <si>
    <t>Totale Destinazioni erogate per prestazioni rese nell'anno di riferimento</t>
  </si>
  <si>
    <t>TOTALE GENERALE RISORSE</t>
  </si>
  <si>
    <t>TOTALE GENERALE IMPIEGHI EROGATI</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</si>
  <si>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</si>
  <si>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</si>
  <si>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r>
      <rPr>
        <vertAlign val="superscript"/>
        <sz val="8"/>
        <rFont val="Arial"/>
        <family val="2"/>
      </rPr>
      <t xml:space="preserve">(3) </t>
    </r>
    <r>
      <rPr>
        <sz val="8"/>
        <rFont val="Arial"/>
        <family val="2"/>
      </rPr>
      <t>Art. 8, c. 3, secondo periodo, DL n.  13/2023: per gli impegni derivanti dall’attuazione dei progetti del PNRR e nel rispetto dei requisiti di cui al comma 4, è facoltà degli enti locali incrementare le risorse accessorie del segretario comunale e provinciale,</t>
    </r>
  </si>
  <si>
    <t xml:space="preserve">   in deroga al limite 2016 e fino a un massimo del 5% calcolato sul valore della retribuzione di posizione (teorica) spettante al segretario in base all’art. art. 107 comma 1 del CCNL 2016-18 e sul valore della retribuzione di risultato</t>
  </si>
  <si>
    <t xml:space="preserve">   calcolata in base alla percentuale (teorica) individuata ai sensi dell’art. 42 del CCNL 1998-01. Il tutto va suddiviso pro-quota in caso di segreteria convenzionata.</t>
  </si>
  <si>
    <t>SQ9</t>
  </si>
  <si>
    <t>Risorse per la retribuzione di posizione e di risultato</t>
  </si>
  <si>
    <t>Risorse fisse aventi carattere di certezza e stabilità</t>
  </si>
  <si>
    <t>Art 57 c 2 L A Ccnl 16-18 - Unico importo 2020</t>
  </si>
  <si>
    <t>F18K</t>
  </si>
  <si>
    <t>Retribuzione di Posizione</t>
  </si>
  <si>
    <t>Art 11 c 1 L B DL 135/18 - Incr acc ass deroga fac ass.li</t>
  </si>
  <si>
    <t>F16L</t>
  </si>
  <si>
    <r>
      <t>Art 33 DL 34/19 - Assunz. su base di sostenibilità</t>
    </r>
    <r>
      <rPr>
        <vertAlign val="superscript"/>
        <sz val="8"/>
        <rFont val="Arial"/>
        <family val="2"/>
      </rPr>
      <t xml:space="preserve"> (2)</t>
    </r>
  </si>
  <si>
    <t>F15J</t>
  </si>
  <si>
    <t>Retribuzione di Risultato (Onnicomprensività)</t>
  </si>
  <si>
    <t>U02I</t>
  </si>
  <si>
    <r>
      <t xml:space="preserve">Art 57 c 2 L B Ccnl 16-18 - Altre spec disp legge </t>
    </r>
    <r>
      <rPr>
        <vertAlign val="superscript"/>
        <sz val="8"/>
        <rFont val="Arial"/>
        <family val="2"/>
      </rPr>
      <t>(3)</t>
    </r>
  </si>
  <si>
    <t>F18M</t>
  </si>
  <si>
    <r>
      <t>Art 57 c 2 L C Ccnl 16-18 - RIA cess ann prec misura intera</t>
    </r>
    <r>
      <rPr>
        <vertAlign val="superscript"/>
        <sz val="8"/>
        <rFont val="Arial"/>
        <family val="2"/>
      </rPr>
      <t xml:space="preserve"> (4)</t>
    </r>
  </si>
  <si>
    <t>F20N</t>
  </si>
  <si>
    <t>Totale Fondo posizione e risultato</t>
  </si>
  <si>
    <t>Art 57 c 2 L E Ccnl 16-18 - Ris adeg fondo scelte org e gest</t>
  </si>
  <si>
    <t>F18N</t>
  </si>
  <si>
    <t>Altre risorse non comprese fra le precedenti</t>
  </si>
  <si>
    <t>F00O</t>
  </si>
  <si>
    <t>Totale Risorse fisse</t>
  </si>
  <si>
    <t>Risorse variabili</t>
  </si>
  <si>
    <t>Art 208 cc 4 L c e 5 DLgs 285/92 - Prov.ti violaz cod strada</t>
  </si>
  <si>
    <t>F18O</t>
  </si>
  <si>
    <t>Art 43 L 449/1997 - Entr. conto terzi o utenza o sponsor.</t>
  </si>
  <si>
    <t>F50H</t>
  </si>
  <si>
    <t>Art 16 cc 4-5-6 DL 98/11 - Risp. piani razionalizzazione</t>
  </si>
  <si>
    <t>F96H</t>
  </si>
  <si>
    <t>Art 9 c 3 DL 90/2014 - Comp Avvocati carico controparti</t>
  </si>
  <si>
    <t>F10M</t>
  </si>
  <si>
    <t>Art 9 c 6 DL 90/2014 - Comp Avvocati spese compensate</t>
  </si>
  <si>
    <t>F10N</t>
  </si>
  <si>
    <t>Art 1 c 1091 L 145/2018 - Rec. ev. IMU e TARI</t>
  </si>
  <si>
    <t>F10L</t>
  </si>
  <si>
    <r>
      <t xml:space="preserve">Art 8 c 3 p 1 DL 13/2023 - Increm. attuazione progetti PNRR </t>
    </r>
    <r>
      <rPr>
        <vertAlign val="superscript"/>
        <sz val="8"/>
        <color rgb="FF0000CC"/>
        <rFont val="Arial"/>
        <family val="2"/>
      </rPr>
      <t>(5)</t>
    </r>
  </si>
  <si>
    <t>F24L</t>
  </si>
  <si>
    <t>Art 8 c 5 DL 13/2023 - Incent. funz. tecniche progetti PNRR</t>
  </si>
  <si>
    <t>F24M</t>
  </si>
  <si>
    <r>
      <t xml:space="preserve">Art 57 c 2 L B e D Ccnl 16-18 - Altre spec disp legge </t>
    </r>
    <r>
      <rPr>
        <vertAlign val="superscript"/>
        <sz val="8"/>
        <rFont val="Arial"/>
        <family val="2"/>
      </rPr>
      <t>(3)</t>
    </r>
  </si>
  <si>
    <t>F18P</t>
  </si>
  <si>
    <t>Art 57 c 2 L C Ccnl 16-18 - RIA cess anno prec mens residue</t>
  </si>
  <si>
    <t>F20O</t>
  </si>
  <si>
    <t>Somme non utilizzate fondo/i anno precedente</t>
  </si>
  <si>
    <t>F999</t>
  </si>
  <si>
    <t>Totale Risorse variabili</t>
  </si>
  <si>
    <t>Decurtazioni</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</si>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</sst>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numFmt numFmtId="165" formatCode="_-* #,##0.00_-;\-* #,##0.00_-;_-* &quot;-&quot;??_-;_-@_-"/>
    <numFmt numFmtId="166" formatCode="_-* #,##0_-;\-* #,##0_-;_-* &quot;-&quot;??_-;_-@_-"/>
    <numFmt numFmtId="167" formatCode=";;;"/>
    <numFmt numFmtId="168" formatCode="#,###.00"/>
    <numFmt numFmtId="169" formatCode="#,###.00;\-#,###.00;;"/>
    <numFmt numFmtId="170" formatCode="[$€]\ #,##0;[Red]\-[$€]\ #,##0"/>
    <numFmt numFmtId="171" formatCode="_-* #,##0_-;\-* #,##0_-;_-* &quot;-&quot;_-;_-@_-"/>
    <numFmt numFmtId="172" formatCode="General_)"/>
    <numFmt numFmtId="173" formatCode="_-&quot;L.&quot;\ * #,##0_-;\-&quot;L.&quot;\ * #,##0_-;_-&quot;L.&quot;\ * &quot;-&quot;_-;_-@_-"/>
  </numFmts>
  <fonts count="74" x14ac:knownFonts="1">
    <font>
      <sz val="8"/>
      <name val="Helv"/>
    </font>
    <font>
      <sz val="11"/>
      <color theme="1"/>
      <name val="Calibri"/>
      <family val="2"/>
      <scheme val="minor"/>
    </font>
    <font>
      <sz val="8"/>
      <name val="Helv"/>
    </font>
    <font>
      <b/>
      <sz val="18"/>
      <name val="Times New Roman"/>
      <family val="1"/>
    </font>
    <font>
      <b/>
      <sz val="12"/>
      <name val="Arial"/>
      <family val="2"/>
    </font>
    <font>
      <b/>
      <sz val="12"/>
      <color theme="0"/>
      <name val="Arial"/>
      <family val="2"/>
    </font>
    <font>
      <sz val="8"/>
      <name val="Arial"/>
      <family val="2"/>
    </font>
    <font>
      <sz val="9"/>
      <name val="Arial"/>
      <family val="2"/>
    </font>
    <font>
      <b/>
      <sz val="10"/>
      <color indexed="10"/>
      <name val="Arial"/>
      <family val="2"/>
    </font>
    <font>
      <b/>
      <sz val="10"/>
      <name val="Arial"/>
      <family val="2"/>
    </font>
    <font>
      <b/>
      <i/>
      <sz val="8"/>
      <name val="Arial"/>
      <family val="2"/>
    </font>
    <font>
      <b/>
      <sz val="8"/>
      <name val="Arial"/>
      <family val="2"/>
    </font>
    <font>
      <sz val="6"/>
      <name val="MS Serif"/>
      <family val="1"/>
    </font>
    <font>
      <i/>
      <sz val="8"/>
      <name val="Arial"/>
      <family val="2"/>
    </font>
    <font>
      <sz val="8"/>
      <color theme="0"/>
      <name val="Arial"/>
      <family val="2"/>
    </font>
    <font>
      <b/>
      <sz val="10"/>
      <color rgb="FFFF0000"/>
      <name val="Arial"/>
      <family val="2"/>
    </font>
    <font>
      <sz val="12"/>
      <name val="Arial"/>
      <family val="2"/>
    </font>
    <font>
      <b/>
      <sz val="9"/>
      <name val="Arial"/>
      <family val="2"/>
    </font>
    <font>
      <sz val="10"/>
      <color indexed="8"/>
      <name val="Arial"/>
      <family val="2"/>
    </font>
    <font>
      <sz val="10"/>
      <name val="Arial"/>
      <family val="2"/>
    </font>
    <font>
      <sz val="8"/>
      <name val="MS Serif"/>
      <family val="1"/>
    </font>
    <font>
      <sz val="7"/>
      <name val="Arial"/>
      <family val="2"/>
    </font>
    <font>
      <sz val="8"/>
      <color theme="0"/>
      <name val="Helv"/>
    </font>
    <font>
      <i/>
      <sz val="9"/>
      <name val="Arial"/>
      <family val="2"/>
    </font>
    <font>
      <sz val="10"/>
      <name val="MS Sans Serif"/>
      <family val="2"/>
    </font>
    <font>
      <sz val="11"/>
      <name val="Arial"/>
      <family val="2"/>
    </font>
    <font>
      <b/>
      <i/>
      <sz val="13"/>
      <color indexed="8"/>
      <name val="Arial"/>
      <family val="2"/>
    </font>
    <font>
      <b/>
      <sz val="13"/>
      <color indexed="10"/>
      <name val="Arial"/>
      <family val="2"/>
    </font>
    <font>
      <b/>
      <i/>
      <sz val="9"/>
      <name val="Arial"/>
      <family val="2"/>
    </font>
    <font>
      <sz val="8"/>
      <name val="Trebuchet MS"/>
      <family val="2"/>
    </font>
    <font>
      <b/>
      <sz val="7"/>
      <name val="Arial"/>
      <family val="2"/>
    </font>
    <font>
      <sz val="8"/>
      <color indexed="10"/>
      <name val="Arial"/>
      <family val="2"/>
    </font>
    <font>
      <b/>
      <sz val="8"/>
      <color indexed="10"/>
      <name val="Arial"/>
      <family val="2"/>
    </font>
    <font>
      <sz val="10"/>
      <color rgb="FF000000"/>
      <name val="Arial"/>
      <family val="2"/>
    </font>
    <font>
      <b/>
      <sz val="6"/>
      <name val="Arial"/>
      <family val="2"/>
    </font>
    <font>
      <sz val="7"/>
      <name val="MS Serif"/>
      <family val="1"/>
    </font>
    <font>
      <sz val="10"/>
      <color theme="0"/>
      <name val="Arial"/>
      <family val="2"/>
    </font>
    <font>
      <b/>
      <sz val="12"/>
      <color indexed="10"/>
      <name val="Arial"/>
      <family val="2"/>
    </font>
    <font>
      <sz val="8"/>
      <color rgb="FFFF0000"/>
      <name val="Arial"/>
      <family val="2"/>
    </font>
    <font>
      <b/>
      <sz val="6"/>
      <color indexed="8"/>
      <name val="Arial"/>
      <family val="2"/>
    </font>
    <font>
      <b/>
      <sz val="6"/>
      <color rgb="FFFF0000"/>
      <name val="Arial"/>
      <family val="2"/>
    </font>
    <font>
      <sz val="8"/>
      <color rgb="FFFF0000"/>
      <name val="Helv"/>
    </font>
    <font>
      <b/>
      <sz val="6"/>
      <name val="MS Serif"/>
      <family val="1"/>
    </font>
    <font>
      <b/>
      <sz val="9"/>
      <color rgb="FFFF0000"/>
      <name val="Arial"/>
      <family val="2"/>
    </font>
    <font>
      <b/>
      <sz val="11"/>
      <name val="Calibri"/>
      <family val="2"/>
    </font>
    <font>
      <b/>
      <sz val="6"/>
      <color rgb="FFFF0000"/>
      <name val="MS Serif"/>
      <family val="1"/>
    </font>
    <font>
      <sz val="8.5"/>
      <name val="MS Serif"/>
      <family val="1"/>
    </font>
    <font>
      <sz val="7"/>
      <name val="Helv"/>
    </font>
    <font>
      <b/>
      <sz val="7"/>
      <name val="Helv"/>
    </font>
    <font>
      <b/>
      <sz val="8"/>
      <color rgb="FFFF0000"/>
      <name val="Helv"/>
    </font>
    <font>
      <b/>
      <sz val="8"/>
      <name val="Helv"/>
    </font>
    <font>
      <b/>
      <sz val="10"/>
      <color rgb="FFFF0000"/>
      <name val="Helv"/>
    </font>
    <font>
      <b/>
      <sz val="18"/>
      <name val="Arial"/>
      <family val="2"/>
    </font>
    <font>
      <sz val="12"/>
      <color rgb="FF0000CC"/>
      <name val="Arial"/>
      <family val="2"/>
    </font>
    <font>
      <sz val="16"/>
      <name val="Arial"/>
      <family val="2"/>
    </font>
    <font>
      <vertAlign val="superscript"/>
      <sz val="10"/>
      <name val="Arial"/>
      <family val="2"/>
    </font>
    <font>
      <b/>
      <i/>
      <sz val="12"/>
      <name val="Arial"/>
      <family val="2"/>
    </font>
    <font>
      <b/>
      <sz val="14"/>
      <name val="Arial"/>
      <family val="2"/>
    </font>
    <font>
      <sz val="12"/>
      <color theme="1"/>
      <name val="Times New Roman"/>
      <family val="2"/>
    </font>
    <font>
      <sz val="12"/>
      <color rgb="FFFF0000"/>
      <name val="Arial"/>
      <family val="2"/>
    </font>
    <font>
      <i/>
      <sz val="10"/>
      <name val="Arial"/>
      <family val="2"/>
    </font>
    <font>
      <vertAlign val="superscript"/>
      <sz val="8"/>
      <name val="Arial"/>
      <family val="2"/>
    </font>
    <font>
      <sz val="8"/>
      <color rgb="FF0000CC"/>
      <name val="Arial"/>
      <family val="2"/>
    </font>
    <font>
      <vertAlign val="superscript"/>
      <sz val="8"/>
      <color rgb="FF0000CC"/>
      <name val="Arial"/>
      <family val="2"/>
    </font>
    <font>
      <b/>
      <sz val="9.6"/>
      <color indexed="12"/>
      <name val="Arial"/>
      <family val="2"/>
    </font>
    <font>
      <sz val="8"/>
      <color rgb="FF0000FF"/>
      <name val="Arial"/>
      <family val="2"/>
    </font>
    <font>
      <b/>
      <sz val="14"/>
      <color indexed="10"/>
      <name val="Arial"/>
      <family val="2"/>
    </font>
    <font>
      <b/>
      <sz val="11"/>
      <name val="Helv"/>
    </font>
    <font>
      <sz val="14"/>
      <name val="Arial"/>
      <family val="2"/>
    </font>
    <font>
      <sz val="12"/>
      <name val="Times New Roman"/>
      <family val="1"/>
    </font>
    <font>
      <sz val="8"/>
      <name val="Comic Sans MS"/>
      <family val="4"/>
    </font>
    <font>
      <sz val="12"/>
      <color theme="1"/>
      <name val="Calibri"/>
      <family val="2"/>
      <scheme val="minor"/>
    </font>
    <font>
      <sz val="8"/>
      <color indexed="8"/>
      <name val="Trebuchet MS"/>
      <family val="2"/>
    </font>
    <font>
      <sz val="10"/>
      <name val="Courier"/>
      <family val="3"/>
    </font>
  </fonts>
  <fills count="12">
    <fill>
      <patternFill patternType="none"/>
    </fill>
    <fill>
      <patternFill patternType="gray125"/>
    </fill>
    <fill>
      <patternFill patternType="solid">
        <fgColor indexed="9"/>
        <bgColor indexed="64"/>
      </patternFill>
    </fill>
    <fill>
      <patternFill patternType="solid">
        <fgColor indexed="9"/>
      </patternFill>
    </fill>
    <fill>
      <patternFill patternType="solid">
        <fgColor theme="0"/>
        <bgColor indexed="64"/>
      </patternFill>
    </fill>
    <fill>
      <patternFill patternType="solid">
        <fgColor indexed="2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gray0625"/>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diagonal/>
    </border>
    <border>
      <left/>
      <right style="medium">
        <color indexed="64"/>
      </right>
      <top/>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top style="medium">
        <color indexed="64"/>
      </top>
      <bottom/>
      <diagonal/>
    </border>
    <border>
      <left/>
      <right/>
      <top style="double">
        <color indexed="64"/>
      </top>
      <bottom style="thin">
        <color indexed="64"/>
      </bottom>
      <diagonal/>
    </border>
    <border>
      <left style="double">
        <color indexed="64"/>
      </left>
      <right style="medium">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double">
        <color indexed="64"/>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8">
    <xf numFmtId="0" fontId="0" fillId="0" borderId="0"/>
    <xf numFmtId="40" fontId="24" fillId="0" borderId="0" applyFont="0" applyFill="0" applyBorder="0" applyAlignment="0" applyProtection="0"/>
    <xf numFmtId="0" fontId="16" fillId="3" borderId="0"/>
    <xf numFmtId="0" fontId="18" fillId="0" borderId="0"/>
    <xf numFmtId="0" fontId="19" fillId="0" borderId="0"/>
    <xf numFmtId="16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58" fillId="0" borderId="0"/>
    <xf numFmtId="170" fontId="2" fillId="0" borderId="0" applyFont="0" applyFill="0" applyBorder="0" applyAlignment="0" applyProtection="0"/>
    <xf numFmtId="0" fontId="58" fillId="0" borderId="0" applyNumberFormat="0" applyBorder="0" applyAlignment="0"/>
    <xf numFmtId="171" fontId="69"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0" fontId="70" fillId="0" borderId="0"/>
    <xf numFmtId="0" fontId="2" fillId="0" borderId="0"/>
    <xf numFmtId="0" fontId="2" fillId="0" borderId="0"/>
    <xf numFmtId="0" fontId="19" fillId="0" borderId="0"/>
    <xf numFmtId="0" fontId="58" fillId="0" borderId="0"/>
    <xf numFmtId="0" fontId="1" fillId="0" borderId="0"/>
    <xf numFmtId="0" fontId="1" fillId="0" borderId="0"/>
    <xf numFmtId="0" fontId="58" fillId="0" borderId="0"/>
    <xf numFmtId="0" fontId="2" fillId="0" borderId="0"/>
    <xf numFmtId="0" fontId="58" fillId="0" borderId="0"/>
    <xf numFmtId="0" fontId="1" fillId="0" borderId="0"/>
    <xf numFmtId="0" fontId="70" fillId="0" borderId="0"/>
    <xf numFmtId="0" fontId="2" fillId="0" borderId="0"/>
    <xf numFmtId="0" fontId="19" fillId="0" borderId="0"/>
    <xf numFmtId="0" fontId="71" fillId="0" borderId="0"/>
    <xf numFmtId="0" fontId="58" fillId="0" borderId="0"/>
    <xf numFmtId="9" fontId="24" fillId="0" borderId="0" applyFont="0" applyFill="0" applyBorder="0" applyAlignment="0" applyProtection="0"/>
    <xf numFmtId="9" fontId="24" fillId="0" borderId="0" applyFont="0" applyFill="0" applyBorder="0" applyAlignment="0" applyProtection="0"/>
    <xf numFmtId="173" fontId="69" fillId="0" borderId="0" applyFont="0" applyFill="0" applyBorder="0" applyAlignment="0" applyProtection="0"/>
  </cellStyleXfs>
  <cellXfs count="826">
    <xf numFmtId="0" fontId="0" fillId="0" borderId="0" xfId="0"/>
    <xf numFmtId="0" fontId="3" fillId="0" borderId="0" xfId="0" applyFont="1" applyAlignment="1">
      <alignment vertical="top"/>
    </xf>
    <xf numFmtId="0" fontId="4" fillId="0" borderId="0" xfId="0" applyFont="1" applyAlignment="1">
      <alignment horizontal="right" vertical="top"/>
    </xf>
    <xf numFmtId="0" fontId="5" fillId="0" borderId="0" xfId="0" applyFont="1" applyAlignment="1">
      <alignment horizontal="left" vertical="top"/>
    </xf>
    <xf numFmtId="0" fontId="6" fillId="0" borderId="0" xfId="0" applyFont="1"/>
    <xf numFmtId="0" fontId="7" fillId="0" borderId="0" xfId="0" applyFont="1"/>
    <xf numFmtId="0" fontId="6" fillId="0" borderId="0" xfId="0" applyFont="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vertical="center" wrapText="1"/>
    </xf>
    <xf numFmtId="0" fontId="6" fillId="0" borderId="5" xfId="0" applyFont="1" applyBorder="1" applyAlignment="1">
      <alignment horizontal="centerContinuous"/>
    </xf>
    <xf numFmtId="0" fontId="6" fillId="0" borderId="6" xfId="0" applyFont="1" applyBorder="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2" xfId="0" applyFont="1" applyBorder="1" applyAlignment="1">
      <alignment horizontal="centerContinuous" vertical="center" wrapText="1"/>
    </xf>
    <xf numFmtId="0" fontId="11" fillId="0" borderId="13" xfId="0" applyFont="1" applyBorder="1" applyAlignment="1">
      <alignment horizontal="centerContinuous" vertical="center"/>
    </xf>
    <xf numFmtId="0" fontId="11" fillId="0" borderId="12" xfId="0" applyFont="1" applyBorder="1" applyAlignment="1">
      <alignment horizontal="centerContinuous" vertical="center"/>
    </xf>
    <xf numFmtId="0" fontId="11" fillId="0" borderId="14" xfId="0" applyFont="1" applyBorder="1" applyAlignment="1">
      <alignment horizontal="centerContinuous" vertical="center"/>
    </xf>
    <xf numFmtId="0" fontId="11" fillId="0" borderId="15" xfId="0" applyFont="1" applyBorder="1" applyAlignment="1">
      <alignment horizontal="centerContinuous" vertical="center" wrapText="1"/>
    </xf>
    <xf numFmtId="0" fontId="11" fillId="0" borderId="16" xfId="0" applyFont="1" applyBorder="1" applyAlignment="1">
      <alignment horizontal="centerContinuous" vertical="center"/>
    </xf>
    <xf numFmtId="0" fontId="11" fillId="0" borderId="15" xfId="0" applyFont="1" applyBorder="1" applyAlignment="1">
      <alignment horizontal="centerContinuous"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9" xfId="0" applyFont="1" applyBorder="1" applyAlignment="1">
      <alignment horizontal="center"/>
    </xf>
    <xf numFmtId="0" fontId="6" fillId="0" borderId="21" xfId="0" applyFont="1" applyBorder="1" applyAlignment="1">
      <alignment horizontal="left"/>
    </xf>
    <xf numFmtId="0" fontId="13" fillId="0" borderId="22" xfId="0" applyFont="1" applyBorder="1" applyAlignment="1">
      <alignment horizontal="center"/>
    </xf>
    <xf numFmtId="164" fontId="6" fillId="2" borderId="15" xfId="0" applyNumberFormat="1" applyFont="1" applyFill="1" applyBorder="1" applyProtection="1">
      <protection locked="0"/>
    </xf>
    <xf numFmtId="164" fontId="6" fillId="2" borderId="22" xfId="0" applyNumberFormat="1" applyFont="1" applyFill="1" applyBorder="1" applyProtection="1">
      <protection locked="0"/>
    </xf>
    <xf numFmtId="164" fontId="6" fillId="0" borderId="15" xfId="0" applyNumberFormat="1" applyFont="1" applyBorder="1" applyProtection="1">
      <protection locked="0"/>
    </xf>
    <xf numFmtId="164" fontId="6" fillId="0" borderId="22" xfId="0" applyNumberFormat="1" applyFont="1" applyBorder="1" applyProtection="1">
      <protection locked="0"/>
    </xf>
    <xf numFmtId="164" fontId="6" fillId="2" borderId="15" xfId="0" applyNumberFormat="1" applyFont="1" applyFill="1" applyBorder="1"/>
    <xf numFmtId="164" fontId="6" fillId="2" borderId="23" xfId="0" applyNumberFormat="1" applyFont="1" applyFill="1" applyBorder="1"/>
    <xf numFmtId="0" fontId="14" fillId="0" borderId="0" xfId="0" applyFont="1"/>
    <xf numFmtId="3" fontId="6" fillId="2" borderId="15" xfId="0" applyNumberFormat="1" applyFont="1" applyFill="1" applyBorder="1" applyProtection="1">
      <protection locked="0"/>
    </xf>
    <xf numFmtId="3" fontId="6" fillId="2" borderId="22" xfId="0" applyNumberFormat="1" applyFont="1" applyFill="1" applyBorder="1" applyProtection="1">
      <protection locked="0"/>
    </xf>
    <xf numFmtId="3" fontId="6" fillId="0" borderId="15" xfId="0" applyNumberFormat="1" applyFont="1" applyBorder="1" applyProtection="1">
      <protection locked="0"/>
    </xf>
    <xf numFmtId="3" fontId="6" fillId="0" borderId="22" xfId="0" applyNumberFormat="1" applyFont="1" applyBorder="1" applyProtection="1">
      <protection locked="0"/>
    </xf>
    <xf numFmtId="0" fontId="11" fillId="0" borderId="24" xfId="0" applyFont="1" applyBorder="1" applyAlignment="1">
      <alignment horizontal="right" vertical="center"/>
    </xf>
    <xf numFmtId="0" fontId="6" fillId="0" borderId="25" xfId="0" applyFont="1" applyBorder="1" applyAlignment="1">
      <alignment horizontal="center"/>
    </xf>
    <xf numFmtId="164" fontId="6" fillId="0" borderId="26" xfId="0" applyNumberFormat="1" applyFont="1" applyBorder="1"/>
    <xf numFmtId="164" fontId="6" fillId="0" borderId="27" xfId="0" applyNumberFormat="1" applyFont="1" applyBorder="1"/>
    <xf numFmtId="164" fontId="6" fillId="0" borderId="28" xfId="0" applyNumberFormat="1" applyFont="1" applyBorder="1"/>
    <xf numFmtId="0" fontId="11" fillId="0" borderId="0" xfId="0" applyFont="1"/>
    <xf numFmtId="0" fontId="15" fillId="0" borderId="0" xfId="0" applyFont="1"/>
    <xf numFmtId="0" fontId="4" fillId="3" borderId="0" xfId="2" applyFont="1"/>
    <xf numFmtId="0" fontId="3" fillId="0" borderId="0" xfId="0" applyFont="1" applyAlignment="1">
      <alignment horizontal="left" vertical="top"/>
    </xf>
    <xf numFmtId="0" fontId="17" fillId="0" borderId="0" xfId="0" applyFont="1" applyAlignment="1">
      <alignment vertical="center" wrapText="1"/>
    </xf>
    <xf numFmtId="0" fontId="16" fillId="3" borderId="0" xfId="2"/>
    <xf numFmtId="0" fontId="10" fillId="0" borderId="29" xfId="3" applyFont="1" applyBorder="1" applyAlignment="1">
      <alignment horizontal="center" vertical="center"/>
    </xf>
    <xf numFmtId="0" fontId="10" fillId="0" borderId="30" xfId="3" applyFont="1" applyBorder="1" applyAlignment="1">
      <alignment horizontal="center" vertical="center"/>
    </xf>
    <xf numFmtId="0" fontId="9" fillId="0" borderId="31" xfId="4" applyFon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19" fillId="0" borderId="0" xfId="4"/>
    <xf numFmtId="0" fontId="9" fillId="0" borderId="34" xfId="4" applyFont="1" applyBorder="1" applyAlignment="1">
      <alignment horizontal="center"/>
    </xf>
    <xf numFmtId="0" fontId="19" fillId="4" borderId="35" xfId="4" applyFill="1" applyBorder="1" applyAlignment="1">
      <alignment horizontal="center"/>
    </xf>
    <xf numFmtId="0" fontId="19" fillId="4" borderId="36" xfId="4" applyFill="1" applyBorder="1" applyAlignment="1">
      <alignment horizontal="center"/>
    </xf>
    <xf numFmtId="0" fontId="10" fillId="0" borderId="37" xfId="3" applyFont="1" applyBorder="1" applyAlignment="1">
      <alignment horizontal="center" vertical="center"/>
    </xf>
    <xf numFmtId="0" fontId="10" fillId="0" borderId="38" xfId="3" applyFont="1" applyBorder="1" applyAlignment="1">
      <alignment horizontal="center" vertical="center"/>
    </xf>
    <xf numFmtId="0" fontId="10" fillId="0" borderId="39" xfId="4" applyFont="1" applyBorder="1" applyAlignment="1">
      <alignment horizontal="center" vertical="center" wrapText="1"/>
    </xf>
    <xf numFmtId="0" fontId="10" fillId="0" borderId="40" xfId="4" applyFont="1" applyBorder="1" applyAlignment="1">
      <alignment horizontal="center" vertical="center" wrapText="1"/>
    </xf>
    <xf numFmtId="0" fontId="10" fillId="0" borderId="41" xfId="4" applyFont="1" applyBorder="1" applyAlignment="1">
      <alignment horizontal="center" vertical="center" wrapText="1"/>
    </xf>
    <xf numFmtId="0" fontId="10" fillId="0" borderId="42" xfId="4" applyFont="1" applyBorder="1" applyAlignment="1">
      <alignment horizontal="center" vertical="center" wrapText="1"/>
    </xf>
    <xf numFmtId="0" fontId="10" fillId="0" borderId="43" xfId="4" applyFont="1" applyBorder="1" applyAlignment="1">
      <alignment horizontal="center" vertical="center"/>
    </xf>
    <xf numFmtId="0" fontId="19" fillId="0" borderId="0" xfId="4" applyAlignment="1">
      <alignment vertical="center"/>
    </xf>
    <xf numFmtId="0" fontId="10" fillId="0" borderId="44" xfId="4" applyFont="1" applyBorder="1" applyAlignment="1">
      <alignment horizontal="center" vertical="center" wrapText="1"/>
    </xf>
    <xf numFmtId="0" fontId="19" fillId="4" borderId="45" xfId="4" applyFill="1" applyBorder="1" applyAlignment="1">
      <alignment horizontal="center" vertical="center"/>
    </xf>
    <xf numFmtId="0" fontId="19" fillId="4" borderId="46" xfId="4" applyFill="1" applyBorder="1" applyAlignment="1">
      <alignment horizontal="center" vertical="center"/>
    </xf>
    <xf numFmtId="0" fontId="10" fillId="0" borderId="24" xfId="3" applyFont="1" applyBorder="1" applyAlignment="1">
      <alignment horizontal="center" vertical="center"/>
    </xf>
    <xf numFmtId="0" fontId="10" fillId="0" borderId="47" xfId="3" applyFont="1" applyBorder="1" applyAlignment="1">
      <alignment horizontal="center" vertical="center"/>
    </xf>
    <xf numFmtId="0" fontId="20" fillId="0" borderId="48" xfId="3" applyFont="1" applyBorder="1" applyAlignment="1">
      <alignment horizontal="center"/>
    </xf>
    <xf numFmtId="0" fontId="20" fillId="0" borderId="49" xfId="4" applyFont="1" applyBorder="1" applyAlignment="1">
      <alignment horizontal="center"/>
    </xf>
    <xf numFmtId="0" fontId="20" fillId="0" borderId="47" xfId="3" applyFont="1" applyBorder="1" applyAlignment="1">
      <alignment horizontal="center"/>
    </xf>
    <xf numFmtId="0" fontId="20" fillId="0" borderId="48" xfId="4" applyFont="1" applyBorder="1" applyAlignment="1">
      <alignment horizontal="center"/>
    </xf>
    <xf numFmtId="0" fontId="20" fillId="0" borderId="50" xfId="4" applyFont="1" applyBorder="1" applyAlignment="1">
      <alignment horizontal="center"/>
    </xf>
    <xf numFmtId="0" fontId="21" fillId="0" borderId="51" xfId="4" applyFont="1" applyBorder="1" applyAlignment="1">
      <alignment horizontal="center"/>
    </xf>
    <xf numFmtId="0" fontId="21" fillId="0" borderId="0" xfId="4" applyFont="1" applyAlignment="1">
      <alignment horizontal="center"/>
    </xf>
    <xf numFmtId="0" fontId="20" fillId="0" borderId="52" xfId="3" applyFont="1" applyBorder="1" applyAlignment="1">
      <alignment horizontal="center"/>
    </xf>
    <xf numFmtId="0" fontId="20" fillId="0" borderId="53" xfId="4" applyFont="1" applyBorder="1" applyAlignment="1">
      <alignment horizontal="center"/>
    </xf>
    <xf numFmtId="0" fontId="20" fillId="4" borderId="54" xfId="3" applyFont="1" applyFill="1" applyBorder="1" applyAlignment="1">
      <alignment horizontal="center"/>
    </xf>
    <xf numFmtId="0" fontId="20" fillId="4" borderId="53" xfId="4" applyFont="1" applyFill="1" applyBorder="1" applyAlignment="1">
      <alignment horizontal="center"/>
    </xf>
    <xf numFmtId="0" fontId="20" fillId="0" borderId="54" xfId="3" applyFont="1" applyBorder="1" applyAlignment="1">
      <alignment horizontal="center"/>
    </xf>
    <xf numFmtId="0" fontId="20" fillId="0" borderId="55" xfId="4" applyFont="1" applyBorder="1" applyAlignment="1">
      <alignment horizontal="center"/>
    </xf>
    <xf numFmtId="0" fontId="20" fillId="0" borderId="56" xfId="3" applyFont="1" applyBorder="1" applyAlignment="1">
      <alignment horizontal="center"/>
    </xf>
    <xf numFmtId="0" fontId="20" fillId="0" borderId="57" xfId="4" applyFont="1" applyBorder="1" applyAlignment="1">
      <alignment horizontal="center"/>
    </xf>
    <xf numFmtId="0" fontId="6" fillId="0" borderId="58" xfId="0" applyFont="1" applyBorder="1" applyAlignment="1">
      <alignment horizontal="left"/>
    </xf>
    <xf numFmtId="0" fontId="13" fillId="0" borderId="59" xfId="0" applyFont="1" applyBorder="1" applyAlignment="1">
      <alignment horizontal="center"/>
    </xf>
    <xf numFmtId="3" fontId="6" fillId="2" borderId="60" xfId="0" applyNumberFormat="1" applyFont="1" applyFill="1" applyBorder="1" applyProtection="1">
      <protection locked="0"/>
    </xf>
    <xf numFmtId="3" fontId="6" fillId="2" borderId="61" xfId="0" applyNumberFormat="1" applyFont="1" applyFill="1" applyBorder="1" applyProtection="1">
      <protection locked="0"/>
    </xf>
    <xf numFmtId="166" fontId="6" fillId="5" borderId="62" xfId="5" applyNumberFormat="1" applyFont="1" applyFill="1" applyBorder="1" applyProtection="1"/>
    <xf numFmtId="3" fontId="6" fillId="2" borderId="61" xfId="0" applyNumberFormat="1" applyFont="1" applyFill="1" applyBorder="1"/>
    <xf numFmtId="3" fontId="6" fillId="2" borderId="60" xfId="0" applyNumberFormat="1" applyFont="1" applyFill="1" applyBorder="1"/>
    <xf numFmtId="3" fontId="6" fillId="2" borderId="63" xfId="0" applyNumberFormat="1" applyFont="1" applyFill="1" applyBorder="1" applyProtection="1">
      <protection locked="0"/>
    </xf>
    <xf numFmtId="3" fontId="6" fillId="4" borderId="15" xfId="0" applyNumberFormat="1" applyFont="1" applyFill="1" applyBorder="1" applyProtection="1">
      <protection locked="0"/>
    </xf>
    <xf numFmtId="3" fontId="6" fillId="4" borderId="22" xfId="0" applyNumberFormat="1" applyFont="1" applyFill="1" applyBorder="1" applyProtection="1">
      <protection locked="0"/>
    </xf>
    <xf numFmtId="3" fontId="6" fillId="2" borderId="64" xfId="0" applyNumberFormat="1" applyFont="1" applyFill="1" applyBorder="1" applyProtection="1">
      <protection locked="0"/>
    </xf>
    <xf numFmtId="0" fontId="0" fillId="6" borderId="0" xfId="0" applyFill="1"/>
    <xf numFmtId="3" fontId="6" fillId="2" borderId="15" xfId="0" applyNumberFormat="1" applyFont="1" applyFill="1" applyBorder="1"/>
    <xf numFmtId="3" fontId="6" fillId="2" borderId="23" xfId="0" applyNumberFormat="1" applyFont="1" applyFill="1" applyBorder="1"/>
    <xf numFmtId="0" fontId="0" fillId="0" borderId="65" xfId="0" applyBorder="1"/>
    <xf numFmtId="3" fontId="6" fillId="2" borderId="58" xfId="0" applyNumberFormat="1" applyFont="1" applyFill="1" applyBorder="1"/>
    <xf numFmtId="3" fontId="6" fillId="2" borderId="66" xfId="0" applyNumberFormat="1" applyFont="1" applyFill="1" applyBorder="1"/>
    <xf numFmtId="3" fontId="6" fillId="2" borderId="62" xfId="0" applyNumberFormat="1" applyFont="1" applyFill="1" applyBorder="1" applyProtection="1">
      <protection locked="0"/>
    </xf>
    <xf numFmtId="3" fontId="6" fillId="2" borderId="67" xfId="0" applyNumberFormat="1" applyFont="1" applyFill="1" applyBorder="1" applyProtection="1">
      <protection locked="0"/>
    </xf>
    <xf numFmtId="3" fontId="6" fillId="2" borderId="42" xfId="0" applyNumberFormat="1" applyFont="1" applyFill="1" applyBorder="1" applyProtection="1">
      <protection locked="0"/>
    </xf>
    <xf numFmtId="3" fontId="6" fillId="7" borderId="42" xfId="0" applyNumberFormat="1" applyFont="1" applyFill="1" applyBorder="1" applyProtection="1">
      <protection locked="0"/>
    </xf>
    <xf numFmtId="3" fontId="6" fillId="7" borderId="67" xfId="0" applyNumberFormat="1" applyFont="1" applyFill="1" applyBorder="1" applyProtection="1">
      <protection locked="0"/>
    </xf>
    <xf numFmtId="3" fontId="6" fillId="2" borderId="42" xfId="0" applyNumberFormat="1" applyFont="1" applyFill="1" applyBorder="1"/>
    <xf numFmtId="3" fontId="6" fillId="2" borderId="62" xfId="0" applyNumberFormat="1" applyFont="1" applyFill="1" applyBorder="1"/>
    <xf numFmtId="0" fontId="0" fillId="6" borderId="68" xfId="0" applyFill="1" applyBorder="1"/>
    <xf numFmtId="3" fontId="6" fillId="2" borderId="54" xfId="0" applyNumberFormat="1" applyFont="1" applyFill="1" applyBorder="1" applyProtection="1">
      <protection locked="0"/>
    </xf>
    <xf numFmtId="3" fontId="6" fillId="2" borderId="69" xfId="0" applyNumberFormat="1" applyFont="1" applyFill="1" applyBorder="1" applyProtection="1">
      <protection locked="0"/>
    </xf>
    <xf numFmtId="3" fontId="6" fillId="2" borderId="70" xfId="0" applyNumberFormat="1" applyFont="1" applyFill="1" applyBorder="1" applyProtection="1">
      <protection locked="0"/>
    </xf>
    <xf numFmtId="3" fontId="6" fillId="7" borderId="70" xfId="0" applyNumberFormat="1" applyFont="1" applyFill="1" applyBorder="1" applyProtection="1">
      <protection locked="0"/>
    </xf>
    <xf numFmtId="3" fontId="6" fillId="7" borderId="69" xfId="0" applyNumberFormat="1" applyFont="1" applyFill="1" applyBorder="1" applyProtection="1">
      <protection locked="0"/>
    </xf>
    <xf numFmtId="3" fontId="6" fillId="2" borderId="70" xfId="0" applyNumberFormat="1" applyFont="1" applyFill="1" applyBorder="1"/>
    <xf numFmtId="3" fontId="6" fillId="2" borderId="54" xfId="0" applyNumberFormat="1" applyFont="1" applyFill="1" applyBorder="1"/>
    <xf numFmtId="0" fontId="0" fillId="6" borderId="20" xfId="0" applyFill="1" applyBorder="1"/>
    <xf numFmtId="0" fontId="11" fillId="0" borderId="71" xfId="3" applyFont="1" applyBorder="1" applyAlignment="1">
      <alignment horizontal="left"/>
    </xf>
    <xf numFmtId="0" fontId="10" fillId="0" borderId="72" xfId="3" applyFont="1" applyBorder="1" applyAlignment="1">
      <alignment horizontal="center"/>
    </xf>
    <xf numFmtId="3" fontId="10" fillId="0" borderId="73" xfId="3" applyNumberFormat="1" applyFont="1" applyBorder="1" applyAlignment="1">
      <alignment horizontal="center"/>
    </xf>
    <xf numFmtId="3" fontId="10" fillId="0" borderId="47" xfId="3" applyNumberFormat="1" applyFont="1" applyBorder="1" applyAlignment="1">
      <alignment horizontal="center"/>
    </xf>
    <xf numFmtId="0" fontId="9" fillId="0" borderId="51" xfId="4" applyFont="1" applyBorder="1"/>
    <xf numFmtId="0" fontId="9" fillId="0" borderId="0" xfId="4" applyFont="1"/>
    <xf numFmtId="3" fontId="10" fillId="0" borderId="74" xfId="3" applyNumberFormat="1" applyFont="1" applyBorder="1" applyAlignment="1">
      <alignment horizontal="center"/>
    </xf>
    <xf numFmtId="3" fontId="10" fillId="0" borderId="27" xfId="3" applyNumberFormat="1" applyFont="1" applyBorder="1" applyAlignment="1">
      <alignment horizontal="center"/>
    </xf>
    <xf numFmtId="3" fontId="10" fillId="0" borderId="75" xfId="3" applyNumberFormat="1" applyFont="1" applyBorder="1" applyAlignment="1">
      <alignment horizontal="center"/>
    </xf>
    <xf numFmtId="3" fontId="10" fillId="0" borderId="72" xfId="3" applyNumberFormat="1" applyFont="1" applyBorder="1" applyAlignment="1">
      <alignment horizontal="center"/>
    </xf>
    <xf numFmtId="3" fontId="10" fillId="0" borderId="26" xfId="3" applyNumberFormat="1" applyFont="1" applyBorder="1" applyAlignment="1">
      <alignment horizontal="center"/>
    </xf>
    <xf numFmtId="3" fontId="10" fillId="0" borderId="28" xfId="3" applyNumberFormat="1" applyFont="1" applyBorder="1" applyAlignment="1">
      <alignment horizontal="center"/>
    </xf>
    <xf numFmtId="3" fontId="10" fillId="0" borderId="76" xfId="3" applyNumberFormat="1" applyFont="1" applyBorder="1" applyAlignment="1">
      <alignment horizontal="center"/>
    </xf>
    <xf numFmtId="0" fontId="14" fillId="0" borderId="0" xfId="0" applyFont="1" applyAlignment="1">
      <alignment horizontal="center" vertical="center"/>
    </xf>
    <xf numFmtId="0" fontId="9" fillId="0" borderId="4" xfId="0" applyFont="1" applyBorder="1" applyAlignment="1">
      <alignment vertical="center" wrapText="1"/>
    </xf>
    <xf numFmtId="0" fontId="22" fillId="0" borderId="0" xfId="0" applyFont="1" applyAlignment="1">
      <alignment horizontal="center" vertical="center"/>
    </xf>
    <xf numFmtId="0" fontId="6" fillId="0" borderId="35" xfId="0" applyFont="1" applyBorder="1" applyAlignment="1">
      <alignment horizontal="centerContinuous"/>
    </xf>
    <xf numFmtId="0" fontId="6" fillId="0" borderId="77" xfId="0" applyFont="1" applyBorder="1" applyAlignment="1">
      <alignment horizontal="center"/>
    </xf>
    <xf numFmtId="0" fontId="4" fillId="0" borderId="32" xfId="0" applyFont="1" applyBorder="1" applyAlignment="1">
      <alignment horizontal="centerContinuous" vertical="center"/>
    </xf>
    <xf numFmtId="0" fontId="6" fillId="0" borderId="32"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33" xfId="0" applyFont="1" applyBorder="1" applyAlignment="1">
      <alignment horizontal="centerContinuous" vertical="center"/>
    </xf>
    <xf numFmtId="0" fontId="22" fillId="0" borderId="0" xfId="0" applyFont="1" applyAlignment="1" applyProtection="1">
      <alignment horizontal="center" vertical="center"/>
      <protection locked="0"/>
    </xf>
    <xf numFmtId="0" fontId="17" fillId="0" borderId="51" xfId="0" applyFont="1" applyBorder="1" applyAlignment="1">
      <alignment horizontal="center" vertical="center"/>
    </xf>
    <xf numFmtId="0" fontId="11" fillId="0" borderId="79" xfId="0" applyFont="1" applyBorder="1" applyAlignment="1">
      <alignment horizontal="center" vertical="center" wrapText="1"/>
    </xf>
    <xf numFmtId="0" fontId="11" fillId="0" borderId="80" xfId="0" applyFont="1" applyBorder="1" applyAlignment="1">
      <alignment horizontal="centerContinuous" vertical="center" wrapText="1"/>
    </xf>
    <xf numFmtId="0" fontId="11" fillId="0" borderId="81" xfId="0" applyFont="1" applyBorder="1" applyAlignment="1">
      <alignment horizontal="centerContinuous" vertical="center"/>
    </xf>
    <xf numFmtId="0" fontId="11" fillId="0" borderId="82" xfId="0" applyFont="1" applyBorder="1" applyAlignment="1">
      <alignment horizontal="centerContinuous" vertical="center"/>
    </xf>
    <xf numFmtId="0" fontId="6" fillId="0" borderId="83" xfId="0" applyFont="1" applyBorder="1" applyAlignment="1">
      <alignment horizontal="centerContinuous"/>
    </xf>
    <xf numFmtId="0" fontId="13" fillId="0" borderId="84" xfId="0" applyFont="1" applyBorder="1" applyAlignment="1">
      <alignment horizontal="center"/>
    </xf>
    <xf numFmtId="0" fontId="20" fillId="0" borderId="85" xfId="0" applyFont="1" applyBorder="1" applyAlignment="1">
      <alignment horizontal="center"/>
    </xf>
    <xf numFmtId="0" fontId="20" fillId="0" borderId="68" xfId="0" applyFont="1" applyBorder="1" applyAlignment="1">
      <alignment horizontal="center"/>
    </xf>
    <xf numFmtId="0" fontId="20" fillId="0" borderId="86" xfId="0" applyFont="1" applyBorder="1" applyAlignment="1">
      <alignment horizontal="center"/>
    </xf>
    <xf numFmtId="0" fontId="7" fillId="0" borderId="63" xfId="0" applyFont="1" applyBorder="1" applyAlignment="1">
      <alignment horizontal="left"/>
    </xf>
    <xf numFmtId="0" fontId="23" fillId="0" borderId="41" xfId="0" applyFont="1" applyBorder="1" applyAlignment="1">
      <alignment horizontal="center"/>
    </xf>
    <xf numFmtId="2" fontId="6" fillId="0" borderId="85" xfId="1" applyNumberFormat="1" applyFont="1" applyFill="1" applyBorder="1" applyAlignment="1" applyProtection="1">
      <protection locked="0"/>
    </xf>
    <xf numFmtId="2" fontId="6" fillId="0" borderId="22" xfId="1" applyNumberFormat="1" applyFont="1" applyFill="1" applyBorder="1" applyAlignment="1" applyProtection="1">
      <protection locked="0"/>
    </xf>
    <xf numFmtId="2" fontId="6" fillId="0" borderId="12" xfId="1" applyNumberFormat="1" applyFont="1" applyFill="1" applyBorder="1" applyAlignment="1" applyProtection="1">
      <protection locked="0"/>
    </xf>
    <xf numFmtId="2" fontId="6" fillId="0" borderId="64" xfId="1" applyNumberFormat="1" applyFont="1" applyFill="1" applyBorder="1" applyAlignment="1" applyProtection="1">
      <protection locked="0"/>
    </xf>
    <xf numFmtId="2" fontId="6" fillId="0" borderId="87" xfId="1" applyNumberFormat="1" applyFont="1" applyFill="1" applyBorder="1" applyAlignment="1" applyProtection="1">
      <protection locked="0"/>
    </xf>
    <xf numFmtId="2" fontId="6" fillId="0" borderId="88" xfId="1" applyNumberFormat="1" applyFont="1" applyFill="1" applyBorder="1" applyAlignment="1" applyProtection="1">
      <protection locked="0"/>
    </xf>
    <xf numFmtId="2" fontId="6" fillId="0" borderId="67" xfId="1" applyNumberFormat="1" applyFont="1" applyFill="1" applyBorder="1" applyAlignment="1" applyProtection="1">
      <protection locked="0"/>
    </xf>
    <xf numFmtId="2" fontId="6" fillId="0" borderId="89" xfId="1" applyNumberFormat="1" applyFont="1" applyFill="1" applyBorder="1" applyAlignment="1" applyProtection="1">
      <protection locked="0"/>
    </xf>
    <xf numFmtId="2" fontId="6" fillId="0" borderId="15" xfId="1" applyNumberFormat="1" applyFont="1" applyFill="1" applyBorder="1" applyAlignment="1" applyProtection="1">
      <protection locked="0"/>
    </xf>
    <xf numFmtId="2" fontId="6" fillId="0" borderId="23" xfId="1" applyNumberFormat="1" applyFont="1" applyFill="1" applyBorder="1" applyAlignment="1" applyProtection="1">
      <protection locked="0"/>
    </xf>
    <xf numFmtId="0" fontId="23" fillId="0" borderId="59" xfId="0" applyFont="1" applyBorder="1" applyAlignment="1">
      <alignment horizontal="center"/>
    </xf>
    <xf numFmtId="0" fontId="11" fillId="0" borderId="45" xfId="0" applyFont="1" applyBorder="1" applyAlignment="1">
      <alignment horizontal="right" vertical="center"/>
    </xf>
    <xf numFmtId="40" fontId="6" fillId="0" borderId="26" xfId="1" applyFont="1" applyFill="1" applyBorder="1" applyAlignment="1"/>
    <xf numFmtId="40" fontId="6" fillId="0" borderId="27" xfId="1" applyFont="1" applyFill="1" applyBorder="1" applyAlignment="1"/>
    <xf numFmtId="0" fontId="11" fillId="0" borderId="0" xfId="0" applyFont="1" applyAlignment="1">
      <alignment horizontal="right" vertical="center"/>
    </xf>
    <xf numFmtId="0" fontId="19" fillId="0" borderId="0" xfId="0" applyFont="1"/>
    <xf numFmtId="0" fontId="25" fillId="0" borderId="0" xfId="0" applyFont="1" applyAlignment="1">
      <alignment vertical="top"/>
    </xf>
    <xf numFmtId="0" fontId="25" fillId="0" borderId="0" xfId="0" applyFont="1" applyAlignment="1">
      <alignment vertical="top"/>
    </xf>
    <xf numFmtId="0" fontId="6" fillId="0" borderId="4" xfId="0" applyFont="1" applyBorder="1" applyAlignment="1">
      <alignment horizontal="centerContinuous" vertical="center"/>
    </xf>
    <xf numFmtId="0" fontId="9" fillId="0" borderId="4" xfId="0" applyFont="1" applyBorder="1" applyAlignment="1">
      <alignment horizontal="left" vertical="center" wrapText="1"/>
    </xf>
    <xf numFmtId="0" fontId="6" fillId="0" borderId="8" xfId="0" applyFont="1" applyBorder="1" applyAlignment="1">
      <alignment horizontal="centerContinuous" vertical="center"/>
    </xf>
    <xf numFmtId="0" fontId="6" fillId="0" borderId="7" xfId="0" applyFont="1" applyBorder="1"/>
    <xf numFmtId="0" fontId="6" fillId="0" borderId="90" xfId="0" applyFont="1" applyBorder="1"/>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23" fillId="0" borderId="79" xfId="0" applyFont="1" applyBorder="1" applyAlignment="1">
      <alignment horizontal="center"/>
    </xf>
    <xf numFmtId="164" fontId="6" fillId="0" borderId="91" xfId="1" applyNumberFormat="1" applyFont="1" applyFill="1" applyBorder="1" applyAlignment="1" applyProtection="1">
      <protection locked="0"/>
    </xf>
    <xf numFmtId="164" fontId="6" fillId="0" borderId="89" xfId="1" applyNumberFormat="1" applyFont="1" applyFill="1" applyBorder="1" applyAlignment="1" applyProtection="1">
      <protection locked="0"/>
    </xf>
    <xf numFmtId="0" fontId="6" fillId="0" borderId="91" xfId="1" applyNumberFormat="1" applyFont="1" applyFill="1" applyBorder="1" applyAlignment="1" applyProtection="1">
      <protection locked="0"/>
    </xf>
    <xf numFmtId="0" fontId="6" fillId="0" borderId="89" xfId="1" applyNumberFormat="1" applyFont="1" applyFill="1" applyBorder="1" applyAlignment="1" applyProtection="1">
      <protection locked="0"/>
    </xf>
    <xf numFmtId="164" fontId="6" fillId="0" borderId="85" xfId="1" applyNumberFormat="1" applyFont="1" applyFill="1" applyBorder="1" applyAlignment="1" applyProtection="1">
      <protection locked="0"/>
    </xf>
    <xf numFmtId="164" fontId="6" fillId="0" borderId="23" xfId="1" applyNumberFormat="1" applyFont="1" applyFill="1" applyBorder="1" applyAlignment="1" applyProtection="1">
      <protection locked="0"/>
    </xf>
    <xf numFmtId="0" fontId="6" fillId="0" borderId="85" xfId="1" applyNumberFormat="1" applyFont="1" applyFill="1" applyBorder="1" applyAlignment="1" applyProtection="1">
      <protection locked="0"/>
    </xf>
    <xf numFmtId="0" fontId="6" fillId="0" borderId="23" xfId="1" applyNumberFormat="1" applyFont="1" applyFill="1" applyBorder="1" applyAlignment="1" applyProtection="1">
      <protection locked="0"/>
    </xf>
    <xf numFmtId="164" fontId="6" fillId="0" borderId="88" xfId="1" applyNumberFormat="1" applyFont="1" applyFill="1" applyBorder="1" applyAlignment="1" applyProtection="1">
      <protection locked="0"/>
    </xf>
    <xf numFmtId="0" fontId="6" fillId="0" borderId="88" xfId="1" applyNumberFormat="1" applyFont="1" applyFill="1" applyBorder="1" applyAlignment="1" applyProtection="1">
      <protection locked="0"/>
    </xf>
    <xf numFmtId="164" fontId="6" fillId="0" borderId="15" xfId="1" applyNumberFormat="1" applyFont="1" applyFill="1" applyBorder="1" applyAlignment="1" applyProtection="1">
      <protection locked="0"/>
    </xf>
    <xf numFmtId="0" fontId="6" fillId="0" borderId="15" xfId="1" applyNumberFormat="1" applyFont="1" applyFill="1" applyBorder="1" applyAlignment="1" applyProtection="1">
      <protection locked="0"/>
    </xf>
    <xf numFmtId="40" fontId="6" fillId="0" borderId="28" xfId="1" applyFont="1" applyFill="1" applyBorder="1" applyAlignment="1"/>
    <xf numFmtId="38" fontId="6" fillId="0" borderId="26" xfId="1" applyNumberFormat="1" applyFont="1" applyFill="1" applyBorder="1" applyAlignment="1"/>
    <xf numFmtId="38" fontId="6" fillId="0" borderId="28" xfId="1" applyNumberFormat="1" applyFont="1" applyFill="1" applyBorder="1" applyAlignment="1"/>
    <xf numFmtId="167" fontId="0" fillId="2" borderId="0" xfId="0" applyNumberFormat="1" applyFill="1"/>
    <xf numFmtId="0" fontId="3" fillId="2" borderId="0" xfId="0" applyFont="1" applyFill="1" applyAlignment="1">
      <alignment horizontal="left" vertical="center"/>
    </xf>
    <xf numFmtId="0" fontId="0" fillId="2" borderId="0" xfId="0" applyFill="1"/>
    <xf numFmtId="0" fontId="26" fillId="2" borderId="0" xfId="0" applyFont="1" applyFill="1" applyAlignment="1">
      <alignment horizontal="center"/>
    </xf>
    <xf numFmtId="1" fontId="0" fillId="2" borderId="0" xfId="0" applyNumberFormat="1" applyFill="1"/>
    <xf numFmtId="0" fontId="27" fillId="2" borderId="0" xfId="0" applyFont="1" applyFill="1" applyAlignment="1">
      <alignment horizontal="center"/>
    </xf>
    <xf numFmtId="0" fontId="28" fillId="2" borderId="0" xfId="0" applyFont="1" applyFill="1"/>
    <xf numFmtId="0" fontId="17" fillId="2" borderId="62"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2" borderId="9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88"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88" xfId="0" applyFont="1" applyFill="1" applyBorder="1" applyAlignment="1">
      <alignment horizontal="center" wrapText="1"/>
    </xf>
    <xf numFmtId="0" fontId="17" fillId="2" borderId="62" xfId="0" applyFont="1" applyFill="1" applyBorder="1" applyAlignment="1">
      <alignment horizontal="center" wrapText="1"/>
    </xf>
    <xf numFmtId="0" fontId="17" fillId="2" borderId="67" xfId="0" applyFont="1" applyFill="1" applyBorder="1" applyAlignment="1">
      <alignment horizontal="center" wrapText="1"/>
    </xf>
    <xf numFmtId="0" fontId="17" fillId="2" borderId="42" xfId="0" applyFont="1" applyFill="1" applyBorder="1" applyAlignment="1">
      <alignment horizontal="center" wrapText="1"/>
    </xf>
    <xf numFmtId="0" fontId="17" fillId="2" borderId="41" xfId="0" applyFont="1" applyFill="1" applyBorder="1" applyAlignment="1">
      <alignment horizontal="center" wrapText="1"/>
    </xf>
    <xf numFmtId="0" fontId="17" fillId="2" borderId="88" xfId="0" applyFont="1" applyFill="1" applyBorder="1" applyAlignment="1">
      <alignment horizontal="center" wrapText="1"/>
    </xf>
    <xf numFmtId="0" fontId="17" fillId="2" borderId="62" xfId="0" applyFont="1" applyFill="1" applyBorder="1" applyAlignment="1">
      <alignment horizontal="center"/>
    </xf>
    <xf numFmtId="0" fontId="17" fillId="2" borderId="62" xfId="0" applyFont="1" applyFill="1" applyBorder="1" applyAlignment="1">
      <alignment horizontal="center" wrapText="1"/>
    </xf>
    <xf numFmtId="0" fontId="17" fillId="2" borderId="67" xfId="0" applyFont="1" applyFill="1" applyBorder="1" applyAlignment="1">
      <alignment horizontal="center"/>
    </xf>
    <xf numFmtId="3" fontId="7" fillId="2" borderId="88" xfId="0" applyNumberFormat="1" applyFont="1" applyFill="1" applyBorder="1" applyAlignment="1" applyProtection="1">
      <alignment wrapText="1"/>
      <protection locked="0"/>
    </xf>
    <xf numFmtId="3" fontId="7" fillId="2" borderId="62" xfId="0" applyNumberFormat="1" applyFont="1" applyFill="1" applyBorder="1" applyAlignment="1" applyProtection="1">
      <alignment wrapText="1"/>
      <protection locked="0"/>
    </xf>
    <xf numFmtId="3" fontId="7" fillId="2" borderId="62" xfId="0" applyNumberFormat="1" applyFont="1" applyFill="1" applyBorder="1" applyProtection="1">
      <protection locked="0"/>
    </xf>
    <xf numFmtId="3" fontId="7" fillId="2" borderId="67" xfId="0" applyNumberFormat="1" applyFont="1" applyFill="1" applyBorder="1" applyProtection="1">
      <protection locked="0"/>
    </xf>
    <xf numFmtId="0" fontId="17" fillId="2" borderId="42" xfId="0" applyFont="1" applyFill="1" applyBorder="1" applyAlignment="1">
      <alignment horizontal="center" wrapText="1"/>
    </xf>
    <xf numFmtId="0" fontId="17" fillId="2" borderId="41" xfId="0" applyFont="1" applyFill="1" applyBorder="1" applyAlignment="1">
      <alignment horizontal="center"/>
    </xf>
    <xf numFmtId="0" fontId="7" fillId="2" borderId="62" xfId="0" applyFont="1" applyFill="1" applyBorder="1" applyAlignment="1">
      <alignment horizontal="center" wrapText="1"/>
    </xf>
    <xf numFmtId="0" fontId="7" fillId="2" borderId="41" xfId="0" applyFont="1" applyFill="1" applyBorder="1" applyAlignment="1">
      <alignment horizontal="left"/>
    </xf>
    <xf numFmtId="3" fontId="7" fillId="2" borderId="88" xfId="0" applyNumberFormat="1" applyFont="1" applyFill="1" applyBorder="1" applyAlignment="1" applyProtection="1">
      <alignment horizontal="right"/>
      <protection locked="0"/>
    </xf>
    <xf numFmtId="3" fontId="7" fillId="2" borderId="88" xfId="0" applyNumberFormat="1" applyFont="1" applyFill="1" applyBorder="1" applyProtection="1">
      <protection locked="0"/>
    </xf>
    <xf numFmtId="3" fontId="7" fillId="2" borderId="94" xfId="0" applyNumberFormat="1" applyFont="1" applyFill="1" applyBorder="1" applyProtection="1">
      <protection locked="0"/>
    </xf>
    <xf numFmtId="3" fontId="7" fillId="2" borderId="95" xfId="0" applyNumberFormat="1" applyFont="1" applyFill="1" applyBorder="1" applyProtection="1">
      <protection locked="0"/>
    </xf>
    <xf numFmtId="3" fontId="7" fillId="2" borderId="96" xfId="0" applyNumberFormat="1" applyFont="1" applyFill="1" applyBorder="1" applyProtection="1">
      <protection locked="0"/>
    </xf>
    <xf numFmtId="3" fontId="7" fillId="2" borderId="97" xfId="0" applyNumberFormat="1" applyFont="1" applyFill="1" applyBorder="1" applyProtection="1">
      <protection locked="0"/>
    </xf>
    <xf numFmtId="3" fontId="7" fillId="2" borderId="48" xfId="0" applyNumberFormat="1" applyFont="1" applyFill="1" applyBorder="1" applyProtection="1">
      <protection locked="0"/>
    </xf>
    <xf numFmtId="3" fontId="7" fillId="2" borderId="98" xfId="0" applyNumberFormat="1" applyFont="1" applyFill="1" applyBorder="1" applyProtection="1">
      <protection locked="0"/>
    </xf>
    <xf numFmtId="0" fontId="7" fillId="2" borderId="79" xfId="0" applyFont="1" applyFill="1" applyBorder="1" applyAlignment="1">
      <alignment horizontal="left"/>
    </xf>
    <xf numFmtId="3" fontId="7" fillId="2" borderId="99" xfId="0" applyNumberFormat="1" applyFont="1" applyFill="1" applyBorder="1" applyAlignment="1">
      <alignment horizontal="right"/>
    </xf>
    <xf numFmtId="3" fontId="7" fillId="2" borderId="100" xfId="0" applyNumberFormat="1" applyFont="1" applyFill="1" applyBorder="1"/>
    <xf numFmtId="3" fontId="7" fillId="2" borderId="101" xfId="0" applyNumberFormat="1" applyFont="1" applyFill="1" applyBorder="1"/>
    <xf numFmtId="3" fontId="7" fillId="2" borderId="30" xfId="0" applyNumberFormat="1" applyFont="1" applyFill="1" applyBorder="1"/>
    <xf numFmtId="3" fontId="7" fillId="2" borderId="102" xfId="0" applyNumberFormat="1" applyFont="1" applyFill="1" applyBorder="1" applyProtection="1">
      <protection locked="0"/>
    </xf>
    <xf numFmtId="3" fontId="7" fillId="2" borderId="38" xfId="0" applyNumberFormat="1" applyFont="1" applyFill="1" applyBorder="1" applyProtection="1">
      <protection locked="0"/>
    </xf>
    <xf numFmtId="3" fontId="7" fillId="2" borderId="103" xfId="0" applyNumberFormat="1" applyFont="1" applyFill="1" applyBorder="1" applyProtection="1">
      <protection locked="0"/>
    </xf>
    <xf numFmtId="0" fontId="17" fillId="2" borderId="59" xfId="0" applyFont="1" applyFill="1" applyBorder="1" applyAlignment="1">
      <alignment horizontal="right"/>
    </xf>
    <xf numFmtId="164" fontId="7" fillId="2" borderId="104" xfId="0" applyNumberFormat="1" applyFont="1" applyFill="1" applyBorder="1" applyAlignment="1">
      <alignment horizontal="right"/>
    </xf>
    <xf numFmtId="164" fontId="7" fillId="2" borderId="105" xfId="0" applyNumberFormat="1" applyFont="1" applyFill="1" applyBorder="1" applyAlignment="1">
      <alignment horizontal="right"/>
    </xf>
    <xf numFmtId="164" fontId="7" fillId="2" borderId="106" xfId="0" applyNumberFormat="1" applyFont="1" applyFill="1" applyBorder="1" applyAlignment="1">
      <alignment horizontal="right"/>
    </xf>
    <xf numFmtId="164" fontId="7" fillId="2" borderId="107" xfId="0" applyNumberFormat="1" applyFont="1" applyFill="1" applyBorder="1" applyAlignment="1">
      <alignment horizontal="right"/>
    </xf>
    <xf numFmtId="164" fontId="7" fillId="2" borderId="60" xfId="0" applyNumberFormat="1" applyFont="1" applyFill="1" applyBorder="1" applyAlignment="1">
      <alignment horizontal="right"/>
    </xf>
    <xf numFmtId="164" fontId="7" fillId="2" borderId="22" xfId="0" applyNumberFormat="1" applyFont="1" applyFill="1" applyBorder="1" applyAlignment="1">
      <alignment horizontal="right"/>
    </xf>
    <xf numFmtId="164" fontId="29" fillId="2" borderId="0" xfId="0" applyNumberFormat="1" applyFont="1" applyFill="1" applyAlignment="1">
      <alignment horizontal="right"/>
    </xf>
    <xf numFmtId="0" fontId="8" fillId="2" borderId="0" xfId="0" applyFont="1" applyFill="1"/>
    <xf numFmtId="0" fontId="3" fillId="0" borderId="0" xfId="0" applyFont="1" applyAlignment="1">
      <alignment horizontal="left" vertical="top" wrapText="1"/>
    </xf>
    <xf numFmtId="0" fontId="17" fillId="0" borderId="4" xfId="0" applyFont="1" applyBorder="1" applyAlignment="1">
      <alignment horizontal="left" vertical="center" wrapText="1"/>
    </xf>
    <xf numFmtId="0" fontId="6" fillId="0" borderId="35" xfId="6" applyFont="1" applyBorder="1" applyAlignment="1">
      <alignment horizontal="centerContinuous"/>
    </xf>
    <xf numFmtId="0" fontId="6" fillId="0" borderId="77" xfId="6" applyFont="1" applyBorder="1" applyAlignment="1">
      <alignment horizontal="center"/>
    </xf>
    <xf numFmtId="0" fontId="11" fillId="2" borderId="34" xfId="6" applyFont="1" applyFill="1" applyBorder="1" applyAlignment="1">
      <alignment horizontal="centerContinuous" vertical="center"/>
    </xf>
    <xf numFmtId="0" fontId="6" fillId="2" borderId="32" xfId="6" applyFont="1" applyFill="1" applyBorder="1" applyAlignment="1">
      <alignment horizontal="centerContinuous" vertical="center"/>
    </xf>
    <xf numFmtId="0" fontId="6" fillId="2" borderId="33" xfId="6" applyFont="1" applyFill="1" applyBorder="1" applyAlignment="1">
      <alignment horizontal="centerContinuous" vertical="center"/>
    </xf>
    <xf numFmtId="0" fontId="11" fillId="2" borderId="5" xfId="7" applyFont="1" applyFill="1" applyBorder="1" applyAlignment="1">
      <alignment horizontal="center" vertical="center"/>
    </xf>
    <xf numFmtId="0" fontId="0" fillId="0" borderId="7" xfId="0" applyBorder="1"/>
    <xf numFmtId="0" fontId="0" fillId="0" borderId="90" xfId="0" applyBorder="1"/>
    <xf numFmtId="0" fontId="6" fillId="0" borderId="0" xfId="6" applyFont="1"/>
    <xf numFmtId="0" fontId="10" fillId="0" borderId="37" xfId="6" applyFont="1" applyBorder="1" applyAlignment="1">
      <alignment horizontal="center" vertical="center"/>
    </xf>
    <xf numFmtId="0" fontId="10" fillId="0" borderId="79" xfId="6" applyFont="1" applyBorder="1" applyAlignment="1">
      <alignment horizontal="center" vertical="center"/>
    </xf>
    <xf numFmtId="0" fontId="30" fillId="2" borderId="108" xfId="6" applyFont="1" applyFill="1" applyBorder="1" applyAlignment="1">
      <alignment horizontal="center" vertical="center" wrapText="1"/>
    </xf>
    <xf numFmtId="0" fontId="30" fillId="2" borderId="81" xfId="6" applyFont="1" applyFill="1" applyBorder="1" applyAlignment="1">
      <alignment horizontal="center" vertical="center" wrapText="1"/>
    </xf>
    <xf numFmtId="0" fontId="30" fillId="2" borderId="80" xfId="6" applyFont="1" applyFill="1" applyBorder="1" applyAlignment="1">
      <alignment horizontal="center" vertical="center"/>
    </xf>
    <xf numFmtId="0" fontId="0" fillId="0" borderId="81" xfId="0" applyBorder="1" applyAlignment="1">
      <alignment horizontal="center" vertical="center"/>
    </xf>
    <xf numFmtId="0" fontId="30" fillId="2" borderId="11" xfId="6" applyFont="1" applyFill="1" applyBorder="1" applyAlignment="1">
      <alignment horizontal="center" vertical="center"/>
    </xf>
    <xf numFmtId="0" fontId="30" fillId="2" borderId="80" xfId="6" applyFont="1" applyFill="1" applyBorder="1" applyAlignment="1">
      <alignment horizontal="center" vertical="center" wrapText="1"/>
    </xf>
    <xf numFmtId="0" fontId="30" fillId="2" borderId="82" xfId="6" applyFont="1" applyFill="1" applyBorder="1" applyAlignment="1">
      <alignment horizontal="center" vertical="center" wrapText="1"/>
    </xf>
    <xf numFmtId="0" fontId="30" fillId="2" borderId="80" xfId="7" applyFont="1" applyFill="1" applyBorder="1" applyAlignment="1">
      <alignment horizontal="center" vertical="center"/>
    </xf>
    <xf numFmtId="0" fontId="30" fillId="2" borderId="81" xfId="7" applyFont="1" applyFill="1" applyBorder="1" applyAlignment="1">
      <alignment horizontal="center" vertical="center"/>
    </xf>
    <xf numFmtId="0" fontId="30" fillId="2" borderId="82" xfId="7" applyFont="1" applyFill="1" applyBorder="1" applyAlignment="1">
      <alignment horizontal="center" vertical="center"/>
    </xf>
    <xf numFmtId="0" fontId="11" fillId="8" borderId="109" xfId="6" applyFont="1" applyFill="1" applyBorder="1" applyAlignment="1">
      <alignment horizontal="center"/>
    </xf>
    <xf numFmtId="0" fontId="13" fillId="0" borderId="84" xfId="6" applyFont="1" applyBorder="1" applyAlignment="1">
      <alignment horizontal="center"/>
    </xf>
    <xf numFmtId="0" fontId="12" fillId="2" borderId="109" xfId="6" applyFont="1" applyFill="1" applyBorder="1" applyAlignment="1">
      <alignment horizontal="center"/>
    </xf>
    <xf numFmtId="0" fontId="12" fillId="2" borderId="9" xfId="6" applyFont="1" applyFill="1" applyBorder="1" applyAlignment="1">
      <alignment horizontal="center"/>
    </xf>
    <xf numFmtId="0" fontId="12" fillId="2" borderId="19" xfId="6" applyFont="1" applyFill="1" applyBorder="1" applyAlignment="1">
      <alignment horizontal="center"/>
    </xf>
    <xf numFmtId="0" fontId="12" fillId="2" borderId="109" xfId="7" applyFont="1" applyFill="1" applyBorder="1" applyAlignment="1">
      <alignment horizontal="center"/>
    </xf>
    <xf numFmtId="0" fontId="12" fillId="2" borderId="9" xfId="7" applyFont="1" applyFill="1" applyBorder="1" applyAlignment="1">
      <alignment horizontal="center"/>
    </xf>
    <xf numFmtId="0" fontId="12" fillId="2" borderId="19" xfId="7" applyFont="1" applyFill="1" applyBorder="1" applyAlignment="1">
      <alignment horizontal="center"/>
    </xf>
    <xf numFmtId="0" fontId="13" fillId="0" borderId="23" xfId="0" applyFont="1" applyBorder="1" applyAlignment="1">
      <alignment horizontal="center"/>
    </xf>
    <xf numFmtId="3" fontId="6" fillId="0" borderId="58" xfId="6" applyNumberFormat="1" applyFont="1" applyBorder="1" applyProtection="1">
      <protection locked="0"/>
    </xf>
    <xf numFmtId="3" fontId="6" fillId="0" borderId="78" xfId="6" applyNumberFormat="1" applyFont="1" applyBorder="1" applyProtection="1">
      <protection locked="0"/>
    </xf>
    <xf numFmtId="3" fontId="6" fillId="0" borderId="15" xfId="6" applyNumberFormat="1" applyFont="1" applyBorder="1" applyProtection="1">
      <protection locked="0"/>
    </xf>
    <xf numFmtId="3" fontId="6" fillId="0" borderId="59" xfId="6" applyNumberFormat="1" applyFont="1" applyBorder="1" applyProtection="1">
      <protection locked="0"/>
    </xf>
    <xf numFmtId="3" fontId="6" fillId="0" borderId="88" xfId="6" applyNumberFormat="1" applyFont="1" applyBorder="1" applyProtection="1">
      <protection locked="0"/>
    </xf>
    <xf numFmtId="3" fontId="6" fillId="0" borderId="58" xfId="7" applyNumberFormat="1" applyFont="1" applyBorder="1" applyProtection="1">
      <protection locked="0"/>
    </xf>
    <xf numFmtId="3" fontId="6" fillId="0" borderId="78" xfId="7" applyNumberFormat="1" applyFont="1" applyBorder="1" applyProtection="1">
      <protection locked="0"/>
    </xf>
    <xf numFmtId="3" fontId="6" fillId="0" borderId="15" xfId="7" applyNumberFormat="1" applyFont="1" applyBorder="1" applyProtection="1">
      <protection locked="0"/>
    </xf>
    <xf numFmtId="3" fontId="6" fillId="0" borderId="64" xfId="7" applyNumberFormat="1" applyFont="1" applyBorder="1" applyProtection="1">
      <protection locked="0"/>
    </xf>
    <xf numFmtId="3" fontId="0" fillId="0" borderId="92" xfId="0" applyNumberFormat="1" applyBorder="1" applyProtection="1">
      <protection locked="0"/>
    </xf>
    <xf numFmtId="3" fontId="0" fillId="0" borderId="110" xfId="0" applyNumberFormat="1" applyBorder="1" applyProtection="1">
      <protection locked="0"/>
    </xf>
    <xf numFmtId="0" fontId="22" fillId="0" borderId="0" xfId="0" applyFont="1"/>
    <xf numFmtId="3" fontId="6" fillId="0" borderId="22" xfId="7" applyNumberFormat="1" applyFont="1" applyBorder="1" applyProtection="1">
      <protection locked="0"/>
    </xf>
    <xf numFmtId="3" fontId="0" fillId="0" borderId="88" xfId="0" applyNumberFormat="1" applyBorder="1" applyProtection="1">
      <protection locked="0"/>
    </xf>
    <xf numFmtId="3" fontId="0" fillId="0" borderId="43" xfId="0" applyNumberFormat="1" applyBorder="1" applyProtection="1">
      <protection locked="0"/>
    </xf>
    <xf numFmtId="3" fontId="0" fillId="0" borderId="94" xfId="0" applyNumberFormat="1" applyBorder="1" applyProtection="1">
      <protection locked="0"/>
    </xf>
    <xf numFmtId="3" fontId="0" fillId="0" borderId="111" xfId="0" applyNumberFormat="1" applyBorder="1" applyProtection="1">
      <protection locked="0"/>
    </xf>
    <xf numFmtId="0" fontId="11" fillId="0" borderId="71" xfId="6" applyFont="1" applyBorder="1" applyAlignment="1">
      <alignment horizontal="right" vertical="center"/>
    </xf>
    <xf numFmtId="0" fontId="31" fillId="0" borderId="72" xfId="6" applyFont="1" applyBorder="1" applyAlignment="1">
      <alignment horizontal="center"/>
    </xf>
    <xf numFmtId="164" fontId="6" fillId="0" borderId="74" xfId="6" applyNumberFormat="1" applyFont="1" applyBorder="1"/>
    <xf numFmtId="164" fontId="6" fillId="0" borderId="27" xfId="6" applyNumberFormat="1" applyFont="1" applyBorder="1"/>
    <xf numFmtId="164" fontId="6" fillId="0" borderId="26" xfId="6" applyNumberFormat="1" applyFont="1" applyBorder="1"/>
    <xf numFmtId="164" fontId="6" fillId="0" borderId="72" xfId="6" applyNumberFormat="1" applyFont="1" applyBorder="1"/>
    <xf numFmtId="164" fontId="6" fillId="0" borderId="75" xfId="6" applyNumberFormat="1" applyFont="1" applyBorder="1"/>
    <xf numFmtId="164" fontId="0" fillId="0" borderId="26" xfId="0" applyNumberFormat="1" applyBorder="1"/>
    <xf numFmtId="164" fontId="0" fillId="0" borderId="112" xfId="0" applyNumberFormat="1" applyBorder="1"/>
    <xf numFmtId="0" fontId="31" fillId="0" borderId="0" xfId="0" applyFont="1" applyAlignment="1">
      <alignment horizontal="center"/>
    </xf>
    <xf numFmtId="0" fontId="32" fillId="0" borderId="0" xfId="0" applyFont="1"/>
    <xf numFmtId="0" fontId="31" fillId="0" borderId="0" xfId="6" applyFont="1" applyAlignment="1">
      <alignment horizontal="center"/>
    </xf>
    <xf numFmtId="0" fontId="6" fillId="0" borderId="0" xfId="7" applyFont="1"/>
    <xf numFmtId="0" fontId="6" fillId="0" borderId="0" xfId="6" applyFont="1" applyAlignment="1">
      <alignment horizontal="center"/>
    </xf>
    <xf numFmtId="0" fontId="4" fillId="0" borderId="0" xfId="0" applyFont="1" applyAlignment="1">
      <alignment horizontal="left" vertical="top"/>
    </xf>
    <xf numFmtId="0" fontId="17" fillId="0" borderId="0" xfId="0" applyFont="1" applyAlignment="1">
      <alignment horizontal="left" vertical="center" wrapText="1"/>
    </xf>
    <xf numFmtId="0" fontId="33" fillId="0" borderId="0" xfId="0" applyFont="1"/>
    <xf numFmtId="0" fontId="17" fillId="0" borderId="0" xfId="0" applyFont="1" applyAlignment="1">
      <alignment horizontal="left" vertical="center" wrapText="1"/>
    </xf>
    <xf numFmtId="0" fontId="17" fillId="0" borderId="1" xfId="0" applyFont="1" applyBorder="1" applyAlignment="1">
      <alignment vertical="center"/>
    </xf>
    <xf numFmtId="0" fontId="6" fillId="0" borderId="2" xfId="0" applyFont="1" applyBorder="1" applyAlignment="1">
      <alignment horizontal="center"/>
    </xf>
    <xf numFmtId="0" fontId="6" fillId="0" borderId="2" xfId="0" applyFont="1" applyBorder="1"/>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6" fillId="0" borderId="51" xfId="0" applyFont="1" applyBorder="1"/>
    <xf numFmtId="0" fontId="17" fillId="0" borderId="86" xfId="0" applyFont="1" applyBorder="1" applyAlignment="1">
      <alignment horizontal="left" vertical="center" wrapText="1"/>
    </xf>
    <xf numFmtId="0" fontId="6" fillId="0" borderId="0" xfId="0" applyFont="1" applyAlignment="1">
      <alignment horizontal="right"/>
    </xf>
    <xf numFmtId="0" fontId="14" fillId="0" borderId="0" xfId="0" applyFont="1" applyAlignment="1">
      <alignment horizontal="right"/>
    </xf>
    <xf numFmtId="0" fontId="6" fillId="0" borderId="62" xfId="0" applyFont="1" applyBorder="1" applyAlignment="1" applyProtection="1">
      <alignment horizontal="center"/>
      <protection locked="0"/>
    </xf>
    <xf numFmtId="0" fontId="6" fillId="0" borderId="45" xfId="0" applyFont="1" applyBorder="1"/>
    <xf numFmtId="0" fontId="6" fillId="0" borderId="4" xfId="0" applyFont="1" applyBorder="1" applyAlignment="1">
      <alignment horizontal="center"/>
    </xf>
    <xf numFmtId="0" fontId="6" fillId="0" borderId="4" xfId="0" applyFont="1" applyBorder="1"/>
    <xf numFmtId="0" fontId="17" fillId="0" borderId="4" xfId="0" applyFont="1" applyBorder="1" applyAlignment="1">
      <alignment horizontal="left" vertical="center" wrapText="1"/>
    </xf>
    <xf numFmtId="0" fontId="17" fillId="0" borderId="46" xfId="0" applyFont="1" applyBorder="1" applyAlignment="1">
      <alignment horizontal="left" vertical="center" wrapText="1"/>
    </xf>
    <xf numFmtId="0" fontId="6" fillId="0" borderId="29" xfId="0" applyFont="1" applyBorder="1" applyAlignment="1">
      <alignment horizontal="centerContinuous"/>
    </xf>
    <xf numFmtId="0" fontId="9" fillId="0" borderId="113" xfId="0" applyFont="1" applyBorder="1" applyAlignment="1">
      <alignment horizontal="center" vertical="center"/>
    </xf>
    <xf numFmtId="0" fontId="6" fillId="0" borderId="36" xfId="0" applyFont="1" applyBorder="1" applyAlignment="1">
      <alignment horizontal="center" vertical="center"/>
    </xf>
    <xf numFmtId="0" fontId="9" fillId="0" borderId="37" xfId="0" applyFont="1" applyBorder="1" applyAlignment="1">
      <alignment horizontal="centerContinuous" vertical="center" wrapText="1"/>
    </xf>
    <xf numFmtId="0" fontId="9" fillId="0" borderId="103" xfId="0" applyFont="1" applyBorder="1" applyAlignment="1">
      <alignment horizontal="centerContinuous" vertical="center" wrapText="1"/>
    </xf>
    <xf numFmtId="0" fontId="9" fillId="0" borderId="12"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15" xfId="0" applyFont="1" applyBorder="1" applyAlignment="1">
      <alignment horizontal="center" vertical="center"/>
    </xf>
    <xf numFmtId="0" fontId="9" fillId="0" borderId="83" xfId="0" applyFont="1" applyBorder="1" applyAlignment="1">
      <alignment horizontal="left" vertical="center" wrapText="1"/>
    </xf>
    <xf numFmtId="0" fontId="11" fillId="0" borderId="106" xfId="0" applyFont="1" applyBorder="1" applyAlignment="1">
      <alignment horizontal="center" vertical="center" wrapText="1"/>
    </xf>
    <xf numFmtId="0" fontId="21" fillId="0" borderId="116" xfId="0" applyFont="1" applyBorder="1" applyAlignment="1">
      <alignment horizontal="center" textRotation="255" wrapText="1"/>
    </xf>
    <xf numFmtId="0" fontId="21" fillId="0" borderId="54" xfId="0" applyFont="1" applyBorder="1" applyAlignment="1">
      <alignment horizontal="center" textRotation="255" wrapText="1"/>
    </xf>
    <xf numFmtId="0" fontId="21" fillId="0" borderId="54" xfId="0" quotePrefix="1" applyFont="1" applyBorder="1" applyAlignment="1">
      <alignment horizontal="center" textRotation="255" wrapText="1"/>
    </xf>
    <xf numFmtId="0" fontId="11" fillId="0" borderId="117" xfId="0" applyFont="1" applyBorder="1" applyAlignment="1">
      <alignment horizontal="center" wrapText="1"/>
    </xf>
    <xf numFmtId="0" fontId="6" fillId="0" borderId="22" xfId="0" applyFont="1" applyBorder="1" applyAlignment="1">
      <alignment horizontal="center"/>
    </xf>
    <xf numFmtId="0" fontId="6" fillId="6" borderId="92" xfId="0" applyFont="1" applyFill="1" applyBorder="1"/>
    <xf numFmtId="3" fontId="6" fillId="0" borderId="61" xfId="0" applyNumberFormat="1" applyFont="1" applyBorder="1" applyProtection="1">
      <protection locked="0"/>
    </xf>
    <xf numFmtId="3" fontId="6" fillId="0" borderId="60" xfId="0" applyNumberFormat="1" applyFont="1" applyBorder="1" applyProtection="1">
      <protection locked="0"/>
    </xf>
    <xf numFmtId="164" fontId="6" fillId="2" borderId="118" xfId="0" applyNumberFormat="1" applyFont="1" applyFill="1" applyBorder="1"/>
    <xf numFmtId="0" fontId="6" fillId="6" borderId="62" xfId="0" applyFont="1" applyFill="1" applyBorder="1"/>
    <xf numFmtId="3" fontId="6" fillId="0" borderId="62" xfId="0" applyNumberFormat="1" applyFont="1" applyBorder="1" applyProtection="1">
      <protection locked="0"/>
    </xf>
    <xf numFmtId="3" fontId="6" fillId="0" borderId="42" xfId="0" applyNumberFormat="1" applyFont="1" applyBorder="1" applyProtection="1">
      <protection locked="0"/>
    </xf>
    <xf numFmtId="3" fontId="6" fillId="0" borderId="40" xfId="0" applyNumberFormat="1" applyFont="1" applyBorder="1" applyProtection="1">
      <protection locked="0"/>
    </xf>
    <xf numFmtId="3" fontId="6" fillId="0" borderId="67" xfId="0" applyNumberFormat="1" applyFont="1" applyBorder="1" applyProtection="1">
      <protection locked="0"/>
    </xf>
    <xf numFmtId="3" fontId="6" fillId="0" borderId="95" xfId="0" applyNumberFormat="1" applyFont="1" applyBorder="1" applyProtection="1">
      <protection locked="0"/>
    </xf>
    <xf numFmtId="0" fontId="6" fillId="6" borderId="0" xfId="0" applyFont="1" applyFill="1"/>
    <xf numFmtId="0" fontId="11" fillId="0" borderId="24" xfId="0" applyFont="1" applyBorder="1" applyAlignment="1">
      <alignment horizontal="right"/>
    </xf>
    <xf numFmtId="0" fontId="6" fillId="0" borderId="25" xfId="0" applyFont="1" applyBorder="1" applyAlignment="1">
      <alignment horizontal="center" vertical="center"/>
    </xf>
    <xf numFmtId="164" fontId="6" fillId="0" borderId="26" xfId="0" applyNumberFormat="1" applyFont="1" applyBorder="1" applyAlignment="1">
      <alignment vertical="center"/>
    </xf>
    <xf numFmtId="164" fontId="6" fillId="0" borderId="119" xfId="0" applyNumberFormat="1" applyFont="1" applyBorder="1" applyAlignment="1">
      <alignment vertical="center"/>
    </xf>
    <xf numFmtId="164" fontId="6" fillId="2" borderId="120"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textRotation="255"/>
    </xf>
    <xf numFmtId="0" fontId="6" fillId="0" borderId="0" xfId="0" applyFont="1" applyAlignment="1">
      <alignment horizontal="left"/>
    </xf>
    <xf numFmtId="0" fontId="11" fillId="0" borderId="7" xfId="6" applyFont="1" applyBorder="1" applyAlignment="1">
      <alignment horizontal="centerContinuous" vertical="center"/>
    </xf>
    <xf numFmtId="0" fontId="6" fillId="0" borderId="32" xfId="6" applyFont="1" applyBorder="1" applyAlignment="1">
      <alignment horizontal="centerContinuous" vertical="center"/>
    </xf>
    <xf numFmtId="0" fontId="6" fillId="0" borderId="33" xfId="6" applyFont="1" applyBorder="1" applyAlignment="1">
      <alignment horizontal="centerContinuous" vertical="center"/>
    </xf>
    <xf numFmtId="0" fontId="11" fillId="0" borderId="79" xfId="6" applyFont="1" applyBorder="1" applyAlignment="1">
      <alignment horizontal="center" vertical="center"/>
    </xf>
    <xf numFmtId="0" fontId="30" fillId="0" borderId="12"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110" xfId="6" applyFont="1" applyBorder="1" applyAlignment="1">
      <alignment horizontal="center" vertical="center" wrapText="1"/>
    </xf>
    <xf numFmtId="0" fontId="11" fillId="8" borderId="37" xfId="6" applyFont="1" applyFill="1" applyBorder="1" applyAlignment="1">
      <alignment horizontal="center"/>
    </xf>
    <xf numFmtId="0" fontId="30" fillId="0" borderId="91" xfId="6" applyFont="1" applyBorder="1" applyAlignment="1">
      <alignment horizontal="center" vertical="center" wrapText="1"/>
    </xf>
    <xf numFmtId="0" fontId="30" fillId="0" borderId="121" xfId="6" applyFont="1" applyBorder="1" applyAlignment="1">
      <alignment horizontal="center" vertical="center" wrapText="1"/>
    </xf>
    <xf numFmtId="0" fontId="30" fillId="0" borderId="43" xfId="6" applyFont="1" applyBorder="1" applyAlignment="1">
      <alignment horizontal="center" vertical="center" wrapText="1"/>
    </xf>
    <xf numFmtId="0" fontId="11" fillId="4" borderId="109" xfId="6" applyFont="1" applyFill="1" applyBorder="1" applyAlignment="1">
      <alignment horizontal="center"/>
    </xf>
    <xf numFmtId="0" fontId="6" fillId="0" borderId="84" xfId="6" applyFont="1" applyBorder="1" applyAlignment="1">
      <alignment horizontal="center"/>
    </xf>
    <xf numFmtId="0" fontId="12" fillId="0" borderId="116" xfId="6" applyFont="1" applyBorder="1" applyAlignment="1">
      <alignment horizontal="center"/>
    </xf>
    <xf numFmtId="0" fontId="12" fillId="0" borderId="69" xfId="6" applyFont="1" applyBorder="1" applyAlignment="1">
      <alignment horizontal="center"/>
    </xf>
    <xf numFmtId="0" fontId="12" fillId="0" borderId="55" xfId="6" applyFont="1" applyBorder="1" applyAlignment="1">
      <alignment horizontal="center"/>
    </xf>
    <xf numFmtId="0" fontId="6" fillId="0" borderId="67" xfId="0" applyFont="1" applyBorder="1" applyAlignment="1">
      <alignment horizontal="center"/>
    </xf>
    <xf numFmtId="3" fontId="6" fillId="0" borderId="22" xfId="6" applyNumberFormat="1" applyFont="1" applyBorder="1" applyProtection="1">
      <protection locked="0"/>
    </xf>
    <xf numFmtId="3" fontId="6" fillId="0" borderId="107" xfId="6" applyNumberFormat="1" applyFont="1" applyBorder="1" applyProtection="1">
      <protection locked="0"/>
    </xf>
    <xf numFmtId="3" fontId="6" fillId="0" borderId="61" xfId="6" applyNumberFormat="1" applyFont="1" applyBorder="1" applyProtection="1">
      <protection locked="0"/>
    </xf>
    <xf numFmtId="164" fontId="6" fillId="0" borderId="107" xfId="6" applyNumberFormat="1" applyFont="1" applyBorder="1"/>
    <xf numFmtId="164" fontId="6" fillId="0" borderId="23" xfId="6" applyNumberFormat="1" applyFont="1" applyBorder="1"/>
    <xf numFmtId="0" fontId="14" fillId="0" borderId="0" xfId="6" applyFont="1"/>
    <xf numFmtId="0" fontId="6" fillId="0" borderId="72" xfId="6" applyFont="1" applyBorder="1" applyAlignment="1">
      <alignment horizontal="center"/>
    </xf>
    <xf numFmtId="164" fontId="6" fillId="0" borderId="28" xfId="6" applyNumberFormat="1" applyFont="1" applyBorder="1"/>
    <xf numFmtId="0" fontId="6" fillId="0" borderId="122" xfId="0" applyFont="1" applyBorder="1" applyAlignment="1">
      <alignment horizontal="left"/>
    </xf>
    <xf numFmtId="0" fontId="6" fillId="0" borderId="37" xfId="0" applyFont="1" applyBorder="1" applyAlignment="1">
      <alignment horizontal="left"/>
    </xf>
    <xf numFmtId="0" fontId="3" fillId="0" borderId="0" xfId="0" applyFont="1" applyAlignment="1">
      <alignment horizontal="left" vertical="top" wrapText="1"/>
    </xf>
    <xf numFmtId="0" fontId="4" fillId="0" borderId="0" xfId="7" applyFont="1" applyAlignment="1">
      <alignment horizontal="left" vertical="top"/>
    </xf>
    <xf numFmtId="0" fontId="6" fillId="0" borderId="0" xfId="7" applyFont="1" applyAlignment="1">
      <alignment horizontal="center"/>
    </xf>
    <xf numFmtId="0" fontId="6" fillId="0" borderId="0" xfId="7" applyFont="1" applyAlignment="1">
      <alignment horizontal="left"/>
    </xf>
    <xf numFmtId="0" fontId="6" fillId="0" borderId="35" xfId="7" applyFont="1" applyBorder="1" applyAlignment="1">
      <alignment horizontal="centerContinuous"/>
    </xf>
    <xf numFmtId="0" fontId="6" fillId="0" borderId="77" xfId="7" applyFont="1" applyBorder="1" applyAlignment="1">
      <alignment horizontal="center"/>
    </xf>
    <xf numFmtId="0" fontId="11" fillId="0" borderId="32" xfId="7" applyFont="1" applyBorder="1" applyAlignment="1">
      <alignment horizontal="centerContinuous" vertical="center"/>
    </xf>
    <xf numFmtId="0" fontId="6" fillId="0" borderId="32" xfId="7" applyFont="1" applyBorder="1" applyAlignment="1">
      <alignment horizontal="centerContinuous" vertical="center"/>
    </xf>
    <xf numFmtId="0" fontId="6" fillId="0" borderId="33" xfId="7" applyFont="1" applyBorder="1" applyAlignment="1">
      <alignment horizontal="centerContinuous" vertical="center"/>
    </xf>
    <xf numFmtId="0" fontId="10" fillId="0" borderId="37" xfId="7" applyFont="1" applyBorder="1" applyAlignment="1">
      <alignment horizontal="center" vertical="center"/>
    </xf>
    <xf numFmtId="0" fontId="11" fillId="0" borderId="79" xfId="7" applyFont="1" applyBorder="1" applyAlignment="1">
      <alignment horizontal="center" vertical="center"/>
    </xf>
    <xf numFmtId="0" fontId="30" fillId="0" borderId="80"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13" xfId="7" applyFont="1" applyBorder="1" applyAlignment="1">
      <alignment horizontal="center" vertical="center"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30" fillId="0" borderId="80" xfId="7" applyFont="1" applyBorder="1" applyAlignment="1">
      <alignment horizontal="center" vertical="center"/>
    </xf>
    <xf numFmtId="0" fontId="0" fillId="0" borderId="82" xfId="0" applyBorder="1" applyAlignment="1">
      <alignment horizontal="center" vertical="center"/>
    </xf>
    <xf numFmtId="0" fontId="30" fillId="0" borderId="91" xfId="7" applyFont="1" applyBorder="1" applyAlignment="1">
      <alignment horizontal="center" vertical="center" wrapText="1"/>
    </xf>
    <xf numFmtId="0" fontId="30" fillId="0" borderId="121" xfId="7" applyFont="1" applyBorder="1" applyAlignment="1">
      <alignment horizontal="center" vertical="center" wrapText="1"/>
    </xf>
    <xf numFmtId="0" fontId="30" fillId="0" borderId="91" xfId="7" applyFont="1" applyBorder="1" applyAlignment="1">
      <alignment horizontal="center" vertical="center"/>
    </xf>
    <xf numFmtId="0" fontId="30" fillId="0" borderId="43" xfId="7" applyFont="1" applyBorder="1" applyAlignment="1">
      <alignment horizontal="center" vertical="center"/>
    </xf>
    <xf numFmtId="0" fontId="6" fillId="0" borderId="84" xfId="7" applyFont="1" applyBorder="1" applyAlignment="1">
      <alignment horizontal="center"/>
    </xf>
    <xf numFmtId="0" fontId="12" fillId="0" borderId="116" xfId="7" applyFont="1" applyBorder="1" applyAlignment="1">
      <alignment horizontal="center"/>
    </xf>
    <xf numFmtId="0" fontId="12" fillId="0" borderId="69" xfId="7" applyFont="1" applyBorder="1" applyAlignment="1">
      <alignment horizontal="center"/>
    </xf>
    <xf numFmtId="0" fontId="12" fillId="0" borderId="55" xfId="7" applyFont="1" applyBorder="1" applyAlignment="1">
      <alignment horizontal="center"/>
    </xf>
    <xf numFmtId="3" fontId="6" fillId="0" borderId="88" xfId="7" applyNumberFormat="1" applyFont="1" applyBorder="1" applyProtection="1">
      <protection locked="0"/>
    </xf>
    <xf numFmtId="3" fontId="6" fillId="0" borderId="67" xfId="7" applyNumberFormat="1" applyFont="1" applyBorder="1" applyProtection="1">
      <protection locked="0"/>
    </xf>
    <xf numFmtId="3" fontId="6" fillId="0" borderId="123" xfId="7" applyNumberFormat="1" applyFont="1" applyBorder="1" applyProtection="1">
      <protection locked="0"/>
    </xf>
    <xf numFmtId="3" fontId="6" fillId="0" borderId="42" xfId="7" applyNumberFormat="1" applyFont="1" applyBorder="1" applyProtection="1">
      <protection locked="0"/>
    </xf>
    <xf numFmtId="164" fontId="6" fillId="0" borderId="88" xfId="7" applyNumberFormat="1" applyFont="1" applyBorder="1"/>
    <xf numFmtId="164" fontId="6" fillId="0" borderId="89" xfId="7" applyNumberFormat="1" applyFont="1" applyBorder="1"/>
    <xf numFmtId="0" fontId="14" fillId="0" borderId="0" xfId="7" applyFont="1"/>
    <xf numFmtId="0" fontId="11" fillId="0" borderId="71" xfId="7" applyFont="1" applyBorder="1" applyAlignment="1">
      <alignment horizontal="right" vertical="center"/>
    </xf>
    <xf numFmtId="0" fontId="6" fillId="0" borderId="72" xfId="7" applyFont="1" applyBorder="1" applyAlignment="1">
      <alignment horizontal="center"/>
    </xf>
    <xf numFmtId="164" fontId="6" fillId="2" borderId="26" xfId="7" applyNumberFormat="1" applyFont="1" applyFill="1" applyBorder="1"/>
    <xf numFmtId="164" fontId="6" fillId="2" borderId="27" xfId="7" applyNumberFormat="1" applyFont="1" applyFill="1" applyBorder="1"/>
    <xf numFmtId="164" fontId="6" fillId="2" borderId="124" xfId="7" applyNumberFormat="1" applyFont="1" applyFill="1" applyBorder="1"/>
    <xf numFmtId="164" fontId="6" fillId="2" borderId="28" xfId="7" applyNumberFormat="1" applyFont="1" applyFill="1" applyBorder="1"/>
    <xf numFmtId="0" fontId="7" fillId="0" borderId="0" xfId="8" applyFont="1"/>
    <xf numFmtId="0" fontId="6" fillId="0" borderId="0" xfId="8" applyFont="1" applyAlignment="1">
      <alignment horizontal="center"/>
    </xf>
    <xf numFmtId="0" fontId="6" fillId="0" borderId="0" xfId="8" applyFont="1"/>
    <xf numFmtId="0" fontId="6" fillId="0" borderId="35" xfId="8" applyFont="1" applyBorder="1" applyAlignment="1">
      <alignment horizontal="centerContinuous"/>
    </xf>
    <xf numFmtId="0" fontId="6" fillId="0" borderId="77" xfId="8" applyFont="1" applyBorder="1" applyAlignment="1">
      <alignment horizontal="center"/>
    </xf>
    <xf numFmtId="0" fontId="11" fillId="0" borderId="32" xfId="8" applyFont="1" applyBorder="1" applyAlignment="1">
      <alignment horizontal="centerContinuous" vertical="center"/>
    </xf>
    <xf numFmtId="0" fontId="6" fillId="0" borderId="32" xfId="8" applyFont="1" applyBorder="1" applyAlignment="1">
      <alignment horizontal="centerContinuous" vertical="center"/>
    </xf>
    <xf numFmtId="0" fontId="6" fillId="0" borderId="33" xfId="8" applyFont="1" applyBorder="1" applyAlignment="1">
      <alignment horizontal="centerContinuous" vertical="center"/>
    </xf>
    <xf numFmtId="0" fontId="10" fillId="0" borderId="37" xfId="8" applyFont="1" applyBorder="1" applyAlignment="1">
      <alignment horizontal="center" vertical="center"/>
    </xf>
    <xf numFmtId="0" fontId="11" fillId="0" borderId="79" xfId="8" applyFont="1" applyBorder="1" applyAlignment="1">
      <alignment horizontal="center" vertical="center"/>
    </xf>
    <xf numFmtId="0" fontId="11" fillId="0" borderId="80" xfId="8" applyFont="1" applyBorder="1" applyAlignment="1">
      <alignment horizontal="center" vertical="center"/>
    </xf>
    <xf numFmtId="0" fontId="11" fillId="0" borderId="81" xfId="8" applyFont="1" applyBorder="1" applyAlignment="1">
      <alignment horizontal="center" vertical="center"/>
    </xf>
    <xf numFmtId="0" fontId="11" fillId="0" borderId="80" xfId="8" applyFont="1" applyBorder="1" applyAlignment="1">
      <alignment horizontal="centerContinuous" vertical="center"/>
    </xf>
    <xf numFmtId="0" fontId="11" fillId="0" borderId="82" xfId="8" applyFont="1" applyBorder="1" applyAlignment="1">
      <alignment horizontal="centerContinuous" vertical="center"/>
    </xf>
    <xf numFmtId="0" fontId="6" fillId="0" borderId="84" xfId="8" applyFont="1" applyBorder="1" applyAlignment="1">
      <alignment horizontal="center"/>
    </xf>
    <xf numFmtId="0" fontId="12" fillId="0" borderId="19" xfId="8" applyFont="1" applyBorder="1" applyAlignment="1">
      <alignment horizontal="center"/>
    </xf>
    <xf numFmtId="0" fontId="12" fillId="0" borderId="20" xfId="8" applyFont="1" applyBorder="1" applyAlignment="1">
      <alignment horizontal="center"/>
    </xf>
    <xf numFmtId="0" fontId="12" fillId="0" borderId="9" xfId="8" applyFont="1" applyBorder="1" applyAlignment="1">
      <alignment horizontal="center"/>
    </xf>
    <xf numFmtId="3" fontId="6" fillId="0" borderId="15" xfId="8" applyNumberFormat="1" applyFont="1" applyBorder="1" applyProtection="1">
      <protection locked="0"/>
    </xf>
    <xf numFmtId="3" fontId="6" fillId="0" borderId="22" xfId="8" applyNumberFormat="1" applyFont="1" applyBorder="1" applyProtection="1">
      <protection locked="0"/>
    </xf>
    <xf numFmtId="3" fontId="6" fillId="0" borderId="78" xfId="8" applyNumberFormat="1" applyFont="1" applyBorder="1" applyProtection="1">
      <protection locked="0"/>
    </xf>
    <xf numFmtId="3" fontId="6" fillId="0" borderId="59" xfId="8" applyNumberFormat="1" applyFont="1" applyBorder="1" applyProtection="1">
      <protection locked="0"/>
    </xf>
    <xf numFmtId="3" fontId="6" fillId="0" borderId="61" xfId="8" applyNumberFormat="1" applyFont="1" applyBorder="1" applyProtection="1">
      <protection locked="0"/>
    </xf>
    <xf numFmtId="3" fontId="6" fillId="0" borderId="16" xfId="8" applyNumberFormat="1" applyFont="1" applyBorder="1" applyProtection="1">
      <protection locked="0"/>
    </xf>
    <xf numFmtId="164" fontId="6" fillId="2" borderId="61" xfId="8" applyNumberFormat="1" applyFont="1" applyFill="1" applyBorder="1"/>
    <xf numFmtId="164" fontId="6" fillId="2" borderId="14" xfId="8" applyNumberFormat="1" applyFont="1" applyFill="1" applyBorder="1"/>
    <xf numFmtId="0" fontId="14" fillId="0" borderId="0" xfId="8" applyFont="1"/>
    <xf numFmtId="0" fontId="6" fillId="0" borderId="72" xfId="8" applyFont="1" applyBorder="1" applyAlignment="1">
      <alignment horizontal="center"/>
    </xf>
    <xf numFmtId="164" fontId="6" fillId="2" borderId="26" xfId="8" applyNumberFormat="1" applyFont="1" applyFill="1" applyBorder="1"/>
    <xf numFmtId="164" fontId="6" fillId="2" borderId="27" xfId="8" applyNumberFormat="1" applyFont="1" applyFill="1" applyBorder="1"/>
    <xf numFmtId="164" fontId="6" fillId="2" borderId="28" xfId="8" applyNumberFormat="1" applyFont="1" applyFill="1" applyBorder="1"/>
    <xf numFmtId="0" fontId="6" fillId="0" borderId="0" xfId="9" applyFont="1"/>
    <xf numFmtId="0" fontId="7" fillId="0" borderId="0" xfId="9" applyFont="1"/>
    <xf numFmtId="0" fontId="6" fillId="0" borderId="0" xfId="9" applyFont="1" applyAlignment="1">
      <alignment horizontal="center"/>
    </xf>
    <xf numFmtId="0" fontId="6" fillId="0" borderId="35" xfId="9" applyFont="1" applyBorder="1" applyAlignment="1">
      <alignment horizontal="centerContinuous"/>
    </xf>
    <xf numFmtId="0" fontId="6" fillId="0" borderId="77" xfId="9" applyFont="1" applyBorder="1" applyAlignment="1">
      <alignment horizontal="center"/>
    </xf>
    <xf numFmtId="0" fontId="11" fillId="0" borderId="32" xfId="9" applyFont="1" applyBorder="1" applyAlignment="1">
      <alignment horizontal="centerContinuous" vertical="center"/>
    </xf>
    <xf numFmtId="0" fontId="6" fillId="0" borderId="32" xfId="9" applyFont="1" applyBorder="1" applyAlignment="1">
      <alignment horizontal="centerContinuous" vertical="center"/>
    </xf>
    <xf numFmtId="0" fontId="6" fillId="0" borderId="33" xfId="9" applyFont="1" applyBorder="1" applyAlignment="1">
      <alignment horizontal="centerContinuous" vertical="center"/>
    </xf>
    <xf numFmtId="0" fontId="10" fillId="0" borderId="37" xfId="9" applyFont="1" applyBorder="1" applyAlignment="1">
      <alignment horizontal="center" vertical="center"/>
    </xf>
    <xf numFmtId="0" fontId="11" fillId="0" borderId="79" xfId="9" applyFont="1" applyBorder="1" applyAlignment="1">
      <alignment horizontal="center" vertical="center"/>
    </xf>
    <xf numFmtId="0" fontId="11" fillId="0" borderId="80" xfId="9" applyFont="1" applyBorder="1" applyAlignment="1">
      <alignment horizontal="center" vertical="center"/>
    </xf>
    <xf numFmtId="0" fontId="11" fillId="0" borderId="81" xfId="9" applyFont="1" applyBorder="1" applyAlignment="1">
      <alignment horizontal="center" vertical="center"/>
    </xf>
    <xf numFmtId="0" fontId="11" fillId="0" borderId="125" xfId="9" applyFont="1" applyBorder="1" applyAlignment="1">
      <alignment vertical="center"/>
    </xf>
    <xf numFmtId="0" fontId="11" fillId="0" borderId="125" xfId="9" applyFont="1" applyBorder="1" applyAlignment="1">
      <alignment horizontal="center" vertical="center"/>
    </xf>
    <xf numFmtId="0" fontId="11" fillId="0" borderId="82" xfId="9" applyFont="1" applyBorder="1" applyAlignment="1">
      <alignment horizontal="center" vertical="center"/>
    </xf>
    <xf numFmtId="0" fontId="6" fillId="0" borderId="84" xfId="9" applyFont="1" applyBorder="1" applyAlignment="1">
      <alignment horizontal="center"/>
    </xf>
    <xf numFmtId="0" fontId="12" fillId="0" borderId="19" xfId="9" applyFont="1" applyBorder="1" applyAlignment="1">
      <alignment horizontal="center"/>
    </xf>
    <xf numFmtId="0" fontId="12" fillId="0" borderId="20" xfId="9" applyFont="1" applyBorder="1" applyAlignment="1">
      <alignment horizontal="center"/>
    </xf>
    <xf numFmtId="0" fontId="12" fillId="0" borderId="9" xfId="9" applyFont="1" applyBorder="1" applyAlignment="1">
      <alignment horizontal="center"/>
    </xf>
    <xf numFmtId="3" fontId="6" fillId="0" borderId="15" xfId="9" applyNumberFormat="1" applyFont="1" applyBorder="1" applyProtection="1">
      <protection locked="0"/>
    </xf>
    <xf numFmtId="3" fontId="6" fillId="0" borderId="22" xfId="9" applyNumberFormat="1" applyFont="1" applyBorder="1" applyProtection="1">
      <protection locked="0"/>
    </xf>
    <xf numFmtId="3" fontId="6" fillId="0" borderId="78" xfId="9" applyNumberFormat="1" applyFont="1" applyBorder="1" applyProtection="1">
      <protection locked="0"/>
    </xf>
    <xf numFmtId="3" fontId="6" fillId="0" borderId="59" xfId="9" applyNumberFormat="1" applyFont="1" applyBorder="1" applyProtection="1">
      <protection locked="0"/>
    </xf>
    <xf numFmtId="3" fontId="6" fillId="0" borderId="61" xfId="9" applyNumberFormat="1" applyFont="1" applyBorder="1" applyProtection="1">
      <protection locked="0"/>
    </xf>
    <xf numFmtId="164" fontId="6" fillId="2" borderId="107" xfId="9" applyNumberFormat="1" applyFont="1" applyFill="1" applyBorder="1"/>
    <xf numFmtId="164" fontId="6" fillId="2" borderId="14" xfId="9" applyNumberFormat="1" applyFont="1" applyFill="1" applyBorder="1"/>
    <xf numFmtId="0" fontId="14" fillId="0" borderId="0" xfId="9" applyFont="1"/>
    <xf numFmtId="0" fontId="11" fillId="0" borderId="71" xfId="9" applyFont="1" applyBorder="1" applyAlignment="1">
      <alignment horizontal="right" vertical="center"/>
    </xf>
    <xf numFmtId="0" fontId="6" fillId="0" borderId="72" xfId="9" applyFont="1" applyBorder="1" applyAlignment="1">
      <alignment horizontal="center"/>
    </xf>
    <xf numFmtId="164" fontId="6" fillId="2" borderId="26" xfId="9" applyNumberFormat="1" applyFont="1" applyFill="1" applyBorder="1"/>
    <xf numFmtId="164" fontId="6" fillId="2" borderId="27" xfId="9" applyNumberFormat="1" applyFont="1" applyFill="1" applyBorder="1"/>
    <xf numFmtId="164" fontId="6" fillId="2" borderId="28" xfId="9" applyNumberFormat="1" applyFont="1" applyFill="1" applyBorder="1"/>
    <xf numFmtId="0" fontId="11" fillId="0" borderId="0" xfId="9" applyFont="1" applyAlignment="1">
      <alignment horizontal="right" vertical="center"/>
    </xf>
    <xf numFmtId="0" fontId="6" fillId="2" borderId="0" xfId="9" applyFont="1" applyFill="1"/>
    <xf numFmtId="0" fontId="19" fillId="0" borderId="0" xfId="10"/>
    <xf numFmtId="0" fontId="10" fillId="0" borderId="35" xfId="10" applyFont="1" applyBorder="1" applyAlignment="1">
      <alignment horizontal="centerContinuous"/>
    </xf>
    <xf numFmtId="0" fontId="11" fillId="0" borderId="77" xfId="10" applyFont="1" applyBorder="1" applyAlignment="1">
      <alignment horizontal="center"/>
    </xf>
    <xf numFmtId="0" fontId="34" fillId="0" borderId="126" xfId="10" applyFont="1" applyBorder="1" applyAlignment="1">
      <alignment horizontal="centerContinuous" vertical="center" wrapText="1"/>
    </xf>
    <xf numFmtId="0" fontId="6" fillId="0" borderId="127" xfId="10" applyFont="1" applyBorder="1" applyAlignment="1">
      <alignment horizontal="centerContinuous" vertical="center" wrapText="1"/>
    </xf>
    <xf numFmtId="0" fontId="34" fillId="0" borderId="128" xfId="10" applyFont="1" applyBorder="1" applyAlignment="1">
      <alignment horizontal="center" vertical="center" wrapText="1"/>
    </xf>
    <xf numFmtId="0" fontId="34" fillId="0" borderId="127" xfId="10" applyFont="1" applyBorder="1" applyAlignment="1">
      <alignment horizontal="center" vertical="center" wrapText="1"/>
    </xf>
    <xf numFmtId="0" fontId="11" fillId="0" borderId="106" xfId="10" applyFont="1" applyBorder="1" applyAlignment="1">
      <alignment horizontal="center" vertical="center"/>
    </xf>
    <xf numFmtId="0" fontId="35" fillId="0" borderId="85" xfId="10" applyFont="1" applyBorder="1" applyAlignment="1">
      <alignment horizontal="centerContinuous" vertical="center" wrapText="1"/>
    </xf>
    <xf numFmtId="0" fontId="35" fillId="0" borderId="0" xfId="10" applyFont="1" applyAlignment="1">
      <alignment horizontal="centerContinuous" vertical="center" wrapText="1"/>
    </xf>
    <xf numFmtId="0" fontId="35" fillId="0" borderId="68" xfId="10" applyFont="1" applyBorder="1" applyAlignment="1">
      <alignment horizontal="center" vertical="center" wrapText="1"/>
    </xf>
    <xf numFmtId="0" fontId="35" fillId="0" borderId="68" xfId="10" applyFont="1" applyBorder="1" applyAlignment="1">
      <alignment horizontal="centerContinuous" vertical="center" wrapText="1"/>
    </xf>
    <xf numFmtId="3" fontId="6" fillId="0" borderId="15" xfId="10" applyNumberFormat="1" applyFont="1" applyBorder="1" applyProtection="1">
      <protection locked="0"/>
    </xf>
    <xf numFmtId="3" fontId="6" fillId="0" borderId="59" xfId="10" applyNumberFormat="1" applyFont="1" applyBorder="1" applyProtection="1">
      <protection locked="0"/>
    </xf>
    <xf numFmtId="3" fontId="6" fillId="0" borderId="22" xfId="10" applyNumberFormat="1" applyFont="1" applyBorder="1" applyProtection="1">
      <protection locked="0"/>
    </xf>
    <xf numFmtId="3" fontId="6" fillId="0" borderId="78" xfId="10" applyNumberFormat="1" applyFont="1" applyBorder="1" applyProtection="1">
      <protection locked="0"/>
    </xf>
    <xf numFmtId="3" fontId="6" fillId="0" borderId="61" xfId="10" applyNumberFormat="1" applyFont="1" applyBorder="1" applyProtection="1">
      <protection locked="0"/>
    </xf>
    <xf numFmtId="3" fontId="6" fillId="0" borderId="16" xfId="10" applyNumberFormat="1" applyFont="1" applyBorder="1" applyProtection="1">
      <protection locked="0"/>
    </xf>
    <xf numFmtId="164" fontId="6" fillId="2" borderId="88" xfId="10" applyNumberFormat="1" applyFont="1" applyFill="1" applyBorder="1"/>
    <xf numFmtId="164" fontId="6" fillId="2" borderId="67" xfId="10" applyNumberFormat="1" applyFont="1" applyFill="1" applyBorder="1"/>
    <xf numFmtId="0" fontId="36" fillId="0" borderId="0" xfId="10" applyFont="1"/>
    <xf numFmtId="0" fontId="6" fillId="0" borderId="72" xfId="10" applyFont="1" applyBorder="1" applyAlignment="1">
      <alignment horizontal="center"/>
    </xf>
    <xf numFmtId="164" fontId="6" fillId="2" borderId="26" xfId="10" applyNumberFormat="1" applyFont="1" applyFill="1" applyBorder="1"/>
    <xf numFmtId="164" fontId="6" fillId="2" borderId="27" xfId="10" applyNumberFormat="1" applyFont="1" applyFill="1" applyBorder="1"/>
    <xf numFmtId="164" fontId="6" fillId="2" borderId="75" xfId="10" applyNumberFormat="1" applyFont="1" applyFill="1" applyBorder="1"/>
    <xf numFmtId="164" fontId="6" fillId="2" borderId="129" xfId="10" applyNumberFormat="1" applyFont="1" applyFill="1" applyBorder="1"/>
    <xf numFmtId="0" fontId="37" fillId="0" borderId="0" xfId="0" applyFont="1" applyAlignment="1">
      <alignment horizontal="center" wrapText="1"/>
    </xf>
    <xf numFmtId="0" fontId="6" fillId="0" borderId="0" xfId="0" applyFont="1" applyAlignment="1">
      <alignment horizontal="center" vertical="top"/>
    </xf>
    <xf numFmtId="0" fontId="37" fillId="0" borderId="4" xfId="0" applyFont="1" applyBorder="1" applyAlignment="1">
      <alignment horizontal="center" wrapText="1"/>
    </xf>
    <xf numFmtId="0" fontId="11" fillId="0" borderId="113" xfId="0" applyFont="1" applyBorder="1" applyAlignment="1">
      <alignment horizontal="centerContinuous" vertical="center"/>
    </xf>
    <xf numFmtId="0" fontId="11" fillId="0" borderId="32" xfId="0" applyFont="1" applyBorder="1" applyAlignment="1">
      <alignment horizontal="centerContinuous" vertical="center"/>
    </xf>
    <xf numFmtId="0" fontId="6" fillId="6" borderId="5" xfId="0" applyFont="1" applyFill="1" applyBorder="1"/>
    <xf numFmtId="0" fontId="6" fillId="6" borderId="90" xfId="0" applyFont="1" applyFill="1" applyBorder="1"/>
    <xf numFmtId="0" fontId="10" fillId="0" borderId="51" xfId="0" applyFont="1" applyBorder="1" applyAlignment="1">
      <alignment horizontal="center" vertical="center"/>
    </xf>
    <xf numFmtId="0" fontId="11" fillId="0" borderId="68" xfId="0" applyFont="1" applyBorder="1" applyAlignment="1">
      <alignment horizontal="centerContinuous" vertical="center" wrapText="1"/>
    </xf>
    <xf numFmtId="0" fontId="11" fillId="0" borderId="11" xfId="0" applyFont="1" applyBorder="1" applyAlignment="1">
      <alignment horizontal="centerContinuous" vertical="center" wrapText="1"/>
    </xf>
    <xf numFmtId="0" fontId="11" fillId="0" borderId="81" xfId="0" applyFont="1" applyBorder="1" applyAlignment="1">
      <alignment horizontal="centerContinuous" vertical="center" wrapText="1"/>
    </xf>
    <xf numFmtId="0" fontId="11" fillId="0" borderId="82" xfId="0" applyFont="1" applyBorder="1" applyAlignment="1">
      <alignment horizontal="centerContinuous" vertical="center" wrapText="1"/>
    </xf>
    <xf numFmtId="0" fontId="11" fillId="0" borderId="130" xfId="0" applyFont="1" applyBorder="1" applyAlignment="1">
      <alignment horizontal="centerContinuous" vertical="center" wrapText="1"/>
    </xf>
    <xf numFmtId="0" fontId="11" fillId="6" borderId="131" xfId="0" applyFont="1" applyFill="1" applyBorder="1" applyAlignment="1">
      <alignment horizontal="centerContinuous" vertical="center" wrapText="1"/>
    </xf>
    <xf numFmtId="0" fontId="11" fillId="6" borderId="130" xfId="0" applyFont="1" applyFill="1" applyBorder="1" applyAlignment="1">
      <alignment horizontal="centerContinuous" vertical="center" wrapText="1"/>
    </xf>
    <xf numFmtId="0" fontId="12" fillId="0" borderId="20" xfId="0" applyFont="1" applyBorder="1"/>
    <xf numFmtId="0" fontId="12" fillId="0" borderId="8" xfId="0" applyFont="1" applyBorder="1" applyAlignment="1">
      <alignment horizontal="center"/>
    </xf>
    <xf numFmtId="0" fontId="12" fillId="0" borderId="0" xfId="0" applyFont="1" applyAlignment="1">
      <alignment horizontal="center" vertical="top"/>
    </xf>
    <xf numFmtId="0" fontId="12" fillId="6" borderId="51" xfId="0" applyFont="1" applyFill="1" applyBorder="1" applyAlignment="1">
      <alignment horizontal="center"/>
    </xf>
    <xf numFmtId="0" fontId="12" fillId="6" borderId="86" xfId="0" applyFont="1" applyFill="1" applyBorder="1" applyAlignment="1">
      <alignment horizontal="center"/>
    </xf>
    <xf numFmtId="0" fontId="12" fillId="0" borderId="0" xfId="0" applyFont="1"/>
    <xf numFmtId="3" fontId="6" fillId="0" borderId="107" xfId="0" applyNumberFormat="1" applyFont="1" applyBorder="1" applyProtection="1">
      <protection locked="0"/>
    </xf>
    <xf numFmtId="164" fontId="6" fillId="2" borderId="107" xfId="0" applyNumberFormat="1" applyFont="1" applyFill="1" applyBorder="1"/>
    <xf numFmtId="0" fontId="38" fillId="0" borderId="0" xfId="0" applyFont="1" applyAlignment="1">
      <alignment horizontal="center" vertical="center"/>
    </xf>
    <xf numFmtId="164" fontId="6" fillId="6" borderId="132" xfId="0" applyNumberFormat="1" applyFont="1" applyFill="1" applyBorder="1"/>
    <xf numFmtId="164" fontId="6" fillId="6" borderId="133" xfId="0" applyNumberFormat="1" applyFont="1" applyFill="1" applyBorder="1"/>
    <xf numFmtId="164" fontId="6" fillId="6" borderId="21" xfId="0" applyNumberFormat="1" applyFont="1" applyFill="1" applyBorder="1"/>
    <xf numFmtId="164" fontId="6" fillId="6" borderId="89" xfId="0" applyNumberFormat="1" applyFont="1" applyFill="1" applyBorder="1"/>
    <xf numFmtId="164" fontId="6" fillId="6" borderId="134" xfId="0" applyNumberFormat="1" applyFont="1" applyFill="1" applyBorder="1"/>
    <xf numFmtId="164" fontId="6" fillId="6" borderId="50" xfId="0" applyNumberFormat="1" applyFont="1" applyFill="1" applyBorder="1"/>
    <xf numFmtId="0" fontId="11" fillId="0" borderId="135" xfId="0" applyFont="1" applyBorder="1" applyAlignment="1">
      <alignment horizontal="right" vertical="center"/>
    </xf>
    <xf numFmtId="164" fontId="6" fillId="6" borderId="24" xfId="0" applyNumberFormat="1" applyFont="1" applyFill="1" applyBorder="1"/>
    <xf numFmtId="164" fontId="6" fillId="6" borderId="136" xfId="0" applyNumberFormat="1" applyFont="1" applyFill="1" applyBorder="1"/>
    <xf numFmtId="0" fontId="3" fillId="0" borderId="0" xfId="0" applyFont="1" applyAlignment="1">
      <alignment vertical="center"/>
    </xf>
    <xf numFmtId="0" fontId="11" fillId="0" borderId="0" xfId="11" applyFont="1" applyAlignment="1">
      <alignment horizontal="centerContinuous" vertical="center"/>
    </xf>
    <xf numFmtId="0" fontId="6" fillId="0" borderId="0" xfId="11" applyFont="1"/>
    <xf numFmtId="0" fontId="4" fillId="0" borderId="0" xfId="11" applyFont="1" applyAlignment="1">
      <alignment horizontal="left" vertical="top"/>
    </xf>
    <xf numFmtId="0" fontId="6" fillId="0" borderId="0" xfId="11" applyFont="1" applyAlignment="1">
      <alignment horizontal="center"/>
    </xf>
    <xf numFmtId="0" fontId="6" fillId="0" borderId="4" xfId="11" applyFont="1" applyBorder="1"/>
    <xf numFmtId="0" fontId="4" fillId="0" borderId="29" xfId="11" applyFont="1" applyBorder="1" applyAlignment="1">
      <alignment horizontal="left" vertical="top"/>
    </xf>
    <xf numFmtId="0" fontId="6" fillId="0" borderId="77" xfId="11" applyFont="1" applyBorder="1" applyAlignment="1">
      <alignment horizontal="center"/>
    </xf>
    <xf numFmtId="0" fontId="11" fillId="0" borderId="7" xfId="11" applyFont="1" applyBorder="1" applyAlignment="1">
      <alignment horizontal="centerContinuous" vertical="center"/>
    </xf>
    <xf numFmtId="0" fontId="11" fillId="0" borderId="90" xfId="11" applyFont="1" applyBorder="1" applyAlignment="1">
      <alignment horizontal="centerContinuous" vertical="center"/>
    </xf>
    <xf numFmtId="0" fontId="11" fillId="0" borderId="9" xfId="11" applyFont="1" applyBorder="1" applyAlignment="1">
      <alignment horizontal="centerContinuous" vertical="center"/>
    </xf>
    <xf numFmtId="0" fontId="10" fillId="0" borderId="51" xfId="11" applyFont="1" applyBorder="1" applyAlignment="1">
      <alignment horizontal="center" vertical="center"/>
    </xf>
    <xf numFmtId="0" fontId="11" fillId="0" borderId="79" xfId="11" applyFont="1" applyBorder="1" applyAlignment="1">
      <alignment horizontal="center" vertical="center"/>
    </xf>
    <xf numFmtId="0" fontId="34" fillId="0" borderId="12" xfId="11" applyFont="1" applyBorder="1" applyAlignment="1">
      <alignment horizontal="centerContinuous" vertical="center" wrapText="1"/>
    </xf>
    <xf numFmtId="0" fontId="6" fillId="0" borderId="13" xfId="11" applyFont="1" applyBorder="1" applyAlignment="1">
      <alignment horizontal="centerContinuous" vertical="center" wrapText="1"/>
    </xf>
    <xf numFmtId="0" fontId="39" fillId="0" borderId="12" xfId="0" applyFont="1" applyBorder="1" applyAlignment="1">
      <alignment horizontal="center" vertical="center" wrapText="1"/>
    </xf>
    <xf numFmtId="0" fontId="0" fillId="0" borderId="13" xfId="0" applyBorder="1" applyAlignment="1">
      <alignment vertical="center" wrapText="1"/>
    </xf>
    <xf numFmtId="0" fontId="34" fillId="0" borderId="12" xfId="11" applyFont="1" applyBorder="1" applyAlignment="1">
      <alignment horizontal="center" vertical="center" wrapText="1"/>
    </xf>
    <xf numFmtId="0" fontId="34" fillId="0" borderId="92" xfId="11" applyFont="1" applyBorder="1" applyAlignment="1">
      <alignment horizontal="centerContinuous" vertical="center" wrapText="1"/>
    </xf>
    <xf numFmtId="0" fontId="6" fillId="0" borderId="64" xfId="11" applyFont="1" applyBorder="1" applyAlignment="1">
      <alignment horizontal="centerContinuous" vertical="center" wrapText="1"/>
    </xf>
    <xf numFmtId="0" fontId="40" fillId="0" borderId="12" xfId="11" applyFont="1" applyBorder="1" applyAlignment="1">
      <alignment horizontal="center" vertical="center" wrapText="1"/>
    </xf>
    <xf numFmtId="0" fontId="41" fillId="0" borderId="13" xfId="0" applyFont="1" applyBorder="1" applyAlignment="1">
      <alignment horizontal="center" vertical="center" wrapText="1"/>
    </xf>
    <xf numFmtId="0" fontId="34" fillId="0" borderId="91" xfId="11" applyFont="1" applyBorder="1" applyAlignment="1">
      <alignment horizontal="center" vertical="center" wrapText="1"/>
    </xf>
    <xf numFmtId="0" fontId="34" fillId="0" borderId="121" xfId="11" applyFont="1" applyBorder="1" applyAlignment="1">
      <alignment horizontal="center" vertical="center" wrapText="1"/>
    </xf>
    <xf numFmtId="0" fontId="34" fillId="0" borderId="91" xfId="11" applyFont="1" applyBorder="1" applyAlignment="1" applyProtection="1">
      <alignment horizontal="center" vertical="center" wrapText="1"/>
      <protection locked="0"/>
    </xf>
    <xf numFmtId="0" fontId="0" fillId="0" borderId="121" xfId="0" applyBorder="1"/>
    <xf numFmtId="0" fontId="34" fillId="0" borderId="91" xfId="11" applyFont="1" applyBorder="1" applyAlignment="1">
      <alignment horizontal="centerContinuous" vertical="center" wrapText="1"/>
    </xf>
    <xf numFmtId="0" fontId="6" fillId="0" borderId="121" xfId="11" applyFont="1" applyBorder="1" applyAlignment="1">
      <alignment horizontal="centerContinuous" vertical="center" wrapText="1"/>
    </xf>
    <xf numFmtId="0" fontId="35" fillId="0" borderId="94" xfId="11" applyFont="1" applyBorder="1" applyAlignment="1">
      <alignment horizontal="centerContinuous" vertical="center"/>
    </xf>
    <xf numFmtId="0" fontId="35" fillId="0" borderId="96" xfId="11" applyFont="1" applyBorder="1" applyAlignment="1">
      <alignment horizontal="centerContinuous" vertical="center"/>
    </xf>
    <xf numFmtId="0" fontId="35" fillId="0" borderId="137" xfId="11" applyFont="1" applyBorder="1" applyAlignment="1">
      <alignment horizontal="centerContinuous" vertical="center"/>
    </xf>
    <xf numFmtId="0" fontId="35" fillId="0" borderId="138" xfId="11" applyFont="1" applyBorder="1" applyAlignment="1">
      <alignment horizontal="centerContinuous" vertical="center"/>
    </xf>
    <xf numFmtId="0" fontId="35" fillId="0" borderId="96" xfId="11" applyFont="1" applyBorder="1" applyAlignment="1">
      <alignment horizontal="center" vertical="center"/>
    </xf>
    <xf numFmtId="0" fontId="12" fillId="0" borderId="109" xfId="11" applyFont="1" applyBorder="1" applyAlignment="1">
      <alignment horizontal="centerContinuous"/>
    </xf>
    <xf numFmtId="0" fontId="12" fillId="0" borderId="106" xfId="11" applyFont="1" applyBorder="1" applyAlignment="1">
      <alignment horizontal="center"/>
    </xf>
    <xf numFmtId="0" fontId="12" fillId="0" borderId="104" xfId="11" applyFont="1" applyBorder="1" applyAlignment="1">
      <alignment horizontal="center"/>
    </xf>
    <xf numFmtId="0" fontId="12" fillId="0" borderId="20" xfId="11" applyFont="1" applyBorder="1" applyAlignment="1">
      <alignment horizontal="center"/>
    </xf>
    <xf numFmtId="0" fontId="12" fillId="0" borderId="102" xfId="11" applyFont="1" applyBorder="1" applyAlignment="1">
      <alignment horizontal="center"/>
    </xf>
    <xf numFmtId="0" fontId="12" fillId="0" borderId="103" xfId="11" applyFont="1" applyBorder="1" applyAlignment="1">
      <alignment horizontal="center"/>
    </xf>
    <xf numFmtId="0" fontId="12" fillId="0" borderId="0" xfId="11" applyFont="1"/>
    <xf numFmtId="164" fontId="6" fillId="0" borderId="88" xfId="11" applyNumberFormat="1" applyFont="1" applyBorder="1" applyProtection="1">
      <protection locked="0"/>
    </xf>
    <xf numFmtId="164" fontId="6" fillId="0" borderId="67" xfId="11" applyNumberFormat="1" applyFont="1" applyBorder="1" applyProtection="1">
      <protection locked="0"/>
    </xf>
    <xf numFmtId="164" fontId="6" fillId="0" borderId="121" xfId="11" applyNumberFormat="1" applyFont="1" applyBorder="1" applyProtection="1">
      <protection locked="0"/>
    </xf>
    <xf numFmtId="164" fontId="6" fillId="0" borderId="123" xfId="11" applyNumberFormat="1" applyFont="1" applyBorder="1" applyProtection="1">
      <protection locked="0"/>
    </xf>
    <xf numFmtId="164" fontId="6" fillId="2" borderId="92" xfId="11" applyNumberFormat="1" applyFont="1" applyFill="1" applyBorder="1"/>
    <xf numFmtId="164" fontId="6" fillId="2" borderId="64" xfId="11" applyNumberFormat="1" applyFont="1" applyFill="1" applyBorder="1"/>
    <xf numFmtId="0" fontId="14" fillId="0" borderId="0" xfId="11" applyFont="1"/>
    <xf numFmtId="3" fontId="6" fillId="0" borderId="88" xfId="11" applyNumberFormat="1" applyFont="1" applyBorder="1" applyProtection="1">
      <protection locked="0"/>
    </xf>
    <xf numFmtId="3" fontId="6" fillId="0" borderId="67" xfId="11" applyNumberFormat="1" applyFont="1" applyBorder="1" applyProtection="1">
      <protection locked="0"/>
    </xf>
    <xf numFmtId="3" fontId="6" fillId="0" borderId="121" xfId="11" applyNumberFormat="1" applyFont="1" applyBorder="1" applyProtection="1">
      <protection locked="0"/>
    </xf>
    <xf numFmtId="164" fontId="6" fillId="2" borderId="88" xfId="11" applyNumberFormat="1" applyFont="1" applyFill="1" applyBorder="1"/>
    <xf numFmtId="164" fontId="6" fillId="2" borderId="67" xfId="11" applyNumberFormat="1" applyFont="1" applyFill="1" applyBorder="1"/>
    <xf numFmtId="0" fontId="6" fillId="0" borderId="27" xfId="11" applyFont="1" applyBorder="1" applyAlignment="1">
      <alignment horizontal="center"/>
    </xf>
    <xf numFmtId="164" fontId="6" fillId="2" borderId="26" xfId="11" applyNumberFormat="1" applyFont="1" applyFill="1" applyBorder="1"/>
    <xf numFmtId="164" fontId="6" fillId="2" borderId="27" xfId="11" applyNumberFormat="1" applyFont="1" applyFill="1" applyBorder="1"/>
    <xf numFmtId="164" fontId="6" fillId="2" borderId="135" xfId="11" applyNumberFormat="1" applyFont="1" applyFill="1" applyBorder="1"/>
    <xf numFmtId="164" fontId="6" fillId="2" borderId="75" xfId="11" applyNumberFormat="1" applyFont="1" applyFill="1" applyBorder="1"/>
    <xf numFmtId="164" fontId="6" fillId="2" borderId="28" xfId="11" applyNumberFormat="1" applyFont="1" applyFill="1" applyBorder="1"/>
    <xf numFmtId="0" fontId="11" fillId="0" borderId="0" xfId="11" applyFont="1"/>
    <xf numFmtId="0" fontId="6" fillId="0" borderId="0" xfId="11" applyFont="1" applyAlignment="1">
      <alignment horizontal="right"/>
    </xf>
    <xf numFmtId="164" fontId="6" fillId="0" borderId="0" xfId="11" applyNumberFormat="1" applyFont="1"/>
    <xf numFmtId="0" fontId="6" fillId="9" borderId="139" xfId="0" applyFont="1" applyFill="1" applyBorder="1"/>
    <xf numFmtId="0" fontId="11" fillId="0" borderId="79" xfId="0" applyFont="1" applyBorder="1" applyAlignment="1">
      <alignment horizontal="center" vertical="center"/>
    </xf>
    <xf numFmtId="0" fontId="6" fillId="0" borderId="80" xfId="0" applyFont="1" applyBorder="1" applyAlignment="1">
      <alignment horizontal="centerContinuous" vertical="center" wrapText="1"/>
    </xf>
    <xf numFmtId="0" fontId="6" fillId="0" borderId="11" xfId="0" applyFont="1" applyBorder="1" applyAlignment="1">
      <alignment horizontal="center" vertical="center" wrapText="1"/>
    </xf>
    <xf numFmtId="0" fontId="6" fillId="4" borderId="81" xfId="0" applyFont="1" applyFill="1" applyBorder="1" applyAlignment="1">
      <alignment horizontal="centerContinuous" vertical="center" wrapText="1"/>
    </xf>
    <xf numFmtId="0" fontId="6" fillId="4" borderId="81" xfId="0" applyFont="1" applyFill="1" applyBorder="1" applyAlignment="1">
      <alignment horizontal="center" vertical="center" wrapText="1"/>
    </xf>
    <xf numFmtId="0" fontId="6" fillId="0" borderId="130" xfId="0" applyFont="1" applyBorder="1" applyAlignment="1">
      <alignment horizontal="centerContinuous" vertical="center" wrapText="1"/>
    </xf>
    <xf numFmtId="0" fontId="38" fillId="4" borderId="0" xfId="0" applyFont="1" applyFill="1" applyAlignment="1">
      <alignment horizontal="center" wrapText="1"/>
    </xf>
    <xf numFmtId="0" fontId="11" fillId="9" borderId="65" xfId="0" applyFont="1" applyFill="1" applyBorder="1" applyAlignment="1">
      <alignment horizontal="center" vertical="top" wrapText="1"/>
    </xf>
    <xf numFmtId="0" fontId="12" fillId="0" borderId="84" xfId="0" applyFont="1" applyBorder="1" applyAlignment="1">
      <alignment horizontal="center"/>
    </xf>
    <xf numFmtId="0" fontId="42" fillId="0" borderId="19" xfId="0" applyFont="1" applyBorder="1" applyAlignment="1">
      <alignment horizontal="center"/>
    </xf>
    <xf numFmtId="0" fontId="42" fillId="4" borderId="19" xfId="0" applyFont="1" applyFill="1" applyBorder="1" applyAlignment="1">
      <alignment horizontal="center"/>
    </xf>
    <xf numFmtId="0" fontId="42" fillId="0" borderId="117" xfId="0" applyFont="1" applyBorder="1" applyAlignment="1">
      <alignment horizontal="center"/>
    </xf>
    <xf numFmtId="0" fontId="43" fillId="0" borderId="78" xfId="0" applyFont="1" applyBorder="1" applyAlignment="1">
      <alignment horizontal="center"/>
    </xf>
    <xf numFmtId="0" fontId="43" fillId="0" borderId="0" xfId="0" applyFont="1" applyAlignment="1">
      <alignment horizontal="center"/>
    </xf>
    <xf numFmtId="0" fontId="11" fillId="9" borderId="140" xfId="0" applyFont="1" applyFill="1" applyBorder="1" applyAlignment="1">
      <alignment horizontal="center" vertical="top" wrapText="1"/>
    </xf>
    <xf numFmtId="4" fontId="6" fillId="0" borderId="15" xfId="0" applyNumberFormat="1" applyFont="1" applyBorder="1" applyProtection="1">
      <protection locked="0"/>
    </xf>
    <xf numFmtId="164" fontId="6" fillId="0" borderId="118" xfId="0" applyNumberFormat="1" applyFont="1" applyBorder="1" applyProtection="1">
      <protection locked="0"/>
    </xf>
    <xf numFmtId="3" fontId="6" fillId="0" borderId="118" xfId="0" applyNumberFormat="1" applyFont="1" applyBorder="1" applyProtection="1">
      <protection locked="0"/>
    </xf>
    <xf numFmtId="0" fontId="6" fillId="0" borderId="132" xfId="0" applyFont="1" applyBorder="1"/>
    <xf numFmtId="0" fontId="6" fillId="0" borderId="31" xfId="0" applyFont="1" applyBorder="1"/>
    <xf numFmtId="0" fontId="6" fillId="0" borderId="60" xfId="0" applyFont="1" applyBorder="1"/>
    <xf numFmtId="0" fontId="6" fillId="0" borderId="72" xfId="0" applyFont="1" applyBorder="1" applyAlignment="1">
      <alignment horizontal="center"/>
    </xf>
    <xf numFmtId="168" fontId="6" fillId="2" borderId="124" xfId="0" applyNumberFormat="1" applyFont="1" applyFill="1" applyBorder="1"/>
    <xf numFmtId="164" fontId="6" fillId="2" borderId="124" xfId="0" applyNumberFormat="1" applyFont="1" applyFill="1" applyBorder="1"/>
    <xf numFmtId="164" fontId="6" fillId="2" borderId="141" xfId="0" applyNumberFormat="1" applyFont="1" applyFill="1" applyBorder="1"/>
    <xf numFmtId="169" fontId="6" fillId="2" borderId="124" xfId="0" applyNumberFormat="1" applyFont="1" applyFill="1" applyBorder="1"/>
    <xf numFmtId="0" fontId="44" fillId="0" borderId="0" xfId="0" applyFont="1" applyAlignment="1">
      <alignment vertical="center"/>
    </xf>
    <xf numFmtId="0" fontId="9" fillId="0" borderId="0" xfId="0" applyFont="1"/>
    <xf numFmtId="0" fontId="11" fillId="0" borderId="7" xfId="0" applyFont="1" applyBorder="1" applyAlignment="1">
      <alignment horizontal="centerContinuous" vertical="center"/>
    </xf>
    <xf numFmtId="0" fontId="9" fillId="0" borderId="7" xfId="0" applyFont="1" applyBorder="1" applyAlignment="1">
      <alignment horizontal="centerContinuous" vertical="center"/>
    </xf>
    <xf numFmtId="0" fontId="6" fillId="0" borderId="7" xfId="0" applyFont="1" applyBorder="1" applyAlignment="1">
      <alignment horizontal="centerContinuous" vertical="center"/>
    </xf>
    <xf numFmtId="0" fontId="6" fillId="0" borderId="90" xfId="0" applyFont="1" applyBorder="1" applyAlignment="1">
      <alignment horizontal="centerContinuous" vertical="center"/>
    </xf>
    <xf numFmtId="0" fontId="10" fillId="0" borderId="51" xfId="0" applyFont="1" applyBorder="1" applyAlignment="1">
      <alignment horizontal="centerContinuous"/>
    </xf>
    <xf numFmtId="0" fontId="11" fillId="0" borderId="103" xfId="0" applyFont="1" applyBorder="1" applyAlignment="1">
      <alignment horizontal="center"/>
    </xf>
    <xf numFmtId="0" fontId="35" fillId="0" borderId="85" xfId="0" applyFont="1" applyBorder="1" applyAlignment="1">
      <alignment horizontal="center" vertical="center" wrapText="1"/>
    </xf>
    <xf numFmtId="0" fontId="35" fillId="0" borderId="142" xfId="0" applyFont="1" applyBorder="1" applyAlignment="1">
      <alignment horizontal="center" vertical="center" wrapText="1"/>
    </xf>
    <xf numFmtId="0" fontId="12" fillId="0" borderId="142" xfId="0" applyFont="1" applyBorder="1" applyAlignment="1">
      <alignment horizontal="center" vertical="center" wrapText="1"/>
    </xf>
    <xf numFmtId="0" fontId="11" fillId="0" borderId="86" xfId="0" applyFont="1" applyBorder="1" applyAlignment="1">
      <alignment horizontal="centerContinuous" vertical="center" wrapText="1"/>
    </xf>
    <xf numFmtId="0" fontId="45" fillId="10" borderId="0" xfId="0" applyFont="1" applyFill="1" applyAlignment="1">
      <alignment horizontal="center" vertical="center" wrapText="1"/>
    </xf>
    <xf numFmtId="0" fontId="11" fillId="0" borderId="84" xfId="0" applyFont="1" applyBorder="1" applyAlignment="1">
      <alignment horizontal="center" vertical="center"/>
    </xf>
    <xf numFmtId="0" fontId="46" fillId="0" borderId="19" xfId="0" applyFont="1" applyBorder="1" applyAlignment="1">
      <alignment horizontal="center" vertical="center" wrapText="1"/>
    </xf>
    <xf numFmtId="0" fontId="46" fillId="0" borderId="18" xfId="0" applyFont="1" applyBorder="1" applyAlignment="1">
      <alignment horizontal="center" vertical="center" wrapText="1"/>
    </xf>
    <xf numFmtId="0" fontId="6" fillId="0" borderId="9" xfId="0" applyFont="1" applyBorder="1" applyAlignment="1">
      <alignment horizontal="centerContinuous" vertical="center"/>
    </xf>
    <xf numFmtId="164" fontId="6" fillId="0" borderId="107" xfId="0" applyNumberFormat="1" applyFont="1" applyBorder="1" applyProtection="1">
      <protection locked="0"/>
    </xf>
    <xf numFmtId="164" fontId="6" fillId="0" borderId="143" xfId="0" applyNumberFormat="1" applyFont="1" applyBorder="1" applyProtection="1">
      <protection locked="0"/>
    </xf>
    <xf numFmtId="164" fontId="6" fillId="2" borderId="14" xfId="0" applyNumberFormat="1" applyFont="1" applyFill="1" applyBorder="1"/>
    <xf numFmtId="3" fontId="6" fillId="0" borderId="143" xfId="0" applyNumberFormat="1" applyFont="1" applyBorder="1" applyProtection="1">
      <protection locked="0"/>
    </xf>
    <xf numFmtId="0" fontId="38" fillId="10" borderId="0" xfId="0" applyFont="1" applyFill="1" applyAlignment="1">
      <alignment horizontal="center"/>
    </xf>
    <xf numFmtId="164" fontId="6" fillId="2" borderId="26" xfId="0" applyNumberFormat="1" applyFont="1" applyFill="1" applyBorder="1"/>
    <xf numFmtId="0" fontId="15"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144" xfId="0" applyFont="1" applyBorder="1" applyAlignment="1">
      <alignment horizontal="center" vertical="center"/>
    </xf>
    <xf numFmtId="0" fontId="11" fillId="0" borderId="6" xfId="0" applyFont="1" applyBorder="1" applyAlignment="1">
      <alignment horizontal="center" vertical="center"/>
    </xf>
    <xf numFmtId="0" fontId="11" fillId="0" borderId="57" xfId="0" applyFont="1" applyBorder="1" applyAlignment="1">
      <alignment horizontal="centerContinuous" vertical="center" wrapText="1"/>
    </xf>
    <xf numFmtId="0" fontId="6" fillId="0" borderId="63" xfId="0" applyFont="1" applyBorder="1" applyAlignment="1">
      <alignment horizontal="justify"/>
    </xf>
    <xf numFmtId="0" fontId="19" fillId="0" borderId="93" xfId="0" applyFont="1" applyBorder="1" applyAlignment="1">
      <alignment horizontal="center"/>
    </xf>
    <xf numFmtId="3" fontId="19" fillId="0" borderId="78" xfId="0" applyNumberFormat="1" applyFont="1" applyBorder="1" applyAlignment="1">
      <alignment horizontal="center"/>
    </xf>
    <xf numFmtId="3" fontId="19" fillId="0" borderId="14" xfId="0" applyNumberFormat="1" applyFont="1" applyBorder="1" applyProtection="1">
      <protection locked="0"/>
    </xf>
    <xf numFmtId="0" fontId="21" fillId="0" borderId="0" xfId="0" applyFont="1"/>
    <xf numFmtId="0" fontId="6" fillId="0" borderId="63" xfId="0" applyFont="1" applyBorder="1" applyAlignment="1">
      <alignment horizontal="left"/>
    </xf>
    <xf numFmtId="0" fontId="19" fillId="0" borderId="95" xfId="0" applyFont="1" applyBorder="1" applyAlignment="1">
      <alignment horizontal="center"/>
    </xf>
    <xf numFmtId="0" fontId="19" fillId="0" borderId="62" xfId="0" applyFont="1" applyBorder="1" applyAlignment="1">
      <alignment horizontal="center"/>
    </xf>
    <xf numFmtId="0" fontId="19" fillId="0" borderId="38" xfId="0" applyFont="1" applyBorder="1" applyAlignment="1">
      <alignment horizontal="center"/>
    </xf>
    <xf numFmtId="0" fontId="6" fillId="0" borderId="63" xfId="0" applyFont="1" applyBorder="1" applyAlignment="1">
      <alignment horizontal="justify" wrapText="1"/>
    </xf>
    <xf numFmtId="0" fontId="6" fillId="0" borderId="44" xfId="0" applyFont="1" applyBorder="1" applyAlignment="1">
      <alignment horizontal="justify" wrapText="1"/>
    </xf>
    <xf numFmtId="3" fontId="19" fillId="0" borderId="43" xfId="0" applyNumberFormat="1" applyFont="1" applyBorder="1" applyProtection="1">
      <protection locked="0"/>
    </xf>
    <xf numFmtId="0" fontId="6" fillId="0" borderId="44" xfId="0" applyFont="1" applyBorder="1" applyAlignment="1">
      <alignment wrapText="1"/>
    </xf>
    <xf numFmtId="0" fontId="19" fillId="0" borderId="60" xfId="0" applyFont="1" applyBorder="1" applyAlignment="1">
      <alignment horizontal="center"/>
    </xf>
    <xf numFmtId="0" fontId="6" fillId="0" borderId="63" xfId="0" applyFont="1" applyBorder="1" applyAlignment="1">
      <alignment wrapText="1"/>
    </xf>
    <xf numFmtId="0" fontId="6" fillId="0" borderId="44" xfId="0" applyFont="1" applyBorder="1" applyAlignment="1">
      <alignment horizontal="justify"/>
    </xf>
    <xf numFmtId="0" fontId="0" fillId="0" borderId="0" xfId="0" applyAlignment="1">
      <alignment horizontal="left"/>
    </xf>
    <xf numFmtId="0" fontId="47" fillId="0" borderId="0" xfId="0" applyFont="1" applyAlignment="1">
      <alignment wrapText="1"/>
    </xf>
    <xf numFmtId="0" fontId="0" fillId="0" borderId="0" xfId="0" applyAlignment="1" applyProtection="1">
      <alignment horizontal="left"/>
      <protection locked="0"/>
    </xf>
    <xf numFmtId="0" fontId="6" fillId="0" borderId="51" xfId="0" applyFont="1" applyBorder="1" applyAlignment="1">
      <alignment horizontal="justify"/>
    </xf>
    <xf numFmtId="0" fontId="6" fillId="0" borderId="21" xfId="0" applyFont="1" applyBorder="1" applyAlignment="1">
      <alignment horizontal="justify" wrapText="1"/>
    </xf>
    <xf numFmtId="0" fontId="19" fillId="0" borderId="59" xfId="0" applyFont="1" applyBorder="1" applyAlignment="1">
      <alignment horizontal="center"/>
    </xf>
    <xf numFmtId="3" fontId="19" fillId="0" borderId="89" xfId="0" applyNumberFormat="1" applyFont="1" applyBorder="1" applyProtection="1">
      <protection locked="0"/>
    </xf>
    <xf numFmtId="0" fontId="6" fillId="0" borderId="134" xfId="0" applyFont="1" applyBorder="1" applyAlignment="1">
      <alignment horizontal="justify" wrapText="1"/>
    </xf>
    <xf numFmtId="0" fontId="19" fillId="0" borderId="48" xfId="0" applyFont="1" applyBorder="1" applyAlignment="1">
      <alignment horizontal="center"/>
    </xf>
    <xf numFmtId="3" fontId="19" fillId="0" borderId="145" xfId="0" applyNumberFormat="1" applyFont="1" applyBorder="1" applyProtection="1">
      <protection locked="0"/>
    </xf>
    <xf numFmtId="0" fontId="49" fillId="0" borderId="2" xfId="0" applyFont="1" applyBorder="1" applyAlignment="1">
      <alignment horizontal="center"/>
    </xf>
    <xf numFmtId="0" fontId="50" fillId="0" borderId="34" xfId="0" applyFont="1" applyBorder="1" applyAlignment="1">
      <alignment horizontal="center"/>
    </xf>
    <xf numFmtId="0" fontId="50" fillId="0" borderId="32" xfId="0" applyFont="1" applyBorder="1" applyAlignment="1">
      <alignment horizontal="center"/>
    </xf>
    <xf numFmtId="0" fontId="50" fillId="0" borderId="33" xfId="0" applyFont="1" applyBorder="1" applyAlignment="1">
      <alignment horizontal="center"/>
    </xf>
    <xf numFmtId="0" fontId="0" fillId="0" borderId="146" xfId="0" applyBorder="1" applyAlignment="1" applyProtection="1">
      <alignment vertical="top" wrapText="1"/>
      <protection locked="0"/>
    </xf>
    <xf numFmtId="0" fontId="0" fillId="0" borderId="147" xfId="0" applyBorder="1" applyAlignment="1" applyProtection="1">
      <alignment vertical="top" wrapText="1"/>
      <protection locked="0"/>
    </xf>
    <xf numFmtId="0" fontId="0" fillId="0" borderId="145" xfId="0" applyBorder="1" applyAlignment="1" applyProtection="1">
      <alignment vertical="top" wrapText="1"/>
      <protection locked="0"/>
    </xf>
    <xf numFmtId="0" fontId="51" fillId="0" borderId="51" xfId="0" applyFont="1" applyBorder="1" applyAlignment="1">
      <alignment horizontal="left" vertical="center" wrapText="1"/>
    </xf>
    <xf numFmtId="0" fontId="51" fillId="0" borderId="0" xfId="0" applyFont="1" applyAlignment="1">
      <alignment horizontal="left" vertical="center" wrapText="1"/>
    </xf>
    <xf numFmtId="0" fontId="6" fillId="0" borderId="0" xfId="0" applyFont="1" applyAlignment="1">
      <alignment horizontal="left" wrapText="1"/>
    </xf>
    <xf numFmtId="0" fontId="52" fillId="0" borderId="0" xfId="12" applyFont="1" applyAlignment="1">
      <alignment horizontal="left" vertical="top"/>
    </xf>
    <xf numFmtId="167" fontId="6" fillId="0" borderId="0" xfId="12" applyNumberFormat="1" applyFont="1"/>
    <xf numFmtId="0" fontId="6" fillId="0" borderId="0" xfId="12" applyFont="1"/>
    <xf numFmtId="0" fontId="16" fillId="0" borderId="0" xfId="12" applyFont="1" applyAlignment="1">
      <alignment horizontal="center" vertical="center"/>
    </xf>
    <xf numFmtId="0" fontId="53" fillId="10" borderId="0" xfId="12" applyFont="1" applyFill="1" applyAlignment="1">
      <alignment horizontal="center" vertical="center"/>
    </xf>
    <xf numFmtId="0" fontId="6" fillId="0" borderId="0" xfId="12" applyFont="1" applyAlignment="1">
      <alignment vertical="center"/>
    </xf>
    <xf numFmtId="0" fontId="6" fillId="0" borderId="0" xfId="12" applyFont="1" applyAlignment="1">
      <alignment horizontal="center" vertical="center"/>
    </xf>
    <xf numFmtId="0" fontId="6" fillId="0" borderId="0" xfId="12" applyFont="1" applyAlignment="1">
      <alignment horizontal="center"/>
    </xf>
    <xf numFmtId="0" fontId="54" fillId="0" borderId="0" xfId="12" applyFont="1" applyAlignment="1">
      <alignment horizontal="centerContinuous" vertical="center"/>
    </xf>
    <xf numFmtId="0" fontId="0" fillId="0" borderId="0" xfId="0" applyAlignment="1">
      <alignment horizontal="centerContinuous" vertical="center"/>
    </xf>
    <xf numFmtId="0" fontId="9" fillId="0" borderId="132" xfId="12" applyFont="1" applyBorder="1" applyAlignment="1">
      <alignment horizontal="centerContinuous" vertical="center"/>
    </xf>
    <xf numFmtId="0" fontId="6" fillId="0" borderId="32" xfId="12" applyFont="1" applyBorder="1" applyAlignment="1">
      <alignment horizontal="centerContinuous"/>
    </xf>
    <xf numFmtId="0" fontId="6" fillId="0" borderId="33" xfId="12" applyFont="1" applyBorder="1" applyAlignment="1">
      <alignment horizontal="centerContinuous" vertical="center"/>
    </xf>
    <xf numFmtId="0" fontId="6" fillId="11" borderId="65" xfId="12" applyFont="1" applyFill="1" applyBorder="1"/>
    <xf numFmtId="0" fontId="6" fillId="0" borderId="32" xfId="12" applyFont="1" applyBorder="1" applyAlignment="1">
      <alignment horizontal="centerContinuous" vertical="center"/>
    </xf>
    <xf numFmtId="0" fontId="56" fillId="0" borderId="148" xfId="12" applyFont="1" applyBorder="1" applyAlignment="1">
      <alignment horizontal="center" vertical="center" wrapText="1"/>
    </xf>
    <xf numFmtId="0" fontId="57" fillId="0" borderId="0" xfId="12" applyFont="1" applyAlignment="1">
      <alignment vertical="center" wrapText="1"/>
    </xf>
    <xf numFmtId="0" fontId="16" fillId="0" borderId="0" xfId="12" applyFont="1" applyAlignment="1">
      <alignment horizontal="center" vertical="center" wrapText="1"/>
    </xf>
    <xf numFmtId="0" fontId="6" fillId="0" borderId="21" xfId="12" applyFont="1" applyBorder="1" applyAlignment="1">
      <alignment horizontal="centerContinuous"/>
    </xf>
    <xf numFmtId="0" fontId="13" fillId="0" borderId="62" xfId="12" applyFont="1" applyBorder="1" applyAlignment="1">
      <alignment horizontal="center"/>
    </xf>
    <xf numFmtId="0" fontId="6" fillId="0" borderId="62" xfId="12" applyFont="1" applyBorder="1" applyAlignment="1">
      <alignment horizontal="centerContinuous"/>
    </xf>
    <xf numFmtId="0" fontId="13" fillId="0" borderId="41" xfId="12" applyFont="1" applyBorder="1" applyAlignment="1">
      <alignment horizontal="center"/>
    </xf>
    <xf numFmtId="0" fontId="6" fillId="0" borderId="89" xfId="12" applyFont="1" applyBorder="1" applyAlignment="1">
      <alignment horizontal="centerContinuous"/>
    </xf>
    <xf numFmtId="0" fontId="16" fillId="0" borderId="65" xfId="12" applyFont="1" applyBorder="1" applyAlignment="1">
      <alignment horizontal="center" vertical="center" wrapText="1"/>
    </xf>
    <xf numFmtId="0" fontId="4" fillId="0" borderId="149" xfId="12" applyFont="1" applyBorder="1"/>
    <xf numFmtId="0" fontId="9" fillId="0" borderId="138" xfId="12" applyFont="1" applyBorder="1" applyAlignment="1">
      <alignment horizontal="left" wrapText="1"/>
    </xf>
    <xf numFmtId="0" fontId="9" fillId="0" borderId="111" xfId="12" applyFont="1" applyBorder="1" applyAlignment="1">
      <alignment horizontal="left" wrapText="1"/>
    </xf>
    <xf numFmtId="0" fontId="56" fillId="0" borderId="139" xfId="12" applyFont="1" applyBorder="1" applyAlignment="1">
      <alignment horizontal="center" vertical="center" wrapText="1"/>
    </xf>
    <xf numFmtId="0" fontId="6" fillId="0" borderId="51" xfId="12" applyFont="1" applyBorder="1"/>
    <xf numFmtId="0" fontId="15" fillId="0" borderId="0" xfId="13" applyFont="1" applyAlignment="1" applyProtection="1">
      <alignment horizontal="centerContinuous" vertical="center"/>
      <protection hidden="1"/>
    </xf>
    <xf numFmtId="0" fontId="59" fillId="0" borderId="0" xfId="12" applyFont="1" applyAlignment="1">
      <alignment horizontal="centerContinuous" vertical="center"/>
    </xf>
    <xf numFmtId="0" fontId="38" fillId="0" borderId="0" xfId="12" applyFont="1" applyAlignment="1">
      <alignment horizontal="centerContinuous" vertical="center"/>
    </xf>
    <xf numFmtId="0" fontId="38" fillId="0" borderId="0" xfId="12" applyFont="1" applyAlignment="1">
      <alignment vertical="center"/>
    </xf>
    <xf numFmtId="0" fontId="60" fillId="0" borderId="63" xfId="12" applyFont="1" applyBorder="1" applyAlignment="1">
      <alignment horizontal="left" vertical="top"/>
    </xf>
    <xf numFmtId="0" fontId="9" fillId="0" borderId="78" xfId="12" applyFont="1" applyBorder="1" applyAlignment="1">
      <alignment horizontal="left" wrapText="1"/>
    </xf>
    <xf numFmtId="0" fontId="9" fillId="0" borderId="14" xfId="12" applyFont="1" applyBorder="1" applyAlignment="1">
      <alignment horizontal="left" wrapText="1"/>
    </xf>
    <xf numFmtId="0" fontId="16" fillId="0" borderId="148" xfId="12" applyFont="1" applyBorder="1" applyAlignment="1">
      <alignment horizontal="center" vertical="center" wrapText="1"/>
    </xf>
    <xf numFmtId="0" fontId="15" fillId="0" borderId="0" xfId="13" applyFont="1" applyAlignment="1" applyProtection="1">
      <alignment horizontal="center" vertical="center"/>
      <protection hidden="1"/>
    </xf>
    <xf numFmtId="0" fontId="6" fillId="0" borderId="21" xfId="12" applyFont="1" applyBorder="1" applyAlignment="1">
      <alignment horizontal="left"/>
    </xf>
    <xf numFmtId="0" fontId="6" fillId="0" borderId="42" xfId="13" applyFont="1" applyBorder="1" applyAlignment="1">
      <alignment horizontal="center"/>
    </xf>
    <xf numFmtId="3" fontId="6" fillId="0" borderId="89" xfId="12" applyNumberFormat="1" applyFont="1" applyBorder="1" applyProtection="1">
      <protection locked="0"/>
    </xf>
    <xf numFmtId="0" fontId="6" fillId="0" borderId="62" xfId="13" applyFont="1" applyBorder="1" applyAlignment="1">
      <alignment horizontal="center"/>
    </xf>
    <xf numFmtId="3" fontId="6" fillId="0" borderId="0" xfId="12" applyNumberFormat="1" applyFont="1" applyAlignment="1">
      <alignment vertical="center"/>
    </xf>
    <xf numFmtId="3" fontId="6" fillId="0" borderId="0" xfId="12" applyNumberFormat="1" applyFont="1" applyAlignment="1">
      <alignment horizontal="center" vertical="center"/>
    </xf>
    <xf numFmtId="0" fontId="62" fillId="0" borderId="42" xfId="12" applyFont="1" applyBorder="1" applyAlignment="1">
      <alignment horizontal="left"/>
    </xf>
    <xf numFmtId="0" fontId="62" fillId="0" borderId="0" xfId="12" applyFont="1" applyAlignment="1">
      <alignment horizontal="center"/>
    </xf>
    <xf numFmtId="0" fontId="6" fillId="0" borderId="89" xfId="12" applyFont="1" applyBorder="1" applyProtection="1">
      <protection locked="0"/>
    </xf>
    <xf numFmtId="0" fontId="4" fillId="0" borderId="139" xfId="12" applyFont="1" applyBorder="1" applyAlignment="1">
      <alignment horizontal="center" vertical="center" wrapText="1"/>
    </xf>
    <xf numFmtId="3" fontId="6" fillId="0" borderId="150" xfId="12" applyNumberFormat="1" applyFont="1" applyBorder="1" applyProtection="1">
      <protection locked="0"/>
    </xf>
    <xf numFmtId="0" fontId="6" fillId="0" borderId="21" xfId="12" applyFont="1" applyBorder="1" applyAlignment="1">
      <alignment horizontal="left" vertical="center"/>
    </xf>
    <xf numFmtId="0" fontId="23" fillId="0" borderId="146" xfId="12" applyFont="1" applyBorder="1" applyAlignment="1">
      <alignment horizontal="right"/>
    </xf>
    <xf numFmtId="0" fontId="17" fillId="0" borderId="151" xfId="12" applyFont="1" applyBorder="1"/>
    <xf numFmtId="164" fontId="23" fillId="0" borderId="50" xfId="12" applyNumberFormat="1" applyFont="1" applyBorder="1" applyAlignment="1">
      <alignment vertical="center"/>
    </xf>
    <xf numFmtId="0" fontId="17" fillId="0" borderId="45" xfId="12" applyFont="1" applyBorder="1" applyAlignment="1">
      <alignment horizontal="right"/>
    </xf>
    <xf numFmtId="0" fontId="17" fillId="0" borderId="152" xfId="12" applyFont="1" applyBorder="1"/>
    <xf numFmtId="164" fontId="17" fillId="0" borderId="136" xfId="12" applyNumberFormat="1" applyFont="1" applyBorder="1" applyAlignment="1">
      <alignment vertical="center"/>
    </xf>
    <xf numFmtId="0" fontId="23" fillId="0" borderId="146" xfId="12" applyFont="1" applyBorder="1" applyAlignment="1">
      <alignment horizontal="left" vertical="center"/>
    </xf>
    <xf numFmtId="0" fontId="7" fillId="0" borderId="151" xfId="12" applyFont="1" applyBorder="1"/>
    <xf numFmtId="0" fontId="6" fillId="11" borderId="0" xfId="12" applyFont="1" applyFill="1"/>
    <xf numFmtId="0" fontId="6" fillId="11" borderId="0" xfId="12" applyFont="1" applyFill="1" applyAlignment="1">
      <alignment horizontal="center"/>
    </xf>
    <xf numFmtId="0" fontId="23" fillId="0" borderId="4" xfId="12" applyFont="1" applyBorder="1" applyAlignment="1">
      <alignment horizontal="center"/>
    </xf>
    <xf numFmtId="164" fontId="17" fillId="0" borderId="153" xfId="12" applyNumberFormat="1" applyFont="1" applyBorder="1" applyAlignment="1">
      <alignment vertical="center"/>
    </xf>
    <xf numFmtId="0" fontId="9" fillId="0" borderId="1" xfId="12" applyFont="1" applyBorder="1" applyAlignment="1">
      <alignment horizontal="center" vertical="center"/>
    </xf>
    <xf numFmtId="0" fontId="19" fillId="0" borderId="154" xfId="12" applyFont="1" applyBorder="1" applyAlignment="1">
      <alignment horizontal="center" vertical="center"/>
    </xf>
    <xf numFmtId="164" fontId="9" fillId="0" borderId="153" xfId="12" applyNumberFormat="1" applyFont="1" applyBorder="1" applyAlignment="1">
      <alignment vertical="center"/>
    </xf>
    <xf numFmtId="0" fontId="9" fillId="0" borderId="154" xfId="12" applyFont="1" applyBorder="1" applyAlignment="1">
      <alignment horizontal="center" vertical="center"/>
    </xf>
    <xf numFmtId="0" fontId="0" fillId="0" borderId="140" xfId="0" applyBorder="1" applyAlignment="1">
      <alignment wrapText="1"/>
    </xf>
    <xf numFmtId="0" fontId="4" fillId="0" borderId="0" xfId="12" applyFont="1" applyAlignment="1">
      <alignment horizontal="center" vertical="center"/>
    </xf>
    <xf numFmtId="0" fontId="65" fillId="0" borderId="0" xfId="12" applyFont="1" applyAlignment="1">
      <alignment horizontal="center"/>
    </xf>
    <xf numFmtId="0" fontId="65" fillId="0" borderId="0" xfId="12" applyFont="1"/>
    <xf numFmtId="0" fontId="66" fillId="0" borderId="0" xfId="12" applyFont="1" applyAlignment="1">
      <alignment vertical="center" wrapText="1"/>
    </xf>
    <xf numFmtId="0" fontId="21" fillId="11" borderId="65" xfId="12" applyFont="1" applyFill="1" applyBorder="1" applyAlignment="1">
      <alignment horizontal="center" vertical="center" wrapText="1"/>
    </xf>
    <xf numFmtId="0" fontId="4" fillId="0" borderId="65" xfId="12" applyFont="1" applyBorder="1" applyAlignment="1">
      <alignment horizontal="center" vertical="center" wrapText="1"/>
    </xf>
    <xf numFmtId="0" fontId="16" fillId="0" borderId="0" xfId="12" applyFont="1" applyAlignment="1">
      <alignment horizontal="centerContinuous" vertical="center"/>
    </xf>
    <xf numFmtId="0" fontId="6" fillId="0" borderId="0" xfId="12" applyFont="1" applyAlignment="1">
      <alignment horizontal="centerContinuous" vertical="center"/>
    </xf>
    <xf numFmtId="0" fontId="60" fillId="0" borderId="63" xfId="12" applyFont="1" applyBorder="1" applyAlignment="1">
      <alignment horizontal="left" vertical="top" wrapText="1"/>
    </xf>
    <xf numFmtId="0" fontId="4" fillId="0" borderId="140" xfId="12" applyFont="1" applyBorder="1" applyAlignment="1">
      <alignment horizontal="center" vertical="center" wrapText="1"/>
    </xf>
    <xf numFmtId="0" fontId="56" fillId="0" borderId="139" xfId="12" applyFont="1" applyBorder="1" applyAlignment="1">
      <alignment horizontal="center" vertical="center" wrapText="1"/>
    </xf>
    <xf numFmtId="0" fontId="0" fillId="0" borderId="140" xfId="0" applyBorder="1" applyAlignment="1">
      <alignment wrapText="1"/>
    </xf>
    <xf numFmtId="0" fontId="6" fillId="11" borderId="51" xfId="12" applyFont="1" applyFill="1" applyBorder="1"/>
    <xf numFmtId="3" fontId="6" fillId="11" borderId="86" xfId="12" applyNumberFormat="1" applyFont="1" applyFill="1" applyBorder="1"/>
    <xf numFmtId="0" fontId="11" fillId="11" borderId="51" xfId="12" applyFont="1" applyFill="1" applyBorder="1" applyAlignment="1">
      <alignment horizontal="center"/>
    </xf>
    <xf numFmtId="0" fontId="16" fillId="10" borderId="0" xfId="12" applyFont="1" applyFill="1" applyAlignment="1">
      <alignment horizontal="center" vertical="center"/>
    </xf>
    <xf numFmtId="0" fontId="6" fillId="10" borderId="0" xfId="12" applyFont="1" applyFill="1" applyAlignment="1">
      <alignment horizontal="center" vertical="center"/>
    </xf>
    <xf numFmtId="3" fontId="6" fillId="10" borderId="0" xfId="12" applyNumberFormat="1" applyFont="1" applyFill="1" applyAlignment="1">
      <alignment vertical="center"/>
    </xf>
    <xf numFmtId="0" fontId="67" fillId="0" borderId="65" xfId="0" applyFont="1" applyBorder="1" applyAlignment="1">
      <alignment horizontal="center"/>
    </xf>
    <xf numFmtId="0" fontId="60" fillId="0" borderId="63" xfId="12" applyFont="1" applyBorder="1" applyAlignment="1">
      <alignment horizontal="left"/>
    </xf>
    <xf numFmtId="0" fontId="60" fillId="0" borderId="78" xfId="12" applyFont="1" applyBorder="1" applyAlignment="1">
      <alignment horizontal="left"/>
    </xf>
    <xf numFmtId="0" fontId="60" fillId="0" borderId="14" xfId="12" applyFont="1" applyBorder="1" applyAlignment="1">
      <alignment horizontal="left"/>
    </xf>
    <xf numFmtId="0" fontId="0" fillId="0" borderId="140" xfId="0" applyBorder="1"/>
    <xf numFmtId="0" fontId="6" fillId="0" borderId="41" xfId="12" applyFont="1" applyBorder="1" applyAlignment="1">
      <alignment horizontal="center"/>
    </xf>
    <xf numFmtId="0" fontId="62" fillId="0" borderId="42" xfId="12" applyFont="1" applyBorder="1"/>
    <xf numFmtId="0" fontId="62" fillId="0" borderId="62" xfId="13" applyFont="1" applyBorder="1" applyAlignment="1">
      <alignment horizontal="center"/>
    </xf>
    <xf numFmtId="0" fontId="6" fillId="11" borderId="86" xfId="12" applyFont="1" applyFill="1" applyBorder="1"/>
    <xf numFmtId="0" fontId="4" fillId="0" borderId="46" xfId="12" applyFont="1" applyBorder="1" applyAlignment="1">
      <alignment horizontal="center" vertical="center" wrapText="1"/>
    </xf>
    <xf numFmtId="0" fontId="62" fillId="0" borderId="61" xfId="12" applyFont="1" applyBorder="1"/>
    <xf numFmtId="0" fontId="62" fillId="0" borderId="60" xfId="12" applyFont="1" applyBorder="1" applyAlignment="1">
      <alignment horizontal="center"/>
    </xf>
    <xf numFmtId="0" fontId="6" fillId="0" borderId="23" xfId="12" applyFont="1" applyBorder="1" applyProtection="1">
      <protection locked="0"/>
    </xf>
    <xf numFmtId="0" fontId="4" fillId="0" borderId="0" xfId="12" applyFont="1" applyAlignment="1">
      <alignment horizontal="center" vertical="center" wrapText="1"/>
    </xf>
    <xf numFmtId="0" fontId="68" fillId="0" borderId="0" xfId="12" quotePrefix="1" applyFont="1" applyAlignment="1">
      <alignment vertical="center" wrapText="1"/>
    </xf>
    <xf numFmtId="3" fontId="19" fillId="0" borderId="89" xfId="12" applyNumberFormat="1" applyFont="1" applyBorder="1"/>
    <xf numFmtId="0" fontId="9" fillId="0" borderId="0" xfId="12" applyFont="1" applyAlignment="1">
      <alignment vertical="center" wrapText="1"/>
    </xf>
    <xf numFmtId="0" fontId="19" fillId="11" borderId="65" xfId="12" applyFont="1" applyFill="1" applyBorder="1"/>
    <xf numFmtId="0" fontId="9" fillId="0" borderId="45" xfId="12" applyFont="1" applyBorder="1" applyAlignment="1">
      <alignment horizontal="center" vertical="center"/>
    </xf>
    <xf numFmtId="0" fontId="19" fillId="0" borderId="152" xfId="12" applyFont="1" applyBorder="1" applyAlignment="1">
      <alignment horizontal="center" vertical="center"/>
    </xf>
    <xf numFmtId="164" fontId="9" fillId="0" borderId="136" xfId="12" applyNumberFormat="1" applyFont="1" applyBorder="1" applyAlignment="1">
      <alignment vertical="center"/>
    </xf>
    <xf numFmtId="0" fontId="19" fillId="0" borderId="0" xfId="12" applyFont="1"/>
    <xf numFmtId="0" fontId="6" fillId="0" borderId="113" xfId="12" applyFont="1" applyBorder="1"/>
  </cellXfs>
  <cellStyles count="38">
    <cellStyle name="Euro" xfId="14"/>
    <cellStyle name="Logico" xfId="15"/>
    <cellStyle name="Migliaia" xfId="1" builtinId="3"/>
    <cellStyle name="Migliaia (0)_3tabella15" xfId="16"/>
    <cellStyle name="Migliaia 2" xfId="17"/>
    <cellStyle name="Migliaia 2 2" xfId="18"/>
    <cellStyle name="Migliaia_Sanità 2005 nuove tabelle e qualifiche" xfId="5"/>
    <cellStyle name="Normale" xfId="0" builtinId="0"/>
    <cellStyle name="Normale 2" xfId="12"/>
    <cellStyle name="Normale 2 2" xfId="19"/>
    <cellStyle name="Normale 2 2 2" xfId="20"/>
    <cellStyle name="Normale 2 3" xfId="21"/>
    <cellStyle name="Normale 2 4" xfId="22"/>
    <cellStyle name="Normale 3" xfId="13"/>
    <cellStyle name="Normale 3 2" xfId="23"/>
    <cellStyle name="Normale 3 3" xfId="24"/>
    <cellStyle name="Normale 3 4" xfId="25"/>
    <cellStyle name="Normale 4" xfId="26"/>
    <cellStyle name="Normale 4 2" xfId="27"/>
    <cellStyle name="Normale 4 3" xfId="28"/>
    <cellStyle name="Normale 5" xfId="29"/>
    <cellStyle name="Normale 5 2" xfId="30"/>
    <cellStyle name="Normale 5 3" xfId="31"/>
    <cellStyle name="Normale 6" xfId="32"/>
    <cellStyle name="Normale 7" xfId="33"/>
    <cellStyle name="Normale 8" xfId="34"/>
    <cellStyle name="Normale_6-kit2001sanita(integrazione) (1)" xfId="2"/>
    <cellStyle name="Normale_Foglio1" xfId="3"/>
    <cellStyle name="Normale_Sanità 2005 nuove tabelle e qualifiche" xfId="4"/>
    <cellStyle name="Normale_tabella 4" xfId="6"/>
    <cellStyle name="Normale_tabella 5" xfId="7"/>
    <cellStyle name="Normale_tabella 6" xfId="8"/>
    <cellStyle name="Normale_tabella 7" xfId="9"/>
    <cellStyle name="Normale_tabella 8" xfId="10"/>
    <cellStyle name="Normale_tabella 9" xfId="11"/>
    <cellStyle name="Percentuale 2" xfId="35"/>
    <cellStyle name="Percentuale 2 2" xfId="36"/>
    <cellStyle name="Valuta (0)_3tabella15" xfId="37"/>
  </cellStyles>
  <dxfs count="1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6" fmlaLink="$AK$3" fmlaRange="$AK$1:$AK$2" noThreeD="1" sel="2" val="0"/>
</file>

<file path=xl/ctrlProps/ctrlProp2.xml><?xml version="1.0" encoding="utf-8"?>
<formControlPr xmlns="http://schemas.microsoft.com/office/spreadsheetml/2009/9/main" objectType="Drop" dropStyle="combo" dx="26" fmlaLink="$G$22" fmlaRange="$G$20:$G$21" noThreeD="1" val="0"/>
</file>

<file path=xl/drawings/drawing1.xml><?xml version="1.0" encoding="utf-8"?>
<xdr:wsDr xmlns:xdr="http://schemas.openxmlformats.org/drawingml/2006/spreadsheetDrawing" xmlns:a="http://schemas.openxmlformats.org/drawingml/2006/main">
  <xdr:twoCellAnchor>
    <xdr:from>
      <xdr:col>0</xdr:col>
      <xdr:colOff>3174</xdr:colOff>
      <xdr:row>1</xdr:row>
      <xdr:rowOff>38100</xdr:rowOff>
    </xdr:from>
    <xdr:to>
      <xdr:col>31</xdr:col>
      <xdr:colOff>169639</xdr:colOff>
      <xdr:row>1</xdr:row>
      <xdr:rowOff>273035</xdr:rowOff>
    </xdr:to>
    <xdr:sp macro="" textlink="">
      <xdr:nvSpPr>
        <xdr:cNvPr id="2" name="Testo 9">
          <a:extLst>
            <a:ext uri="{FF2B5EF4-FFF2-40B4-BE49-F238E27FC236}">
              <a16:creationId xmlns:a16="http://schemas.microsoft.com/office/drawing/2014/main" xmlns="" id="{00000000-0008-0000-0500-000009080000}"/>
            </a:ext>
          </a:extLst>
        </xdr:cNvPr>
        <xdr:cNvSpPr txBox="1">
          <a:spLocks noChangeArrowheads="1"/>
        </xdr:cNvSpPr>
      </xdr:nvSpPr>
      <xdr:spPr bwMode="auto">
        <a:xfrm>
          <a:off x="3174" y="352425"/>
          <a:ext cx="6929215" cy="23493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xdr:row>
      <xdr:rowOff>38100</xdr:rowOff>
    </xdr:from>
    <xdr:to>
      <xdr:col>44</xdr:col>
      <xdr:colOff>0</xdr:colOff>
      <xdr:row>1</xdr:row>
      <xdr:rowOff>295275</xdr:rowOff>
    </xdr:to>
    <xdr:sp macro="" textlink="">
      <xdr:nvSpPr>
        <xdr:cNvPr id="2" name="Testo 13">
          <a:extLst>
            <a:ext uri="{FF2B5EF4-FFF2-40B4-BE49-F238E27FC236}">
              <a16:creationId xmlns:a16="http://schemas.microsoft.com/office/drawing/2014/main" xmlns="" id="{00000000-0008-0000-0600-000002000000}"/>
            </a:ext>
          </a:extLst>
        </xdr:cNvPr>
        <xdr:cNvSpPr txBox="1">
          <a:spLocks noChangeArrowheads="1"/>
        </xdr:cNvSpPr>
      </xdr:nvSpPr>
      <xdr:spPr bwMode="auto">
        <a:xfrm>
          <a:off x="9524" y="590550"/>
          <a:ext cx="1153477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23495</xdr:rowOff>
    </xdr:from>
    <xdr:to>
      <xdr:col>34</xdr:col>
      <xdr:colOff>2545</xdr:colOff>
      <xdr:row>1</xdr:row>
      <xdr:rowOff>303000</xdr:rowOff>
    </xdr:to>
    <xdr:sp macro="" textlink="">
      <xdr:nvSpPr>
        <xdr:cNvPr id="2" name="Testo 9">
          <a:extLst>
            <a:ext uri="{FF2B5EF4-FFF2-40B4-BE49-F238E27FC236}">
              <a16:creationId xmlns:a16="http://schemas.microsoft.com/office/drawing/2014/main" xmlns="" id="{00000000-0008-0000-0700-000002700000}"/>
            </a:ext>
          </a:extLst>
        </xdr:cNvPr>
        <xdr:cNvSpPr txBox="1">
          <a:spLocks noChangeArrowheads="1"/>
        </xdr:cNvSpPr>
      </xdr:nvSpPr>
      <xdr:spPr bwMode="auto">
        <a:xfrm>
          <a:off x="0" y="575945"/>
          <a:ext cx="7851145"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37465</xdr:rowOff>
    </xdr:from>
    <xdr:to>
      <xdr:col>35</xdr:col>
      <xdr:colOff>573972</xdr:colOff>
      <xdr:row>16</xdr:row>
      <xdr:rowOff>293227</xdr:rowOff>
    </xdr:to>
    <xdr:sp macro="" textlink="">
      <xdr:nvSpPr>
        <xdr:cNvPr id="3" name="Testo 9">
          <a:extLst>
            <a:ext uri="{FF2B5EF4-FFF2-40B4-BE49-F238E27FC236}">
              <a16:creationId xmlns:a16="http://schemas.microsoft.com/office/drawing/2014/main" xmlns="" id="{00000000-0008-0000-0700-000002000000}"/>
            </a:ext>
          </a:extLst>
        </xdr:cNvPr>
        <xdr:cNvSpPr txBox="1">
          <a:spLocks noChangeArrowheads="1"/>
        </xdr:cNvSpPr>
      </xdr:nvSpPr>
      <xdr:spPr bwMode="auto">
        <a:xfrm>
          <a:off x="0" y="4685665"/>
          <a:ext cx="9060747" cy="2557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190500</xdr:colOff>
          <xdr:row>12</xdr:row>
          <xdr:rowOff>142875</xdr:rowOff>
        </xdr:from>
        <xdr:to>
          <xdr:col>30</xdr:col>
          <xdr:colOff>257175</xdr:colOff>
          <xdr:row>14</xdr:row>
          <xdr:rowOff>0</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2540</xdr:colOff>
      <xdr:row>2</xdr:row>
      <xdr:rowOff>182245</xdr:rowOff>
    </xdr:from>
    <xdr:to>
      <xdr:col>11</xdr:col>
      <xdr:colOff>0</xdr:colOff>
      <xdr:row>3</xdr:row>
      <xdr:rowOff>114839</xdr:rowOff>
    </xdr:to>
    <xdr:sp macro="" textlink="">
      <xdr:nvSpPr>
        <xdr:cNvPr id="2" name="Testo 9">
          <a:extLst>
            <a:ext uri="{FF2B5EF4-FFF2-40B4-BE49-F238E27FC236}">
              <a16:creationId xmlns:a16="http://schemas.microsoft.com/office/drawing/2014/main" xmlns="" id="{00000000-0008-0000-0800-000001240100}"/>
            </a:ext>
          </a:extLst>
        </xdr:cNvPr>
        <xdr:cNvSpPr txBox="1">
          <a:spLocks noChangeArrowheads="1"/>
        </xdr:cNvSpPr>
      </xdr:nvSpPr>
      <xdr:spPr bwMode="auto">
        <a:xfrm>
          <a:off x="354965" y="610870"/>
          <a:ext cx="10227310" cy="22786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xdr:colOff>
      <xdr:row>1</xdr:row>
      <xdr:rowOff>23495</xdr:rowOff>
    </xdr:from>
    <xdr:to>
      <xdr:col>6</xdr:col>
      <xdr:colOff>8270</xdr:colOff>
      <xdr:row>1</xdr:row>
      <xdr:rowOff>303000</xdr:rowOff>
    </xdr:to>
    <xdr:sp macro="" textlink="">
      <xdr:nvSpPr>
        <xdr:cNvPr id="2" name="Testo 13">
          <a:extLst>
            <a:ext uri="{FF2B5EF4-FFF2-40B4-BE49-F238E27FC236}">
              <a16:creationId xmlns:a16="http://schemas.microsoft.com/office/drawing/2014/main" xmlns="" id="{00000000-0008-0000-0900-000001940000}"/>
            </a:ext>
          </a:extLst>
        </xdr:cNvPr>
        <xdr:cNvSpPr txBox="1">
          <a:spLocks noChangeArrowheads="1"/>
        </xdr:cNvSpPr>
      </xdr:nvSpPr>
      <xdr:spPr bwMode="auto">
        <a:xfrm>
          <a:off x="1905" y="575945"/>
          <a:ext cx="5730890"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2541</xdr:colOff>
      <xdr:row>1</xdr:row>
      <xdr:rowOff>23496</xdr:rowOff>
    </xdr:from>
    <xdr:to>
      <xdr:col>19</xdr:col>
      <xdr:colOff>676276</xdr:colOff>
      <xdr:row>1</xdr:row>
      <xdr:rowOff>466726</xdr:rowOff>
    </xdr:to>
    <xdr:sp macro="" textlink="">
      <xdr:nvSpPr>
        <xdr:cNvPr id="2" name="Testo 9">
          <a:extLst>
            <a:ext uri="{FF2B5EF4-FFF2-40B4-BE49-F238E27FC236}">
              <a16:creationId xmlns:a16="http://schemas.microsoft.com/office/drawing/2014/main" xmlns="" id="{00000000-0008-0000-0A00-000001680000}"/>
            </a:ext>
          </a:extLst>
        </xdr:cNvPr>
        <xdr:cNvSpPr txBox="1">
          <a:spLocks noChangeArrowheads="1"/>
        </xdr:cNvSpPr>
      </xdr:nvSpPr>
      <xdr:spPr bwMode="auto">
        <a:xfrm>
          <a:off x="2541" y="575946"/>
          <a:ext cx="8455660" cy="4432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xdr:rowOff>
    </xdr:from>
    <xdr:to>
      <xdr:col>7</xdr:col>
      <xdr:colOff>560333</xdr:colOff>
      <xdr:row>1</xdr:row>
      <xdr:rowOff>285525</xdr:rowOff>
    </xdr:to>
    <xdr:sp macro="" textlink="">
      <xdr:nvSpPr>
        <xdr:cNvPr id="2" name="Testo 13">
          <a:extLst>
            <a:ext uri="{FF2B5EF4-FFF2-40B4-BE49-F238E27FC236}">
              <a16:creationId xmlns:a16="http://schemas.microsoft.com/office/drawing/2014/main" xmlns="" id="{00000000-0008-0000-0B00-000001640000}"/>
            </a:ext>
          </a:extLst>
        </xdr:cNvPr>
        <xdr:cNvSpPr txBox="1">
          <a:spLocks noChangeArrowheads="1"/>
        </xdr:cNvSpPr>
      </xdr:nvSpPr>
      <xdr:spPr bwMode="auto">
        <a:xfrm>
          <a:off x="0" y="554355"/>
          <a:ext cx="6827783" cy="28362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xdr:rowOff>
    </xdr:from>
    <xdr:to>
      <xdr:col>6</xdr:col>
      <xdr:colOff>0</xdr:colOff>
      <xdr:row>1</xdr:row>
      <xdr:rowOff>285525</xdr:rowOff>
    </xdr:to>
    <xdr:sp macro="" textlink="">
      <xdr:nvSpPr>
        <xdr:cNvPr id="2" name="Testo 13">
          <a:extLst>
            <a:ext uri="{FF2B5EF4-FFF2-40B4-BE49-F238E27FC236}">
              <a16:creationId xmlns:a16="http://schemas.microsoft.com/office/drawing/2014/main" xmlns="" id="{00000000-0008-0000-0C00-000001600000}"/>
            </a:ext>
          </a:extLst>
        </xdr:cNvPr>
        <xdr:cNvSpPr txBox="1">
          <a:spLocks noChangeArrowheads="1"/>
        </xdr:cNvSpPr>
      </xdr:nvSpPr>
      <xdr:spPr bwMode="auto">
        <a:xfrm>
          <a:off x="0" y="554355"/>
          <a:ext cx="5505450" cy="28362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41275</xdr:rowOff>
    </xdr:from>
    <xdr:to>
      <xdr:col>11</xdr:col>
      <xdr:colOff>155966</xdr:colOff>
      <xdr:row>1</xdr:row>
      <xdr:rowOff>288283</xdr:rowOff>
    </xdr:to>
    <xdr:sp macro="" textlink="">
      <xdr:nvSpPr>
        <xdr:cNvPr id="2" name="Testo 13">
          <a:extLst>
            <a:ext uri="{FF2B5EF4-FFF2-40B4-BE49-F238E27FC236}">
              <a16:creationId xmlns:a16="http://schemas.microsoft.com/office/drawing/2014/main" xmlns="" id="{00000000-0008-0000-0D00-0000015C0000}"/>
            </a:ext>
          </a:extLst>
        </xdr:cNvPr>
        <xdr:cNvSpPr txBox="1">
          <a:spLocks noChangeArrowheads="1"/>
        </xdr:cNvSpPr>
      </xdr:nvSpPr>
      <xdr:spPr bwMode="auto">
        <a:xfrm>
          <a:off x="0" y="593725"/>
          <a:ext cx="7518791" cy="247008"/>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xdr:rowOff>
    </xdr:from>
    <xdr:to>
      <xdr:col>12</xdr:col>
      <xdr:colOff>35590</xdr:colOff>
      <xdr:row>1</xdr:row>
      <xdr:rowOff>231305</xdr:rowOff>
    </xdr:to>
    <xdr:sp macro="" textlink="">
      <xdr:nvSpPr>
        <xdr:cNvPr id="2" name="Testo 13">
          <a:extLst>
            <a:ext uri="{FF2B5EF4-FFF2-40B4-BE49-F238E27FC236}">
              <a16:creationId xmlns:a16="http://schemas.microsoft.com/office/drawing/2014/main" xmlns="" id="{00000000-0008-0000-0E00-000001580000}"/>
            </a:ext>
          </a:extLst>
        </xdr:cNvPr>
        <xdr:cNvSpPr txBox="1">
          <a:spLocks noChangeArrowheads="1"/>
        </xdr:cNvSpPr>
      </xdr:nvSpPr>
      <xdr:spPr bwMode="auto">
        <a:xfrm>
          <a:off x="0" y="554355"/>
          <a:ext cx="7588915" cy="229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686494</xdr:colOff>
      <xdr:row>2</xdr:row>
      <xdr:rowOff>300652</xdr:rowOff>
    </xdr:to>
    <xdr:sp macro="" textlink="">
      <xdr:nvSpPr>
        <xdr:cNvPr id="2" name="Testo 2">
          <a:extLst>
            <a:ext uri="{FF2B5EF4-FFF2-40B4-BE49-F238E27FC236}">
              <a16:creationId xmlns:a16="http://schemas.microsoft.com/office/drawing/2014/main" xmlns="" id="{00000000-0008-0000-0F00-000001540000}"/>
            </a:ext>
          </a:extLst>
        </xdr:cNvPr>
        <xdr:cNvSpPr txBox="1">
          <a:spLocks noChangeArrowheads="1"/>
        </xdr:cNvSpPr>
      </xdr:nvSpPr>
      <xdr:spPr bwMode="auto">
        <a:xfrm>
          <a:off x="0" y="663575"/>
          <a:ext cx="7658794" cy="25620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303000</xdr:rowOff>
    </xdr:to>
    <xdr:sp macro="" textlink="">
      <xdr:nvSpPr>
        <xdr:cNvPr id="2" name="Testo 9">
          <a:extLst>
            <a:ext uri="{FF2B5EF4-FFF2-40B4-BE49-F238E27FC236}">
              <a16:creationId xmlns:a16="http://schemas.microsoft.com/office/drawing/2014/main" xmlns="" id="{00000000-0008-0000-1000-0000028C0000}"/>
            </a:ext>
          </a:extLst>
        </xdr:cNvPr>
        <xdr:cNvSpPr txBox="1">
          <a:spLocks noChangeArrowheads="1"/>
        </xdr:cNvSpPr>
      </xdr:nvSpPr>
      <xdr:spPr bwMode="auto">
        <a:xfrm>
          <a:off x="2914650" y="575945"/>
          <a:ext cx="5257800"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2597</xdr:colOff>
      <xdr:row>1</xdr:row>
      <xdr:rowOff>303000</xdr:rowOff>
    </xdr:to>
    <xdr:sp macro="" textlink="">
      <xdr:nvSpPr>
        <xdr:cNvPr id="3" name="Testo 9">
          <a:extLst>
            <a:ext uri="{FF2B5EF4-FFF2-40B4-BE49-F238E27FC236}">
              <a16:creationId xmlns:a16="http://schemas.microsoft.com/office/drawing/2014/main" xmlns="" id="{00000000-0008-0000-1000-0000078C0000}"/>
            </a:ext>
          </a:extLst>
        </xdr:cNvPr>
        <xdr:cNvSpPr txBox="1">
          <a:spLocks noChangeArrowheads="1"/>
        </xdr:cNvSpPr>
      </xdr:nvSpPr>
      <xdr:spPr bwMode="auto">
        <a:xfrm>
          <a:off x="13430250" y="575945"/>
          <a:ext cx="5346122"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1905</xdr:rowOff>
    </xdr:from>
    <xdr:to>
      <xdr:col>29</xdr:col>
      <xdr:colOff>597674</xdr:colOff>
      <xdr:row>1</xdr:row>
      <xdr:rowOff>285525</xdr:rowOff>
    </xdr:to>
    <xdr:sp macro="" textlink="">
      <xdr:nvSpPr>
        <xdr:cNvPr id="2" name="Testo 3">
          <a:extLst>
            <a:ext uri="{FF2B5EF4-FFF2-40B4-BE49-F238E27FC236}">
              <a16:creationId xmlns:a16="http://schemas.microsoft.com/office/drawing/2014/main" xmlns="" id="{00000000-0008-0000-1100-000001EC0000}"/>
            </a:ext>
          </a:extLst>
        </xdr:cNvPr>
        <xdr:cNvSpPr txBox="1">
          <a:spLocks noChangeArrowheads="1"/>
        </xdr:cNvSpPr>
      </xdr:nvSpPr>
      <xdr:spPr bwMode="auto">
        <a:xfrm>
          <a:off x="0" y="554355"/>
          <a:ext cx="5522099" cy="28362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59055</xdr:rowOff>
    </xdr:from>
    <xdr:to>
      <xdr:col>32</xdr:col>
      <xdr:colOff>0</xdr:colOff>
      <xdr:row>1</xdr:row>
      <xdr:rowOff>267814</xdr:rowOff>
    </xdr:to>
    <xdr:sp macro="" textlink="">
      <xdr:nvSpPr>
        <xdr:cNvPr id="2" name="Testo 3">
          <a:extLst>
            <a:ext uri="{FF2B5EF4-FFF2-40B4-BE49-F238E27FC236}">
              <a16:creationId xmlns:a16="http://schemas.microsoft.com/office/drawing/2014/main" xmlns="" id="{00000000-0008-0000-1200-000001800000}"/>
            </a:ext>
          </a:extLst>
        </xdr:cNvPr>
        <xdr:cNvSpPr txBox="1">
          <a:spLocks noChangeArrowheads="1"/>
        </xdr:cNvSpPr>
      </xdr:nvSpPr>
      <xdr:spPr bwMode="auto">
        <a:xfrm>
          <a:off x="0" y="478155"/>
          <a:ext cx="8734425" cy="20875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58420</xdr:rowOff>
    </xdr:from>
    <xdr:to>
      <xdr:col>31</xdr:col>
      <xdr:colOff>426074</xdr:colOff>
      <xdr:row>1</xdr:row>
      <xdr:rowOff>266811</xdr:rowOff>
    </xdr:to>
    <xdr:sp macro="" textlink="">
      <xdr:nvSpPr>
        <xdr:cNvPr id="2" name="Testo 3">
          <a:extLst>
            <a:ext uri="{FF2B5EF4-FFF2-40B4-BE49-F238E27FC236}">
              <a16:creationId xmlns:a16="http://schemas.microsoft.com/office/drawing/2014/main" xmlns="" id="{00000000-0008-0000-1300-0000017C0000}"/>
            </a:ext>
          </a:extLst>
        </xdr:cNvPr>
        <xdr:cNvSpPr txBox="1">
          <a:spLocks noChangeArrowheads="1"/>
        </xdr:cNvSpPr>
      </xdr:nvSpPr>
      <xdr:spPr bwMode="auto">
        <a:xfrm>
          <a:off x="0" y="515620"/>
          <a:ext cx="6693524" cy="20839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r>
            <a:rPr lang="it-IT" sz="1000" b="0" i="0" strike="sngStrike" baseline="0">
              <a:solidFill>
                <a:srgbClr val="FF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4305829</xdr:colOff>
      <xdr:row>1</xdr:row>
      <xdr:rowOff>252095</xdr:rowOff>
    </xdr:to>
    <xdr:sp macro="" textlink="">
      <xdr:nvSpPr>
        <xdr:cNvPr id="2" name="Testo 4">
          <a:extLst>
            <a:ext uri="{FF2B5EF4-FFF2-40B4-BE49-F238E27FC236}">
              <a16:creationId xmlns:a16="http://schemas.microsoft.com/office/drawing/2014/main" xmlns="" id="{00000000-0008-0000-1400-000002A40000}"/>
            </a:ext>
          </a:extLst>
        </xdr:cNvPr>
        <xdr:cNvSpPr txBox="1">
          <a:spLocks noChangeArrowheads="1"/>
        </xdr:cNvSpPr>
      </xdr:nvSpPr>
      <xdr:spPr bwMode="auto">
        <a:xfrm>
          <a:off x="0" y="575945"/>
          <a:ext cx="4305829"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16</xdr:row>
          <xdr:rowOff>142875</xdr:rowOff>
        </xdr:from>
        <xdr:to>
          <xdr:col>3</xdr:col>
          <xdr:colOff>19050</xdr:colOff>
          <xdr:row>17</xdr:row>
          <xdr:rowOff>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xmlns="" id="{00000000-0008-0000-1500-000002000000}"/>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xmlns="" id="{00000000-0008-0000-1500-000003000000}"/>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xmlns="" id="{00000000-0008-0000-1600-000002000000}"/>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xmlns="" id="{00000000-0008-0000-1600-000003000000}"/>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LN_REGIONI%20E%20AUT_LOC_%20(CCNL%20NAZ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SI_1A(COMUNI-PROVINCE-CITTA_ME)"/>
      <sheetName val="SI_1A(UNIONE_COMUNI)"/>
      <sheetName val="SI_1A(COMUNITA_MONTANE)"/>
      <sheetName val="SI_1A_CONV"/>
      <sheetName val="t1"/>
      <sheetName val="1E"/>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5"/>
      <sheetName val="Incongruenza 14"/>
    </sheetNames>
    <sheetDataSet>
      <sheetData sheetId="0">
        <row r="2">
          <cell r="A2" t="str">
            <v>RALN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
          <cell r="F13">
            <v>45278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showGridLines="0" tabSelected="1"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9.33203125" defaultRowHeight="11.25" x14ac:dyDescent="0.2"/>
  <cols>
    <col min="1" max="1" width="45.33203125" style="4" customWidth="1"/>
    <col min="2" max="2" width="9.6640625" style="6" customWidth="1"/>
    <col min="3" max="12" width="12.6640625" style="4" hidden="1" customWidth="1"/>
    <col min="13" max="13" width="9.33203125" style="4" hidden="1" customWidth="1"/>
    <col min="14" max="14" width="10.5" style="4" hidden="1" customWidth="1"/>
    <col min="15" max="26" width="9.33203125" style="4" hidden="1" customWidth="1"/>
    <col min="27" max="36" width="12.6640625" style="4" customWidth="1"/>
    <col min="37" max="37" width="9.33203125" style="4" hidden="1" customWidth="1"/>
    <col min="38" max="16384" width="9.33203125" style="4"/>
  </cols>
  <sheetData>
    <row r="1" spans="1:37" ht="24.75" customHeight="1" thickBot="1" x14ac:dyDescent="0.25">
      <c r="A1" s="1" t="str">
        <f>"REGIONI ED AUTONOMIE LOCALI"&amp;" - anno "&amp;$L$1</f>
        <v>REGIONI ED AUTONOMIE LOCALI - anno 2023</v>
      </c>
      <c r="B1" s="1"/>
      <c r="C1" s="1"/>
      <c r="D1" s="1"/>
      <c r="E1" s="1"/>
      <c r="F1" s="1"/>
      <c r="G1" s="1"/>
      <c r="H1" s="1"/>
      <c r="I1" s="1"/>
      <c r="J1" s="1"/>
      <c r="K1" s="2"/>
      <c r="L1" s="3">
        <v>2023</v>
      </c>
      <c r="AI1" s="2"/>
      <c r="AJ1" s="3"/>
    </row>
    <row r="2" spans="1:37" ht="30" customHeight="1" thickBot="1" x14ac:dyDescent="0.25">
      <c r="A2" s="5"/>
      <c r="G2" s="7" t="e">
        <f>IF(AND(K23+L23&gt;0,SUM(#REF!)=0),"ATTENZIONE!  INSERIRE LA DOTAZIONE ORGANICA",IF(AND(K23+L23&gt;0,SUM(#REF!)&gt;0),"CANCELLARE I DATI RELATIVI ALLA DOTAZIONE ORGANICA DEI SEGRETARI COMUNALI (ad eccezione dell'Istituzione '9909')",IF(AND((K23+L23)&gt;SUM(#REF!)),"ATTENZIONE!  IL TOTALE DELLA DOTAZIONE ORGANICA E' MINORE DEI PRESENTI AL 31/12","")))</f>
        <v>#REF!</v>
      </c>
      <c r="H2" s="8"/>
      <c r="I2" s="8"/>
      <c r="J2" s="8"/>
      <c r="K2" s="8"/>
      <c r="L2" s="9"/>
      <c r="AE2" s="10"/>
      <c r="AF2" s="10"/>
      <c r="AG2" s="10"/>
      <c r="AH2" s="10"/>
      <c r="AI2" s="10"/>
      <c r="AJ2" s="10"/>
    </row>
    <row r="3" spans="1:37" ht="15" customHeight="1" thickBot="1" x14ac:dyDescent="0.25">
      <c r="A3" s="11"/>
      <c r="B3" s="12"/>
      <c r="C3" s="13" t="s">
        <v>0</v>
      </c>
      <c r="D3" s="13"/>
      <c r="E3" s="13"/>
      <c r="F3" s="13"/>
      <c r="G3" s="14"/>
      <c r="H3" s="14"/>
      <c r="I3" s="14"/>
      <c r="J3" s="14"/>
      <c r="K3" s="14"/>
      <c r="L3" s="15"/>
      <c r="AA3" s="16" t="s">
        <v>0</v>
      </c>
      <c r="AB3" s="17"/>
      <c r="AC3" s="17"/>
      <c r="AD3" s="17"/>
      <c r="AE3" s="17"/>
      <c r="AF3" s="17"/>
      <c r="AG3" s="17"/>
      <c r="AH3" s="17"/>
      <c r="AI3" s="17"/>
      <c r="AJ3" s="18"/>
    </row>
    <row r="4" spans="1:37" ht="23.25" thickTop="1" x14ac:dyDescent="0.2">
      <c r="A4" s="19" t="s">
        <v>1</v>
      </c>
      <c r="B4" s="20" t="s">
        <v>2</v>
      </c>
      <c r="C4" s="21" t="str">
        <f>"Totale dipendenti al 31/12/"&amp;L1-1&amp;" (*)"</f>
        <v>Totale dipendenti al 31/12/2022 (*)</v>
      </c>
      <c r="D4" s="22"/>
      <c r="E4" s="23" t="s">
        <v>3</v>
      </c>
      <c r="F4" s="22"/>
      <c r="G4" s="21" t="s">
        <v>4</v>
      </c>
      <c r="H4" s="22"/>
      <c r="I4" s="21" t="s">
        <v>5</v>
      </c>
      <c r="J4" s="22"/>
      <c r="K4" s="21" t="str">
        <f>"Totale dipendenti al 31/12/"&amp;L1&amp;" (**)"</f>
        <v>Totale dipendenti al 31/12/2023 (**)</v>
      </c>
      <c r="L4" s="24"/>
      <c r="AA4" s="25" t="str">
        <f>"Totale dipendenti al 31/12/"&amp;L1-1&amp;" (*)"</f>
        <v>Totale dipendenti al 31/12/2022 (*)</v>
      </c>
      <c r="AB4" s="26"/>
      <c r="AC4" s="27" t="s">
        <v>3</v>
      </c>
      <c r="AD4" s="26"/>
      <c r="AE4" s="25" t="s">
        <v>4</v>
      </c>
      <c r="AF4" s="26"/>
      <c r="AG4" s="25" t="s">
        <v>5</v>
      </c>
      <c r="AH4" s="26"/>
      <c r="AI4" s="25" t="str">
        <f>"Totale dipendenti al 31/12/"&amp;L1&amp;" (**)"</f>
        <v>Totale dipendenti al 31/12/2023 (**)</v>
      </c>
      <c r="AJ4" s="24"/>
    </row>
    <row r="5" spans="1:37" ht="12" thickBot="1" x14ac:dyDescent="0.25">
      <c r="A5" s="28"/>
      <c r="B5" s="29"/>
      <c r="C5" s="30" t="s">
        <v>6</v>
      </c>
      <c r="D5" s="31" t="s">
        <v>7</v>
      </c>
      <c r="E5" s="30" t="s">
        <v>6</v>
      </c>
      <c r="F5" s="31" t="s">
        <v>7</v>
      </c>
      <c r="G5" s="30" t="s">
        <v>6</v>
      </c>
      <c r="H5" s="31" t="s">
        <v>7</v>
      </c>
      <c r="I5" s="30" t="s">
        <v>6</v>
      </c>
      <c r="J5" s="31" t="s">
        <v>7</v>
      </c>
      <c r="K5" s="30" t="s">
        <v>6</v>
      </c>
      <c r="L5" s="32" t="s">
        <v>7</v>
      </c>
      <c r="AA5" s="30" t="s">
        <v>6</v>
      </c>
      <c r="AB5" s="31" t="s">
        <v>7</v>
      </c>
      <c r="AC5" s="30" t="s">
        <v>6</v>
      </c>
      <c r="AD5" s="31" t="s">
        <v>7</v>
      </c>
      <c r="AE5" s="30" t="s">
        <v>6</v>
      </c>
      <c r="AF5" s="31" t="s">
        <v>7</v>
      </c>
      <c r="AG5" s="30" t="s">
        <v>6</v>
      </c>
      <c r="AH5" s="31" t="s">
        <v>7</v>
      </c>
      <c r="AI5" s="30" t="s">
        <v>6</v>
      </c>
      <c r="AJ5" s="32" t="s">
        <v>7</v>
      </c>
    </row>
    <row r="6" spans="1:37" ht="12.75" customHeight="1" thickTop="1" x14ac:dyDescent="0.2">
      <c r="A6" s="33" t="s">
        <v>8</v>
      </c>
      <c r="B6" s="34" t="s">
        <v>9</v>
      </c>
      <c r="C6" s="35">
        <f>ROUND(AA6,0)</f>
        <v>0</v>
      </c>
      <c r="D6" s="36">
        <f t="shared" ref="D6:J22" si="0">ROUND(AB6,0)</f>
        <v>0</v>
      </c>
      <c r="E6" s="37">
        <f t="shared" si="0"/>
        <v>0</v>
      </c>
      <c r="F6" s="38">
        <f t="shared" si="0"/>
        <v>0</v>
      </c>
      <c r="G6" s="37">
        <f t="shared" si="0"/>
        <v>0</v>
      </c>
      <c r="H6" s="38">
        <f t="shared" si="0"/>
        <v>0</v>
      </c>
      <c r="I6" s="37">
        <f t="shared" si="0"/>
        <v>0</v>
      </c>
      <c r="J6" s="38">
        <f t="shared" si="0"/>
        <v>0</v>
      </c>
      <c r="K6" s="39">
        <f>E6+G6+I6</f>
        <v>0</v>
      </c>
      <c r="L6" s="40">
        <f>F6+H6+J6</f>
        <v>0</v>
      </c>
      <c r="M6" s="41">
        <f t="shared" ref="M6:M22" si="1">IF((K6+L6)&gt;0,1,0)</f>
        <v>0</v>
      </c>
      <c r="AA6" s="42"/>
      <c r="AB6" s="43"/>
      <c r="AC6" s="44"/>
      <c r="AD6" s="45"/>
      <c r="AE6" s="44"/>
      <c r="AF6" s="45"/>
      <c r="AG6" s="44"/>
      <c r="AH6" s="45"/>
      <c r="AI6" s="39">
        <f t="shared" ref="AI6:AJ20" si="2">AC6+AE6+AG6</f>
        <v>0</v>
      </c>
      <c r="AJ6" s="40">
        <f t="shared" si="2"/>
        <v>0</v>
      </c>
      <c r="AK6" s="41">
        <f t="shared" ref="AK6:AK22" si="3">IF((AI6+AJ6)&gt;0,1,0)</f>
        <v>0</v>
      </c>
    </row>
    <row r="7" spans="1:37" ht="12.75" customHeight="1" x14ac:dyDescent="0.2">
      <c r="A7" s="33" t="s">
        <v>10</v>
      </c>
      <c r="B7" s="34" t="s">
        <v>11</v>
      </c>
      <c r="C7" s="35">
        <f t="shared" ref="C7:J22" si="4">ROUND(AA7,0)</f>
        <v>0</v>
      </c>
      <c r="D7" s="36">
        <f t="shared" si="0"/>
        <v>0</v>
      </c>
      <c r="E7" s="37">
        <f t="shared" si="0"/>
        <v>0</v>
      </c>
      <c r="F7" s="38">
        <f t="shared" si="0"/>
        <v>0</v>
      </c>
      <c r="G7" s="37">
        <f t="shared" si="0"/>
        <v>0</v>
      </c>
      <c r="H7" s="38">
        <f t="shared" si="0"/>
        <v>0</v>
      </c>
      <c r="I7" s="37">
        <f t="shared" si="0"/>
        <v>0</v>
      </c>
      <c r="J7" s="38">
        <f t="shared" si="0"/>
        <v>0</v>
      </c>
      <c r="K7" s="39">
        <f t="shared" ref="K7:L20" si="5">E7+G7+I7</f>
        <v>0</v>
      </c>
      <c r="L7" s="40">
        <f t="shared" si="5"/>
        <v>0</v>
      </c>
      <c r="M7" s="41">
        <f t="shared" si="1"/>
        <v>0</v>
      </c>
      <c r="AA7" s="42"/>
      <c r="AB7" s="43"/>
      <c r="AC7" s="44"/>
      <c r="AD7" s="45"/>
      <c r="AE7" s="44"/>
      <c r="AF7" s="45"/>
      <c r="AG7" s="44"/>
      <c r="AH7" s="45"/>
      <c r="AI7" s="39">
        <f t="shared" si="2"/>
        <v>0</v>
      </c>
      <c r="AJ7" s="40">
        <f t="shared" si="2"/>
        <v>0</v>
      </c>
      <c r="AK7" s="41">
        <f t="shared" si="3"/>
        <v>0</v>
      </c>
    </row>
    <row r="8" spans="1:37" ht="12.75" customHeight="1" x14ac:dyDescent="0.2">
      <c r="A8" s="33" t="s">
        <v>12</v>
      </c>
      <c r="B8" s="34" t="s">
        <v>13</v>
      </c>
      <c r="C8" s="35">
        <f t="shared" si="4"/>
        <v>0</v>
      </c>
      <c r="D8" s="36">
        <f t="shared" si="0"/>
        <v>0</v>
      </c>
      <c r="E8" s="37">
        <f t="shared" si="0"/>
        <v>0</v>
      </c>
      <c r="F8" s="38">
        <f t="shared" si="0"/>
        <v>0</v>
      </c>
      <c r="G8" s="37">
        <f t="shared" si="0"/>
        <v>0</v>
      </c>
      <c r="H8" s="38">
        <f t="shared" si="0"/>
        <v>0</v>
      </c>
      <c r="I8" s="37">
        <f t="shared" si="0"/>
        <v>0</v>
      </c>
      <c r="J8" s="38">
        <f t="shared" si="0"/>
        <v>0</v>
      </c>
      <c r="K8" s="39">
        <f t="shared" si="5"/>
        <v>0</v>
      </c>
      <c r="L8" s="40">
        <f t="shared" si="5"/>
        <v>0</v>
      </c>
      <c r="M8" s="41">
        <f t="shared" si="1"/>
        <v>0</v>
      </c>
      <c r="AA8" s="42"/>
      <c r="AB8" s="43"/>
      <c r="AC8" s="44"/>
      <c r="AD8" s="45"/>
      <c r="AE8" s="44"/>
      <c r="AF8" s="45"/>
      <c r="AG8" s="44"/>
      <c r="AH8" s="45"/>
      <c r="AI8" s="39">
        <f t="shared" si="2"/>
        <v>0</v>
      </c>
      <c r="AJ8" s="40">
        <f t="shared" si="2"/>
        <v>0</v>
      </c>
      <c r="AK8" s="41">
        <f t="shared" si="3"/>
        <v>0</v>
      </c>
    </row>
    <row r="9" spans="1:37" ht="12.75" customHeight="1" x14ac:dyDescent="0.2">
      <c r="A9" s="33" t="s">
        <v>14</v>
      </c>
      <c r="B9" s="34" t="s">
        <v>15</v>
      </c>
      <c r="C9" s="35">
        <f t="shared" si="4"/>
        <v>0</v>
      </c>
      <c r="D9" s="36">
        <f t="shared" si="4"/>
        <v>0</v>
      </c>
      <c r="E9" s="37">
        <f t="shared" si="4"/>
        <v>0</v>
      </c>
      <c r="F9" s="38">
        <f t="shared" si="4"/>
        <v>0</v>
      </c>
      <c r="G9" s="37">
        <f t="shared" si="4"/>
        <v>0</v>
      </c>
      <c r="H9" s="38">
        <f t="shared" si="4"/>
        <v>0</v>
      </c>
      <c r="I9" s="37">
        <f t="shared" si="4"/>
        <v>0</v>
      </c>
      <c r="J9" s="38">
        <f t="shared" si="4"/>
        <v>0</v>
      </c>
      <c r="K9" s="39">
        <f t="shared" si="5"/>
        <v>0</v>
      </c>
      <c r="L9" s="40">
        <f t="shared" si="5"/>
        <v>0</v>
      </c>
      <c r="M9" s="41">
        <f>IF((K9+L9)&gt;0,1,0)</f>
        <v>0</v>
      </c>
      <c r="AA9" s="42"/>
      <c r="AB9" s="43"/>
      <c r="AC9" s="44"/>
      <c r="AD9" s="45"/>
      <c r="AE9" s="44"/>
      <c r="AF9" s="45"/>
      <c r="AG9" s="44"/>
      <c r="AH9" s="45"/>
      <c r="AI9" s="39">
        <f t="shared" si="2"/>
        <v>0</v>
      </c>
      <c r="AJ9" s="40">
        <f t="shared" si="2"/>
        <v>0</v>
      </c>
      <c r="AK9" s="41">
        <f>IF((AI9+AJ9)&gt;0,1,0)</f>
        <v>0</v>
      </c>
    </row>
    <row r="10" spans="1:37" ht="12.75" customHeight="1" x14ac:dyDescent="0.2">
      <c r="A10" s="33" t="s">
        <v>16</v>
      </c>
      <c r="B10" s="34" t="s">
        <v>17</v>
      </c>
      <c r="C10" s="35">
        <f t="shared" si="4"/>
        <v>0</v>
      </c>
      <c r="D10" s="36">
        <f t="shared" si="4"/>
        <v>0</v>
      </c>
      <c r="E10" s="37">
        <f t="shared" si="4"/>
        <v>0</v>
      </c>
      <c r="F10" s="38">
        <f t="shared" si="4"/>
        <v>0</v>
      </c>
      <c r="G10" s="37">
        <f t="shared" si="4"/>
        <v>0</v>
      </c>
      <c r="H10" s="38">
        <f t="shared" si="4"/>
        <v>0</v>
      </c>
      <c r="I10" s="37">
        <f t="shared" si="4"/>
        <v>0</v>
      </c>
      <c r="J10" s="38">
        <f t="shared" si="4"/>
        <v>0</v>
      </c>
      <c r="K10" s="39">
        <f t="shared" si="5"/>
        <v>0</v>
      </c>
      <c r="L10" s="40">
        <f t="shared" si="5"/>
        <v>0</v>
      </c>
      <c r="M10" s="41">
        <f>IF((K10+L10)&gt;0,1,0)</f>
        <v>0</v>
      </c>
      <c r="AA10" s="42"/>
      <c r="AB10" s="43"/>
      <c r="AC10" s="44"/>
      <c r="AD10" s="45"/>
      <c r="AE10" s="44"/>
      <c r="AF10" s="45"/>
      <c r="AG10" s="44"/>
      <c r="AH10" s="45"/>
      <c r="AI10" s="39">
        <f t="shared" si="2"/>
        <v>0</v>
      </c>
      <c r="AJ10" s="40">
        <f t="shared" si="2"/>
        <v>0</v>
      </c>
      <c r="AK10" s="41">
        <f>IF((AI10+AJ10)&gt;0,1,0)</f>
        <v>0</v>
      </c>
    </row>
    <row r="11" spans="1:37" ht="12.75" customHeight="1" x14ac:dyDescent="0.2">
      <c r="A11" s="33" t="s">
        <v>18</v>
      </c>
      <c r="B11" s="34" t="s">
        <v>19</v>
      </c>
      <c r="C11" s="35">
        <f t="shared" si="4"/>
        <v>0</v>
      </c>
      <c r="D11" s="36">
        <f t="shared" si="4"/>
        <v>0</v>
      </c>
      <c r="E11" s="37">
        <f t="shared" si="4"/>
        <v>0</v>
      </c>
      <c r="F11" s="38">
        <f t="shared" si="4"/>
        <v>0</v>
      </c>
      <c r="G11" s="37">
        <f t="shared" si="4"/>
        <v>0</v>
      </c>
      <c r="H11" s="38">
        <f t="shared" si="4"/>
        <v>0</v>
      </c>
      <c r="I11" s="37">
        <f t="shared" si="4"/>
        <v>0</v>
      </c>
      <c r="J11" s="38">
        <f t="shared" si="4"/>
        <v>0</v>
      </c>
      <c r="K11" s="39">
        <f t="shared" si="5"/>
        <v>0</v>
      </c>
      <c r="L11" s="40">
        <f t="shared" si="5"/>
        <v>0</v>
      </c>
      <c r="M11" s="41">
        <f>IF((K11+L11)&gt;0,1,0)</f>
        <v>0</v>
      </c>
      <c r="AA11" s="42"/>
      <c r="AB11" s="43"/>
      <c r="AC11" s="44"/>
      <c r="AD11" s="45"/>
      <c r="AE11" s="44"/>
      <c r="AF11" s="45"/>
      <c r="AG11" s="44"/>
      <c r="AH11" s="45"/>
      <c r="AI11" s="39">
        <f t="shared" si="2"/>
        <v>0</v>
      </c>
      <c r="AJ11" s="40">
        <f t="shared" si="2"/>
        <v>0</v>
      </c>
      <c r="AK11" s="41">
        <f>IF((AI11+AJ11)&gt;0,1,0)</f>
        <v>0</v>
      </c>
    </row>
    <row r="12" spans="1:37" ht="12.75" customHeight="1" x14ac:dyDescent="0.2">
      <c r="A12" s="33" t="s">
        <v>20</v>
      </c>
      <c r="B12" s="34" t="s">
        <v>21</v>
      </c>
      <c r="C12" s="35">
        <f t="shared" si="4"/>
        <v>1</v>
      </c>
      <c r="D12" s="36">
        <f t="shared" si="0"/>
        <v>0</v>
      </c>
      <c r="E12" s="37">
        <f t="shared" si="0"/>
        <v>1</v>
      </c>
      <c r="F12" s="38">
        <f t="shared" si="0"/>
        <v>0</v>
      </c>
      <c r="G12" s="37">
        <f t="shared" si="0"/>
        <v>0</v>
      </c>
      <c r="H12" s="38">
        <f t="shared" si="0"/>
        <v>0</v>
      </c>
      <c r="I12" s="37">
        <f t="shared" si="0"/>
        <v>0</v>
      </c>
      <c r="J12" s="38">
        <f t="shared" si="0"/>
        <v>0</v>
      </c>
      <c r="K12" s="39">
        <f t="shared" si="5"/>
        <v>1</v>
      </c>
      <c r="L12" s="40">
        <f t="shared" si="5"/>
        <v>0</v>
      </c>
      <c r="M12" s="41">
        <f t="shared" si="1"/>
        <v>1</v>
      </c>
      <c r="AA12" s="42">
        <v>1</v>
      </c>
      <c r="AB12" s="43"/>
      <c r="AC12" s="44">
        <v>1</v>
      </c>
      <c r="AD12" s="45"/>
      <c r="AE12" s="44"/>
      <c r="AF12" s="45"/>
      <c r="AG12" s="44"/>
      <c r="AH12" s="45"/>
      <c r="AI12" s="39">
        <f t="shared" si="2"/>
        <v>1</v>
      </c>
      <c r="AJ12" s="40">
        <f t="shared" si="2"/>
        <v>0</v>
      </c>
      <c r="AK12" s="41">
        <f t="shared" si="3"/>
        <v>1</v>
      </c>
    </row>
    <row r="13" spans="1:37" ht="12.75" customHeight="1" x14ac:dyDescent="0.2">
      <c r="A13" s="33" t="s">
        <v>22</v>
      </c>
      <c r="B13" s="34" t="s">
        <v>23</v>
      </c>
      <c r="C13" s="35">
        <f t="shared" si="4"/>
        <v>1</v>
      </c>
      <c r="D13" s="36">
        <f t="shared" si="0"/>
        <v>0</v>
      </c>
      <c r="E13" s="37">
        <f t="shared" si="0"/>
        <v>2</v>
      </c>
      <c r="F13" s="38">
        <f t="shared" si="0"/>
        <v>0</v>
      </c>
      <c r="G13" s="37">
        <f t="shared" si="0"/>
        <v>0</v>
      </c>
      <c r="H13" s="38">
        <f t="shared" si="0"/>
        <v>0</v>
      </c>
      <c r="I13" s="37">
        <f t="shared" si="0"/>
        <v>0</v>
      </c>
      <c r="J13" s="38">
        <f t="shared" si="0"/>
        <v>0</v>
      </c>
      <c r="K13" s="39">
        <f t="shared" si="5"/>
        <v>2</v>
      </c>
      <c r="L13" s="40">
        <f t="shared" si="5"/>
        <v>0</v>
      </c>
      <c r="M13" s="41">
        <f t="shared" si="1"/>
        <v>1</v>
      </c>
      <c r="AA13" s="42">
        <v>1</v>
      </c>
      <c r="AB13" s="43"/>
      <c r="AC13" s="44">
        <v>2</v>
      </c>
      <c r="AD13" s="45"/>
      <c r="AE13" s="44"/>
      <c r="AF13" s="45"/>
      <c r="AG13" s="44"/>
      <c r="AH13" s="45"/>
      <c r="AI13" s="39">
        <f t="shared" si="2"/>
        <v>2</v>
      </c>
      <c r="AJ13" s="40">
        <f t="shared" si="2"/>
        <v>0</v>
      </c>
      <c r="AK13" s="41">
        <f t="shared" si="3"/>
        <v>1</v>
      </c>
    </row>
    <row r="14" spans="1:37" ht="12.75" customHeight="1" x14ac:dyDescent="0.2">
      <c r="A14" s="33" t="s">
        <v>24</v>
      </c>
      <c r="B14" s="34" t="s">
        <v>25</v>
      </c>
      <c r="C14" s="35">
        <f t="shared" si="4"/>
        <v>0</v>
      </c>
      <c r="D14" s="36">
        <f t="shared" si="0"/>
        <v>0</v>
      </c>
      <c r="E14" s="37">
        <f t="shared" si="0"/>
        <v>0</v>
      </c>
      <c r="F14" s="38">
        <f t="shared" si="0"/>
        <v>0</v>
      </c>
      <c r="G14" s="37">
        <f t="shared" si="0"/>
        <v>0</v>
      </c>
      <c r="H14" s="38">
        <f t="shared" si="0"/>
        <v>0</v>
      </c>
      <c r="I14" s="37">
        <f t="shared" si="0"/>
        <v>0</v>
      </c>
      <c r="J14" s="38">
        <f t="shared" si="0"/>
        <v>0</v>
      </c>
      <c r="K14" s="39">
        <f>E14+G14+I14</f>
        <v>0</v>
      </c>
      <c r="L14" s="40">
        <f>F14+H14+J14</f>
        <v>0</v>
      </c>
      <c r="M14" s="41">
        <f t="shared" si="1"/>
        <v>0</v>
      </c>
      <c r="AA14" s="42"/>
      <c r="AB14" s="43"/>
      <c r="AC14" s="44"/>
      <c r="AD14" s="45"/>
      <c r="AE14" s="44"/>
      <c r="AF14" s="45"/>
      <c r="AG14" s="44"/>
      <c r="AH14" s="45"/>
      <c r="AI14" s="39">
        <f t="shared" si="2"/>
        <v>0</v>
      </c>
      <c r="AJ14" s="40">
        <f t="shared" si="2"/>
        <v>0</v>
      </c>
      <c r="AK14" s="41">
        <f t="shared" si="3"/>
        <v>0</v>
      </c>
    </row>
    <row r="15" spans="1:37" ht="12.75" customHeight="1" x14ac:dyDescent="0.2">
      <c r="A15" s="33" t="s">
        <v>26</v>
      </c>
      <c r="B15" s="34" t="s">
        <v>27</v>
      </c>
      <c r="C15" s="35">
        <f t="shared" si="4"/>
        <v>0</v>
      </c>
      <c r="D15" s="36">
        <f t="shared" si="0"/>
        <v>0</v>
      </c>
      <c r="E15" s="37">
        <f t="shared" si="0"/>
        <v>0</v>
      </c>
      <c r="F15" s="38">
        <f t="shared" si="0"/>
        <v>0</v>
      </c>
      <c r="G15" s="37">
        <f t="shared" si="0"/>
        <v>0</v>
      </c>
      <c r="H15" s="38">
        <f t="shared" si="0"/>
        <v>0</v>
      </c>
      <c r="I15" s="37">
        <f t="shared" si="0"/>
        <v>0</v>
      </c>
      <c r="J15" s="38">
        <f t="shared" si="0"/>
        <v>0</v>
      </c>
      <c r="K15" s="39">
        <f t="shared" si="5"/>
        <v>0</v>
      </c>
      <c r="L15" s="40">
        <f t="shared" si="5"/>
        <v>0</v>
      </c>
      <c r="M15" s="41">
        <f t="shared" si="1"/>
        <v>0</v>
      </c>
      <c r="AA15" s="42"/>
      <c r="AB15" s="43"/>
      <c r="AC15" s="44"/>
      <c r="AD15" s="45"/>
      <c r="AE15" s="44"/>
      <c r="AF15" s="45"/>
      <c r="AG15" s="44"/>
      <c r="AH15" s="45"/>
      <c r="AI15" s="39">
        <f t="shared" si="2"/>
        <v>0</v>
      </c>
      <c r="AJ15" s="40">
        <f t="shared" si="2"/>
        <v>0</v>
      </c>
      <c r="AK15" s="41">
        <f t="shared" si="3"/>
        <v>0</v>
      </c>
    </row>
    <row r="16" spans="1:37" ht="12.75" customHeight="1" x14ac:dyDescent="0.2">
      <c r="A16" s="33" t="s">
        <v>28</v>
      </c>
      <c r="B16" s="34" t="s">
        <v>29</v>
      </c>
      <c r="C16" s="35">
        <f t="shared" si="4"/>
        <v>0</v>
      </c>
      <c r="D16" s="36">
        <f t="shared" si="4"/>
        <v>0</v>
      </c>
      <c r="E16" s="37">
        <f t="shared" si="4"/>
        <v>0</v>
      </c>
      <c r="F16" s="38">
        <f t="shared" si="4"/>
        <v>0</v>
      </c>
      <c r="G16" s="37">
        <f t="shared" si="4"/>
        <v>0</v>
      </c>
      <c r="H16" s="38">
        <f t="shared" si="4"/>
        <v>0</v>
      </c>
      <c r="I16" s="37">
        <f t="shared" si="4"/>
        <v>0</v>
      </c>
      <c r="J16" s="38">
        <f t="shared" si="4"/>
        <v>0</v>
      </c>
      <c r="K16" s="39">
        <f>E16+G16+I16</f>
        <v>0</v>
      </c>
      <c r="L16" s="40">
        <f>F16+H16+J16</f>
        <v>0</v>
      </c>
      <c r="M16" s="41">
        <f>IF((K16+L16)&gt;0,1,0)</f>
        <v>0</v>
      </c>
      <c r="AA16" s="42"/>
      <c r="AB16" s="43"/>
      <c r="AC16" s="44"/>
      <c r="AD16" s="45"/>
      <c r="AE16" s="44"/>
      <c r="AF16" s="45"/>
      <c r="AG16" s="44"/>
      <c r="AH16" s="45"/>
      <c r="AI16" s="39">
        <f>AC16+AE16+AG16</f>
        <v>0</v>
      </c>
      <c r="AJ16" s="40">
        <f>AD16+AF16+AH16</f>
        <v>0</v>
      </c>
      <c r="AK16" s="41">
        <f>IF((AI16+AJ16)&gt;0,1,0)</f>
        <v>0</v>
      </c>
    </row>
    <row r="17" spans="1:37" ht="12.75" customHeight="1" x14ac:dyDescent="0.2">
      <c r="A17" s="33" t="s">
        <v>30</v>
      </c>
      <c r="B17" s="34" t="s">
        <v>31</v>
      </c>
      <c r="C17" s="35">
        <f t="shared" si="4"/>
        <v>7</v>
      </c>
      <c r="D17" s="36">
        <f t="shared" si="0"/>
        <v>21</v>
      </c>
      <c r="E17" s="37">
        <f t="shared" si="0"/>
        <v>7</v>
      </c>
      <c r="F17" s="38">
        <f t="shared" si="0"/>
        <v>17</v>
      </c>
      <c r="G17" s="37">
        <f t="shared" si="0"/>
        <v>0</v>
      </c>
      <c r="H17" s="38">
        <f t="shared" si="0"/>
        <v>0</v>
      </c>
      <c r="I17" s="37">
        <f t="shared" si="0"/>
        <v>0</v>
      </c>
      <c r="J17" s="38">
        <f t="shared" si="0"/>
        <v>3</v>
      </c>
      <c r="K17" s="39">
        <f t="shared" si="5"/>
        <v>7</v>
      </c>
      <c r="L17" s="40">
        <f t="shared" si="5"/>
        <v>20</v>
      </c>
      <c r="M17" s="41">
        <f t="shared" si="1"/>
        <v>1</v>
      </c>
      <c r="AA17" s="42">
        <v>7</v>
      </c>
      <c r="AB17" s="43">
        <v>21</v>
      </c>
      <c r="AC17" s="44">
        <v>7</v>
      </c>
      <c r="AD17" s="45">
        <v>17</v>
      </c>
      <c r="AE17" s="44"/>
      <c r="AF17" s="45"/>
      <c r="AG17" s="44"/>
      <c r="AH17" s="45">
        <v>3</v>
      </c>
      <c r="AI17" s="39">
        <f t="shared" si="2"/>
        <v>7</v>
      </c>
      <c r="AJ17" s="40">
        <f t="shared" si="2"/>
        <v>20</v>
      </c>
      <c r="AK17" s="41">
        <f t="shared" si="3"/>
        <v>1</v>
      </c>
    </row>
    <row r="18" spans="1:37" ht="12.75" customHeight="1" x14ac:dyDescent="0.2">
      <c r="A18" s="33" t="s">
        <v>32</v>
      </c>
      <c r="B18" s="34" t="s">
        <v>33</v>
      </c>
      <c r="C18" s="35">
        <f t="shared" si="4"/>
        <v>10</v>
      </c>
      <c r="D18" s="36">
        <f t="shared" si="0"/>
        <v>50</v>
      </c>
      <c r="E18" s="37">
        <f t="shared" si="0"/>
        <v>11</v>
      </c>
      <c r="F18" s="38">
        <f t="shared" si="0"/>
        <v>24</v>
      </c>
      <c r="G18" s="37">
        <f t="shared" si="0"/>
        <v>0</v>
      </c>
      <c r="H18" s="38">
        <f t="shared" si="0"/>
        <v>3</v>
      </c>
      <c r="I18" s="37">
        <f t="shared" si="0"/>
        <v>0</v>
      </c>
      <c r="J18" s="38">
        <f t="shared" si="0"/>
        <v>17</v>
      </c>
      <c r="K18" s="39">
        <f t="shared" si="5"/>
        <v>11</v>
      </c>
      <c r="L18" s="40">
        <f t="shared" si="5"/>
        <v>44</v>
      </c>
      <c r="M18" s="41">
        <f t="shared" si="1"/>
        <v>1</v>
      </c>
      <c r="AA18" s="42">
        <v>10</v>
      </c>
      <c r="AB18" s="43">
        <v>50</v>
      </c>
      <c r="AC18" s="44">
        <v>11</v>
      </c>
      <c r="AD18" s="45">
        <v>24</v>
      </c>
      <c r="AE18" s="44"/>
      <c r="AF18" s="45">
        <v>3</v>
      </c>
      <c r="AG18" s="44"/>
      <c r="AH18" s="45">
        <v>17</v>
      </c>
      <c r="AI18" s="39">
        <f t="shared" si="2"/>
        <v>11</v>
      </c>
      <c r="AJ18" s="40">
        <f t="shared" si="2"/>
        <v>44</v>
      </c>
      <c r="AK18" s="41">
        <f t="shared" si="3"/>
        <v>1</v>
      </c>
    </row>
    <row r="19" spans="1:37" ht="12.75" customHeight="1" x14ac:dyDescent="0.2">
      <c r="A19" s="33" t="s">
        <v>34</v>
      </c>
      <c r="B19" s="34" t="s">
        <v>35</v>
      </c>
      <c r="C19" s="35">
        <f t="shared" si="4"/>
        <v>2</v>
      </c>
      <c r="D19" s="36">
        <f t="shared" si="0"/>
        <v>3</v>
      </c>
      <c r="E19" s="37">
        <f t="shared" si="0"/>
        <v>2</v>
      </c>
      <c r="F19" s="38">
        <f t="shared" si="0"/>
        <v>3</v>
      </c>
      <c r="G19" s="37">
        <f t="shared" si="0"/>
        <v>0</v>
      </c>
      <c r="H19" s="38">
        <f t="shared" si="0"/>
        <v>0</v>
      </c>
      <c r="I19" s="37">
        <f t="shared" si="0"/>
        <v>0</v>
      </c>
      <c r="J19" s="38">
        <f t="shared" si="0"/>
        <v>0</v>
      </c>
      <c r="K19" s="39">
        <f t="shared" si="5"/>
        <v>2</v>
      </c>
      <c r="L19" s="40">
        <f t="shared" si="5"/>
        <v>3</v>
      </c>
      <c r="M19" s="41">
        <f t="shared" si="1"/>
        <v>1</v>
      </c>
      <c r="AA19" s="42">
        <v>2</v>
      </c>
      <c r="AB19" s="43">
        <v>3</v>
      </c>
      <c r="AC19" s="44">
        <v>2</v>
      </c>
      <c r="AD19" s="45">
        <v>3</v>
      </c>
      <c r="AE19" s="44"/>
      <c r="AF19" s="45"/>
      <c r="AG19" s="44"/>
      <c r="AH19" s="45"/>
      <c r="AI19" s="39">
        <f t="shared" si="2"/>
        <v>2</v>
      </c>
      <c r="AJ19" s="40">
        <f t="shared" si="2"/>
        <v>3</v>
      </c>
      <c r="AK19" s="41">
        <f t="shared" si="3"/>
        <v>1</v>
      </c>
    </row>
    <row r="20" spans="1:37" ht="12.75" customHeight="1" x14ac:dyDescent="0.2">
      <c r="A20" s="33" t="s">
        <v>36</v>
      </c>
      <c r="B20" s="34" t="s">
        <v>37</v>
      </c>
      <c r="C20" s="35">
        <f t="shared" si="4"/>
        <v>1</v>
      </c>
      <c r="D20" s="36">
        <f t="shared" si="0"/>
        <v>0</v>
      </c>
      <c r="E20" s="37">
        <f t="shared" si="0"/>
        <v>1</v>
      </c>
      <c r="F20" s="38">
        <f t="shared" si="0"/>
        <v>0</v>
      </c>
      <c r="G20" s="37">
        <f t="shared" si="0"/>
        <v>0</v>
      </c>
      <c r="H20" s="38">
        <f t="shared" si="0"/>
        <v>0</v>
      </c>
      <c r="I20" s="37">
        <f t="shared" si="0"/>
        <v>0</v>
      </c>
      <c r="J20" s="38">
        <f t="shared" si="0"/>
        <v>0</v>
      </c>
      <c r="K20" s="39">
        <f t="shared" si="5"/>
        <v>1</v>
      </c>
      <c r="L20" s="40">
        <f t="shared" si="5"/>
        <v>0</v>
      </c>
      <c r="M20" s="41">
        <f t="shared" si="1"/>
        <v>1</v>
      </c>
      <c r="AA20" s="42">
        <v>1</v>
      </c>
      <c r="AB20" s="43"/>
      <c r="AC20" s="44">
        <v>1</v>
      </c>
      <c r="AD20" s="45"/>
      <c r="AE20" s="44"/>
      <c r="AF20" s="45"/>
      <c r="AG20" s="44"/>
      <c r="AH20" s="45"/>
      <c r="AI20" s="39">
        <f t="shared" si="2"/>
        <v>1</v>
      </c>
      <c r="AJ20" s="40">
        <f t="shared" si="2"/>
        <v>0</v>
      </c>
      <c r="AK20" s="41">
        <f t="shared" si="3"/>
        <v>1</v>
      </c>
    </row>
    <row r="21" spans="1:37" ht="12.75" customHeight="1" x14ac:dyDescent="0.2">
      <c r="A21" s="33" t="s">
        <v>38</v>
      </c>
      <c r="B21" s="34" t="s">
        <v>39</v>
      </c>
      <c r="C21" s="35">
        <f t="shared" si="4"/>
        <v>0</v>
      </c>
      <c r="D21" s="36">
        <f t="shared" si="0"/>
        <v>0</v>
      </c>
      <c r="E21" s="37">
        <f t="shared" si="0"/>
        <v>0</v>
      </c>
      <c r="F21" s="38">
        <f t="shared" si="0"/>
        <v>0</v>
      </c>
      <c r="G21" s="37">
        <f t="shared" si="0"/>
        <v>0</v>
      </c>
      <c r="H21" s="38">
        <f t="shared" si="0"/>
        <v>0</v>
      </c>
      <c r="I21" s="37">
        <f t="shared" si="0"/>
        <v>0</v>
      </c>
      <c r="J21" s="38">
        <f t="shared" si="0"/>
        <v>0</v>
      </c>
      <c r="K21" s="39">
        <f>E21+G21+I21</f>
        <v>0</v>
      </c>
      <c r="L21" s="40">
        <f>F21+H21+J21</f>
        <v>0</v>
      </c>
      <c r="M21" s="41">
        <f t="shared" si="1"/>
        <v>0</v>
      </c>
      <c r="AA21" s="42"/>
      <c r="AB21" s="43"/>
      <c r="AC21" s="44"/>
      <c r="AD21" s="45"/>
      <c r="AE21" s="44"/>
      <c r="AF21" s="45"/>
      <c r="AG21" s="44"/>
      <c r="AH21" s="45"/>
      <c r="AI21" s="39">
        <f>AC21+AE21+AG21</f>
        <v>0</v>
      </c>
      <c r="AJ21" s="40">
        <f>AD21+AF21+AH21</f>
        <v>0</v>
      </c>
      <c r="AK21" s="41">
        <f t="shared" si="3"/>
        <v>0</v>
      </c>
    </row>
    <row r="22" spans="1:37" ht="12.75" customHeight="1" thickBot="1" x14ac:dyDescent="0.25">
      <c r="A22" s="33" t="s">
        <v>40</v>
      </c>
      <c r="B22" s="34" t="s">
        <v>41</v>
      </c>
      <c r="C22" s="35">
        <f t="shared" si="4"/>
        <v>0</v>
      </c>
      <c r="D22" s="36">
        <f t="shared" si="0"/>
        <v>0</v>
      </c>
      <c r="E22" s="37">
        <f t="shared" si="0"/>
        <v>0</v>
      </c>
      <c r="F22" s="38">
        <f t="shared" si="0"/>
        <v>0</v>
      </c>
      <c r="G22" s="37">
        <f t="shared" si="0"/>
        <v>0</v>
      </c>
      <c r="H22" s="38">
        <f t="shared" si="0"/>
        <v>0</v>
      </c>
      <c r="I22" s="37">
        <f t="shared" si="0"/>
        <v>0</v>
      </c>
      <c r="J22" s="38">
        <f t="shared" si="0"/>
        <v>0</v>
      </c>
      <c r="K22" s="39">
        <f>E22+G22+I22</f>
        <v>0</v>
      </c>
      <c r="L22" s="40">
        <f>F22+H22+J22</f>
        <v>0</v>
      </c>
      <c r="M22" s="41">
        <f t="shared" si="1"/>
        <v>0</v>
      </c>
      <c r="AA22" s="42"/>
      <c r="AB22" s="43"/>
      <c r="AC22" s="44"/>
      <c r="AD22" s="45"/>
      <c r="AE22" s="44"/>
      <c r="AF22" s="45"/>
      <c r="AG22" s="44"/>
      <c r="AH22" s="45"/>
      <c r="AI22" s="39">
        <f>AC22+AE22+AG22</f>
        <v>0</v>
      </c>
      <c r="AJ22" s="40">
        <f>AD22+AF22+AH22</f>
        <v>0</v>
      </c>
      <c r="AK22" s="41">
        <f t="shared" si="3"/>
        <v>0</v>
      </c>
    </row>
    <row r="23" spans="1:37" ht="15.75" customHeight="1" thickTop="1" thickBot="1" x14ac:dyDescent="0.25">
      <c r="A23" s="46" t="s">
        <v>42</v>
      </c>
      <c r="B23" s="47"/>
      <c r="C23" s="48">
        <f t="shared" ref="C23:L23" si="6">SUM(C6:C22)</f>
        <v>22</v>
      </c>
      <c r="D23" s="49">
        <f t="shared" si="6"/>
        <v>74</v>
      </c>
      <c r="E23" s="48">
        <f t="shared" si="6"/>
        <v>24</v>
      </c>
      <c r="F23" s="49">
        <f t="shared" si="6"/>
        <v>44</v>
      </c>
      <c r="G23" s="48">
        <f t="shared" si="6"/>
        <v>0</v>
      </c>
      <c r="H23" s="49">
        <f t="shared" si="6"/>
        <v>3</v>
      </c>
      <c r="I23" s="48">
        <f t="shared" si="6"/>
        <v>0</v>
      </c>
      <c r="J23" s="49">
        <f t="shared" si="6"/>
        <v>20</v>
      </c>
      <c r="K23" s="48">
        <f t="shared" si="6"/>
        <v>24</v>
      </c>
      <c r="L23" s="50">
        <f t="shared" si="6"/>
        <v>67</v>
      </c>
      <c r="AA23" s="48">
        <f t="shared" ref="AA23:AJ23" si="7">SUM(AA6:AA22)</f>
        <v>22</v>
      </c>
      <c r="AB23" s="49">
        <f t="shared" si="7"/>
        <v>74</v>
      </c>
      <c r="AC23" s="48">
        <f t="shared" si="7"/>
        <v>24</v>
      </c>
      <c r="AD23" s="49">
        <f t="shared" si="7"/>
        <v>44</v>
      </c>
      <c r="AE23" s="48">
        <f t="shared" si="7"/>
        <v>0</v>
      </c>
      <c r="AF23" s="49">
        <f t="shared" si="7"/>
        <v>3</v>
      </c>
      <c r="AG23" s="48">
        <f t="shared" si="7"/>
        <v>0</v>
      </c>
      <c r="AH23" s="49">
        <f t="shared" si="7"/>
        <v>20</v>
      </c>
      <c r="AI23" s="48">
        <f t="shared" si="7"/>
        <v>24</v>
      </c>
      <c r="AJ23" s="50">
        <f t="shared" si="7"/>
        <v>67</v>
      </c>
    </row>
    <row r="24" spans="1:37" ht="18.75" customHeight="1" x14ac:dyDescent="0.2">
      <c r="A24" s="4" t="s">
        <v>43</v>
      </c>
    </row>
    <row r="25" spans="1:37" x14ac:dyDescent="0.2">
      <c r="A25" s="4" t="s">
        <v>44</v>
      </c>
    </row>
    <row r="26" spans="1:37" x14ac:dyDescent="0.2">
      <c r="A26" s="51" t="str">
        <f>"(*) inserire i dati comunicati nella tab.1 (colonna presenti al 31/12/"&amp;L1-1&amp;") della rilevazione dell'anno precedente"</f>
        <v>(*) inserire i dati comunicati nella tab.1 (colonna presenti al 31/12/2022) della rilevazione dell'anno precedente</v>
      </c>
    </row>
    <row r="27" spans="1:37" x14ac:dyDescent="0.2">
      <c r="A27" s="4" t="s">
        <v>45</v>
      </c>
    </row>
    <row r="28" spans="1:37" ht="12.75" x14ac:dyDescent="0.2">
      <c r="D28" s="52"/>
      <c r="AB28" s="52"/>
    </row>
  </sheetData>
  <sheetProtection algorithmName="SHA-512" hashValue="OhcewDWUjxzoPBgxUxr9olQ3m6Y2S7OSGZ+tsblxAX6F6ZoXvcSl+tTUV1zBkcj2iaA13AEhFrPTlJm+O4x5zg==" saltValue="/1P19dseAC+3pLChKwtEpg==" spinCount="100000" sheet="1" formatColumns="0" selectLockedCells="1"/>
  <mergeCells count="5">
    <mergeCell ref="G2:L2"/>
    <mergeCell ref="C3:L3"/>
    <mergeCell ref="AA3:AJ3"/>
    <mergeCell ref="A4:A5"/>
    <mergeCell ref="B4:B5"/>
  </mergeCells>
  <conditionalFormatting sqref="A6:L22">
    <cfRule type="expression" dxfId="16" priority="1" stopIfTrue="1">
      <formula>$M6&gt;0</formula>
    </cfRule>
  </conditionalFormatting>
  <conditionalFormatting sqref="AA6:AJ22">
    <cfRule type="expression" dxfId="15" priority="2" stopIfTrue="1">
      <formula>$M6&gt;0</formula>
    </cfRule>
  </conditionalFormatting>
  <dataValidations count="1">
    <dataValidation type="whole" allowBlank="1" showInputMessage="1" showErrorMessage="1" errorTitle="ERRORE NEL DATO IMMESSO" error="INSERIRE SOLO NUMERI INTERI" sqref="E6:J22 AC6:AH22">
      <formula1>0</formula1>
      <formula2>999999999999</formula2>
    </dataValidation>
  </dataValidations>
  <printOptions horizontalCentered="1" verticalCentered="1"/>
  <pageMargins left="0" right="0" top="0.17" bottom="0.16" header="0.18" footer="0.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11"/>
  <sheetViews>
    <sheetView zoomScaleNormal="100" workbookViewId="0">
      <selection activeCell="AF16" sqref="AF16"/>
    </sheetView>
  </sheetViews>
  <sheetFormatPr defaultRowHeight="12.75" x14ac:dyDescent="0.2"/>
  <cols>
    <col min="1" max="1" width="39.5" customWidth="1"/>
    <col min="2" max="2" width="9.1640625" customWidth="1"/>
    <col min="3" max="16" width="9.1640625" hidden="1" customWidth="1"/>
    <col min="17" max="18" width="10.6640625" style="62" hidden="1" customWidth="1"/>
    <col min="19" max="20" width="11.33203125" hidden="1" customWidth="1"/>
    <col min="21" max="26" width="9.1640625" hidden="1" customWidth="1"/>
    <col min="41" max="42" width="9.1640625" hidden="1" customWidth="1"/>
    <col min="43" max="44" width="11.33203125" customWidth="1"/>
    <col min="45" max="45" width="3" customWidth="1"/>
    <col min="46" max="47" width="11.6640625" customWidth="1"/>
  </cols>
  <sheetData>
    <row r="1" spans="1:258" s="4" customFormat="1" ht="43.5" customHeight="1" x14ac:dyDescent="0.25">
      <c r="A1" s="1" t="str">
        <f>'t1'!A1</f>
        <v>REGIONI ED AUTONOMIE LOCALI - anno 2023</v>
      </c>
      <c r="B1" s="1"/>
      <c r="C1" s="1"/>
      <c r="D1" s="1"/>
      <c r="E1" s="1"/>
      <c r="F1" s="1"/>
      <c r="G1" s="1"/>
      <c r="H1" s="1"/>
      <c r="I1" s="1"/>
      <c r="J1" s="1"/>
      <c r="K1" s="1"/>
      <c r="L1" s="1"/>
      <c r="N1" s="2"/>
      <c r="O1"/>
      <c r="P1"/>
      <c r="Q1" s="53"/>
      <c r="R1" s="53"/>
      <c r="S1"/>
      <c r="AL1" s="2"/>
      <c r="AM1"/>
      <c r="AN1"/>
      <c r="AO1"/>
      <c r="AP1"/>
      <c r="AQ1"/>
    </row>
    <row r="2" spans="1:258" s="4" customFormat="1" ht="30" customHeight="1" x14ac:dyDescent="0.2">
      <c r="A2" s="54"/>
      <c r="B2" s="6"/>
      <c r="G2" s="55"/>
      <c r="H2" s="55"/>
      <c r="I2" s="55"/>
      <c r="J2" s="55"/>
      <c r="K2" s="55"/>
      <c r="L2" s="55"/>
      <c r="M2" s="55"/>
      <c r="N2" s="55"/>
      <c r="O2"/>
      <c r="P2"/>
      <c r="Q2" s="56"/>
      <c r="R2" s="56"/>
      <c r="S2"/>
      <c r="AE2" s="55"/>
      <c r="AF2" s="55"/>
      <c r="AG2" s="55"/>
      <c r="AH2" s="55"/>
      <c r="AI2" s="55"/>
      <c r="AJ2" s="55"/>
      <c r="AK2" s="55"/>
      <c r="AL2" s="55"/>
      <c r="AM2"/>
      <c r="AN2"/>
      <c r="AO2"/>
      <c r="AP2"/>
      <c r="AQ2"/>
    </row>
    <row r="3" spans="1:258" s="4" customFormat="1" ht="4.9000000000000004" customHeight="1" thickBot="1" x14ac:dyDescent="0.25">
      <c r="A3" s="54"/>
      <c r="B3" s="6"/>
      <c r="G3" s="55"/>
      <c r="H3" s="55"/>
      <c r="I3" s="55"/>
      <c r="J3" s="55"/>
      <c r="K3" s="55"/>
      <c r="L3" s="55"/>
      <c r="M3" s="55"/>
      <c r="N3" s="55"/>
      <c r="O3"/>
      <c r="P3"/>
      <c r="Q3" s="56"/>
      <c r="R3" s="56"/>
      <c r="S3"/>
      <c r="AE3" s="55"/>
      <c r="AF3" s="55"/>
      <c r="AG3" s="55"/>
      <c r="AH3" s="55"/>
      <c r="AI3" s="55"/>
      <c r="AJ3" s="55"/>
      <c r="AK3" s="55"/>
      <c r="AL3" s="55"/>
      <c r="AM3"/>
      <c r="AN3"/>
      <c r="AO3"/>
      <c r="AP3"/>
      <c r="AQ3"/>
    </row>
    <row r="4" spans="1:258" x14ac:dyDescent="0.2">
      <c r="A4" s="57" t="s">
        <v>46</v>
      </c>
      <c r="B4" s="58" t="s">
        <v>47</v>
      </c>
      <c r="C4" s="59" t="s">
        <v>48</v>
      </c>
      <c r="D4" s="60"/>
      <c r="E4" s="60"/>
      <c r="F4" s="60"/>
      <c r="G4" s="60"/>
      <c r="H4" s="60"/>
      <c r="I4" s="60"/>
      <c r="J4" s="60"/>
      <c r="K4" s="60"/>
      <c r="L4" s="60"/>
      <c r="M4" s="60"/>
      <c r="N4" s="60"/>
      <c r="O4" s="60"/>
      <c r="P4" s="60"/>
      <c r="Q4" s="60"/>
      <c r="R4" s="60"/>
      <c r="S4" s="60"/>
      <c r="T4" s="61"/>
      <c r="U4" s="62"/>
      <c r="V4" s="62"/>
      <c r="W4" s="62"/>
      <c r="X4" s="62"/>
      <c r="Y4" s="62"/>
      <c r="Z4" s="62"/>
      <c r="AA4" s="63" t="s">
        <v>48</v>
      </c>
      <c r="AB4" s="60"/>
      <c r="AC4" s="60"/>
      <c r="AD4" s="60"/>
      <c r="AE4" s="60"/>
      <c r="AF4" s="60"/>
      <c r="AG4" s="60"/>
      <c r="AH4" s="60"/>
      <c r="AI4" s="60"/>
      <c r="AJ4" s="60"/>
      <c r="AK4" s="60"/>
      <c r="AL4" s="60"/>
      <c r="AM4" s="60"/>
      <c r="AN4" s="60"/>
      <c r="AO4" s="60"/>
      <c r="AP4" s="60"/>
      <c r="AQ4" s="60"/>
      <c r="AR4" s="61"/>
      <c r="AT4" s="64" t="s">
        <v>49</v>
      </c>
      <c r="AU4" s="65"/>
      <c r="AV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row>
    <row r="5" spans="1:258" ht="35.1" customHeight="1" thickBot="1" x14ac:dyDescent="0.2">
      <c r="A5" s="66"/>
      <c r="B5" s="67"/>
      <c r="C5" s="68" t="s">
        <v>50</v>
      </c>
      <c r="D5" s="69"/>
      <c r="E5" s="70" t="s">
        <v>51</v>
      </c>
      <c r="F5" s="71"/>
      <c r="G5" s="70" t="s">
        <v>52</v>
      </c>
      <c r="H5" s="71"/>
      <c r="I5" s="70" t="s">
        <v>53</v>
      </c>
      <c r="J5" s="71"/>
      <c r="K5" s="70" t="s">
        <v>54</v>
      </c>
      <c r="L5" s="71"/>
      <c r="M5" s="70" t="s">
        <v>55</v>
      </c>
      <c r="N5" s="71"/>
      <c r="O5" s="70" t="s">
        <v>56</v>
      </c>
      <c r="P5" s="71"/>
      <c r="Q5" s="70" t="s">
        <v>57</v>
      </c>
      <c r="R5" s="71"/>
      <c r="S5" s="70" t="s">
        <v>58</v>
      </c>
      <c r="T5" s="72"/>
      <c r="U5" s="73"/>
      <c r="V5" s="73"/>
      <c r="W5" s="73"/>
      <c r="X5" s="73"/>
      <c r="Y5" s="73"/>
      <c r="Z5" s="73"/>
      <c r="AA5" s="74" t="s">
        <v>50</v>
      </c>
      <c r="AB5" s="71"/>
      <c r="AC5" s="70" t="s">
        <v>51</v>
      </c>
      <c r="AD5" s="71"/>
      <c r="AE5" s="70" t="s">
        <v>52</v>
      </c>
      <c r="AF5" s="71"/>
      <c r="AG5" s="70" t="s">
        <v>53</v>
      </c>
      <c r="AH5" s="71"/>
      <c r="AI5" s="70" t="s">
        <v>54</v>
      </c>
      <c r="AJ5" s="71"/>
      <c r="AK5" s="70" t="s">
        <v>55</v>
      </c>
      <c r="AL5" s="71"/>
      <c r="AM5" s="70" t="s">
        <v>56</v>
      </c>
      <c r="AN5" s="71"/>
      <c r="AO5" s="70" t="s">
        <v>57</v>
      </c>
      <c r="AP5" s="71"/>
      <c r="AQ5" s="70" t="str">
        <f>"TOTALE 
dipendenti al 31/12/"&amp;'t1'!L1&amp;" "</f>
        <v xml:space="preserve">TOTALE 
dipendenti al 31/12/2023 </v>
      </c>
      <c r="AR5" s="72"/>
      <c r="AT5" s="75" t="s">
        <v>59</v>
      </c>
      <c r="AU5" s="76"/>
      <c r="AV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row>
    <row r="6" spans="1:258" ht="11.25" thickBot="1" x14ac:dyDescent="0.2">
      <c r="A6" s="77"/>
      <c r="B6" s="78"/>
      <c r="C6" s="79" t="s">
        <v>6</v>
      </c>
      <c r="D6" s="80" t="s">
        <v>7</v>
      </c>
      <c r="E6" s="79" t="s">
        <v>6</v>
      </c>
      <c r="F6" s="80" t="s">
        <v>7</v>
      </c>
      <c r="G6" s="79" t="s">
        <v>6</v>
      </c>
      <c r="H6" s="80" t="s">
        <v>7</v>
      </c>
      <c r="I6" s="79" t="s">
        <v>6</v>
      </c>
      <c r="J6" s="80" t="s">
        <v>7</v>
      </c>
      <c r="K6" s="79" t="s">
        <v>6</v>
      </c>
      <c r="L6" s="80" t="s">
        <v>7</v>
      </c>
      <c r="M6" s="79" t="s">
        <v>6</v>
      </c>
      <c r="N6" s="80" t="s">
        <v>7</v>
      </c>
      <c r="O6" s="79" t="s">
        <v>6</v>
      </c>
      <c r="P6" s="80" t="s">
        <v>7</v>
      </c>
      <c r="Q6" s="81" t="s">
        <v>6</v>
      </c>
      <c r="R6" s="82" t="s">
        <v>7</v>
      </c>
      <c r="S6" s="79" t="s">
        <v>6</v>
      </c>
      <c r="T6" s="83" t="s">
        <v>7</v>
      </c>
      <c r="U6" s="84"/>
      <c r="V6" s="85"/>
      <c r="W6" s="85"/>
      <c r="X6" s="85"/>
      <c r="Y6" s="85"/>
      <c r="Z6" s="85"/>
      <c r="AA6" s="86" t="s">
        <v>6</v>
      </c>
      <c r="AB6" s="87" t="s">
        <v>7</v>
      </c>
      <c r="AC6" s="88" t="s">
        <v>6</v>
      </c>
      <c r="AD6" s="89" t="s">
        <v>7</v>
      </c>
      <c r="AE6" s="90" t="s">
        <v>6</v>
      </c>
      <c r="AF6" s="87" t="s">
        <v>7</v>
      </c>
      <c r="AG6" s="90" t="s">
        <v>6</v>
      </c>
      <c r="AH6" s="87" t="s">
        <v>7</v>
      </c>
      <c r="AI6" s="90" t="s">
        <v>6</v>
      </c>
      <c r="AJ6" s="87" t="s">
        <v>7</v>
      </c>
      <c r="AK6" s="90" t="s">
        <v>6</v>
      </c>
      <c r="AL6" s="87" t="s">
        <v>7</v>
      </c>
      <c r="AM6" s="90" t="s">
        <v>6</v>
      </c>
      <c r="AN6" s="87" t="s">
        <v>7</v>
      </c>
      <c r="AO6" s="87"/>
      <c r="AP6" s="87"/>
      <c r="AQ6" s="90" t="s">
        <v>6</v>
      </c>
      <c r="AR6" s="91" t="s">
        <v>7</v>
      </c>
      <c r="AT6" s="92" t="s">
        <v>6</v>
      </c>
      <c r="AU6" s="93" t="s">
        <v>7</v>
      </c>
      <c r="AV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row>
    <row r="7" spans="1:258" ht="12" thickTop="1" x14ac:dyDescent="0.2">
      <c r="A7" s="94" t="str">
        <f>'t1'!A17</f>
        <v>FUNZIONARI ED ELEVATA QUALIFICAZIONE</v>
      </c>
      <c r="B7" s="95" t="str">
        <f>'t1'!B17</f>
        <v>0FZEQF</v>
      </c>
      <c r="C7" s="96">
        <f>ROUND(AA7,0)</f>
        <v>7</v>
      </c>
      <c r="D7" s="43">
        <f t="shared" ref="D7:P9" si="0">ROUND(AB7,0)</f>
        <v>20</v>
      </c>
      <c r="E7" s="97">
        <f t="shared" si="0"/>
        <v>0</v>
      </c>
      <c r="F7" s="43">
        <f t="shared" si="0"/>
        <v>0</v>
      </c>
      <c r="G7" s="97">
        <f t="shared" si="0"/>
        <v>0</v>
      </c>
      <c r="H7" s="43">
        <f t="shared" si="0"/>
        <v>0</v>
      </c>
      <c r="I7" s="97">
        <f t="shared" si="0"/>
        <v>0</v>
      </c>
      <c r="J7" s="43">
        <f t="shared" si="0"/>
        <v>0</v>
      </c>
      <c r="K7" s="97">
        <f t="shared" si="0"/>
        <v>0</v>
      </c>
      <c r="L7" s="43">
        <f t="shared" si="0"/>
        <v>0</v>
      </c>
      <c r="M7" s="97">
        <f t="shared" si="0"/>
        <v>0</v>
      </c>
      <c r="N7" s="43">
        <f t="shared" si="0"/>
        <v>0</v>
      </c>
      <c r="O7" s="97">
        <f t="shared" si="0"/>
        <v>0</v>
      </c>
      <c r="P7" s="43">
        <f t="shared" si="0"/>
        <v>0</v>
      </c>
      <c r="Q7" s="98"/>
      <c r="R7" s="98"/>
      <c r="S7" s="99">
        <f>C7+E7+G7+I7+K7+M7+O7+Q7</f>
        <v>7</v>
      </c>
      <c r="T7" s="100">
        <f>D7+F7+H7+J7+L7+N7+P7+R7</f>
        <v>20</v>
      </c>
      <c r="AA7" s="101">
        <v>7</v>
      </c>
      <c r="AB7" s="43">
        <v>20</v>
      </c>
      <c r="AC7" s="102"/>
      <c r="AD7" s="103"/>
      <c r="AE7" s="42"/>
      <c r="AF7" s="43"/>
      <c r="AG7" s="42"/>
      <c r="AH7" s="43"/>
      <c r="AI7" s="42"/>
      <c r="AJ7" s="43"/>
      <c r="AK7" s="42"/>
      <c r="AL7" s="43"/>
      <c r="AM7" s="42"/>
      <c r="AN7" s="104"/>
      <c r="AO7" s="105"/>
      <c r="AP7" s="105"/>
      <c r="AQ7" s="106">
        <f t="shared" ref="AQ7:AR10" si="1">AA7+AC7+AE7+AG7+AI7+AK7+AM7</f>
        <v>7</v>
      </c>
      <c r="AR7" s="107">
        <f t="shared" si="1"/>
        <v>20</v>
      </c>
      <c r="AS7" s="108"/>
      <c r="AT7" s="109" t="str">
        <f>IF(AQ7='t1'!AI17,"OK","Errore")</f>
        <v>OK</v>
      </c>
      <c r="AU7" s="110" t="str">
        <f>IF(AR7='t1'!AJ17,"OK","Errore")</f>
        <v>OK</v>
      </c>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row>
    <row r="8" spans="1:258" ht="11.25" x14ac:dyDescent="0.2">
      <c r="A8" s="94" t="str">
        <f>'t1'!A18</f>
        <v>ISTRUTTORI</v>
      </c>
      <c r="B8" s="95" t="str">
        <f>'t1'!B18</f>
        <v>0IR000</v>
      </c>
      <c r="C8" s="111">
        <f t="shared" ref="C8:N10" si="2">ROUND(AA8,0)</f>
        <v>11</v>
      </c>
      <c r="D8" s="112">
        <f t="shared" si="0"/>
        <v>44</v>
      </c>
      <c r="E8" s="113">
        <f t="shared" si="0"/>
        <v>0</v>
      </c>
      <c r="F8" s="112">
        <f t="shared" si="0"/>
        <v>0</v>
      </c>
      <c r="G8" s="113">
        <f t="shared" si="0"/>
        <v>0</v>
      </c>
      <c r="H8" s="112">
        <f t="shared" si="0"/>
        <v>0</v>
      </c>
      <c r="I8" s="113">
        <f t="shared" si="0"/>
        <v>0</v>
      </c>
      <c r="J8" s="112">
        <f t="shared" si="0"/>
        <v>0</v>
      </c>
      <c r="K8" s="113">
        <f t="shared" si="0"/>
        <v>0</v>
      </c>
      <c r="L8" s="112">
        <f t="shared" si="0"/>
        <v>0</v>
      </c>
      <c r="M8" s="113">
        <f t="shared" si="0"/>
        <v>0</v>
      </c>
      <c r="N8" s="112">
        <f t="shared" si="0"/>
        <v>0</v>
      </c>
      <c r="O8" s="114"/>
      <c r="P8" s="115"/>
      <c r="Q8" s="98"/>
      <c r="R8" s="98"/>
      <c r="S8" s="116">
        <f t="shared" ref="S8:T10" si="3">C8+E8+G8+I8+K8+M8+O8+Q8</f>
        <v>11</v>
      </c>
      <c r="T8" s="117">
        <f t="shared" si="3"/>
        <v>44</v>
      </c>
      <c r="AA8" s="101">
        <v>11</v>
      </c>
      <c r="AB8" s="43">
        <v>44</v>
      </c>
      <c r="AC8" s="102"/>
      <c r="AD8" s="103"/>
      <c r="AE8" s="42"/>
      <c r="AF8" s="43"/>
      <c r="AG8" s="42"/>
      <c r="AH8" s="43"/>
      <c r="AI8" s="42"/>
      <c r="AJ8" s="43"/>
      <c r="AK8" s="42"/>
      <c r="AL8" s="43"/>
      <c r="AM8" s="105"/>
      <c r="AN8" s="118"/>
      <c r="AO8" s="105"/>
      <c r="AP8" s="105"/>
      <c r="AQ8" s="106">
        <f t="shared" si="1"/>
        <v>11</v>
      </c>
      <c r="AR8" s="107">
        <f t="shared" si="1"/>
        <v>44</v>
      </c>
      <c r="AS8" s="108"/>
      <c r="AT8" s="109" t="str">
        <f>IF(AQ8='t1'!AI18,"OK","Errore")</f>
        <v>OK</v>
      </c>
      <c r="AU8" s="110" t="str">
        <f>IF(AR8='t1'!AJ18,"OK","Errore")</f>
        <v>OK</v>
      </c>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row>
    <row r="9" spans="1:258" ht="11.25" x14ac:dyDescent="0.2">
      <c r="A9" s="94" t="str">
        <f>'t1'!A19</f>
        <v>OPERATORI ESPERTI</v>
      </c>
      <c r="B9" s="95" t="str">
        <f>'t1'!B19</f>
        <v>0OEESP</v>
      </c>
      <c r="C9" s="111">
        <f t="shared" si="2"/>
        <v>2</v>
      </c>
      <c r="D9" s="112">
        <f t="shared" si="0"/>
        <v>3</v>
      </c>
      <c r="E9" s="113">
        <f t="shared" si="0"/>
        <v>0</v>
      </c>
      <c r="F9" s="112">
        <f t="shared" si="0"/>
        <v>0</v>
      </c>
      <c r="G9" s="113">
        <f t="shared" si="0"/>
        <v>0</v>
      </c>
      <c r="H9" s="112">
        <f t="shared" si="0"/>
        <v>0</v>
      </c>
      <c r="I9" s="113">
        <f t="shared" si="0"/>
        <v>0</v>
      </c>
      <c r="J9" s="112">
        <f t="shared" si="0"/>
        <v>0</v>
      </c>
      <c r="K9" s="113">
        <f t="shared" si="0"/>
        <v>0</v>
      </c>
      <c r="L9" s="112">
        <f t="shared" si="0"/>
        <v>0</v>
      </c>
      <c r="M9" s="113">
        <f t="shared" si="0"/>
        <v>0</v>
      </c>
      <c r="N9" s="112">
        <f t="shared" si="0"/>
        <v>0</v>
      </c>
      <c r="O9" s="114"/>
      <c r="P9" s="115"/>
      <c r="Q9" s="98"/>
      <c r="R9" s="98"/>
      <c r="S9" s="116">
        <f t="shared" si="3"/>
        <v>2</v>
      </c>
      <c r="T9" s="117">
        <f t="shared" si="3"/>
        <v>3</v>
      </c>
      <c r="AA9" s="101">
        <v>2</v>
      </c>
      <c r="AB9" s="43">
        <v>3</v>
      </c>
      <c r="AC9" s="102"/>
      <c r="AD9" s="103"/>
      <c r="AE9" s="42"/>
      <c r="AF9" s="43"/>
      <c r="AG9" s="42"/>
      <c r="AH9" s="43"/>
      <c r="AI9" s="42"/>
      <c r="AJ9" s="43"/>
      <c r="AK9" s="42"/>
      <c r="AL9" s="43"/>
      <c r="AM9" s="105"/>
      <c r="AN9" s="118"/>
      <c r="AO9" s="105"/>
      <c r="AP9" s="105"/>
      <c r="AQ9" s="106">
        <f t="shared" si="1"/>
        <v>2</v>
      </c>
      <c r="AR9" s="107">
        <f t="shared" si="1"/>
        <v>3</v>
      </c>
      <c r="AS9" s="108"/>
      <c r="AT9" s="109" t="str">
        <f>IF(AQ9='t1'!AI19,"OK","Errore")</f>
        <v>OK</v>
      </c>
      <c r="AU9" s="110" t="str">
        <f>IF(AR9='t1'!AJ19,"OK","Errore")</f>
        <v>OK</v>
      </c>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row>
    <row r="10" spans="1:258" ht="12" thickBot="1" x14ac:dyDescent="0.25">
      <c r="A10" s="94" t="str">
        <f>'t1'!A20</f>
        <v>OPERATORI</v>
      </c>
      <c r="B10" s="95" t="str">
        <f>'t1'!B20</f>
        <v>0OP000</v>
      </c>
      <c r="C10" s="119">
        <f t="shared" si="2"/>
        <v>1</v>
      </c>
      <c r="D10" s="120">
        <f t="shared" si="2"/>
        <v>0</v>
      </c>
      <c r="E10" s="121">
        <f t="shared" si="2"/>
        <v>0</v>
      </c>
      <c r="F10" s="120">
        <f t="shared" si="2"/>
        <v>0</v>
      </c>
      <c r="G10" s="121">
        <f t="shared" si="2"/>
        <v>0</v>
      </c>
      <c r="H10" s="120">
        <f t="shared" si="2"/>
        <v>0</v>
      </c>
      <c r="I10" s="121">
        <f t="shared" si="2"/>
        <v>0</v>
      </c>
      <c r="J10" s="120">
        <f t="shared" si="2"/>
        <v>0</v>
      </c>
      <c r="K10" s="121">
        <f t="shared" si="2"/>
        <v>0</v>
      </c>
      <c r="L10" s="120">
        <f t="shared" si="2"/>
        <v>0</v>
      </c>
      <c r="M10" s="121">
        <f t="shared" si="2"/>
        <v>0</v>
      </c>
      <c r="N10" s="120">
        <f t="shared" si="2"/>
        <v>0</v>
      </c>
      <c r="O10" s="122"/>
      <c r="P10" s="123"/>
      <c r="Q10" s="98"/>
      <c r="R10" s="98"/>
      <c r="S10" s="124">
        <f t="shared" si="3"/>
        <v>1</v>
      </c>
      <c r="T10" s="125">
        <f t="shared" si="3"/>
        <v>0</v>
      </c>
      <c r="AA10" s="101">
        <v>1</v>
      </c>
      <c r="AB10" s="43"/>
      <c r="AC10" s="102"/>
      <c r="AD10" s="103"/>
      <c r="AE10" s="42"/>
      <c r="AF10" s="43"/>
      <c r="AG10" s="42"/>
      <c r="AH10" s="43"/>
      <c r="AI10" s="42"/>
      <c r="AJ10" s="43"/>
      <c r="AK10" s="42"/>
      <c r="AL10" s="43"/>
      <c r="AM10" s="105"/>
      <c r="AN10" s="126"/>
      <c r="AO10" s="105"/>
      <c r="AP10" s="105"/>
      <c r="AQ10" s="106">
        <f t="shared" si="1"/>
        <v>1</v>
      </c>
      <c r="AR10" s="107">
        <f t="shared" si="1"/>
        <v>0</v>
      </c>
      <c r="AS10" s="108"/>
      <c r="AT10" s="109" t="str">
        <f>IF(AQ10='t1'!AI20,"OK","Errore")</f>
        <v>OK</v>
      </c>
      <c r="AU10" s="110" t="str">
        <f>IF(AR10='t1'!AJ20,"OK","Errore")</f>
        <v>OK</v>
      </c>
    </row>
    <row r="11" spans="1:258" ht="14.25" thickTop="1" thickBot="1" x14ac:dyDescent="0.25">
      <c r="A11" s="127" t="s">
        <v>42</v>
      </c>
      <c r="B11" s="128"/>
      <c r="C11" s="129">
        <f>SUM(C7:C10)</f>
        <v>21</v>
      </c>
      <c r="D11" s="130">
        <f>SUM(D7:D10)</f>
        <v>67</v>
      </c>
      <c r="E11" s="129">
        <f t="shared" ref="E11:R11" si="4">SUM(E7:E10)</f>
        <v>0</v>
      </c>
      <c r="F11" s="130">
        <f t="shared" si="4"/>
        <v>0</v>
      </c>
      <c r="G11" s="129">
        <f t="shared" si="4"/>
        <v>0</v>
      </c>
      <c r="H11" s="130">
        <f t="shared" si="4"/>
        <v>0</v>
      </c>
      <c r="I11" s="129">
        <f t="shared" si="4"/>
        <v>0</v>
      </c>
      <c r="J11" s="130">
        <f t="shared" si="4"/>
        <v>0</v>
      </c>
      <c r="K11" s="129">
        <f t="shared" si="4"/>
        <v>0</v>
      </c>
      <c r="L11" s="130">
        <f t="shared" si="4"/>
        <v>0</v>
      </c>
      <c r="M11" s="129">
        <f t="shared" si="4"/>
        <v>0</v>
      </c>
      <c r="N11" s="130">
        <f t="shared" si="4"/>
        <v>0</v>
      </c>
      <c r="O11" s="129">
        <f t="shared" si="4"/>
        <v>0</v>
      </c>
      <c r="P11" s="130">
        <f t="shared" si="4"/>
        <v>0</v>
      </c>
      <c r="Q11" s="129">
        <f t="shared" si="4"/>
        <v>0</v>
      </c>
      <c r="R11" s="130">
        <f t="shared" si="4"/>
        <v>0</v>
      </c>
      <c r="S11" s="129">
        <f>SUM(S7:S10)</f>
        <v>21</v>
      </c>
      <c r="T11" s="130">
        <f>SUM(T7:T10)</f>
        <v>67</v>
      </c>
      <c r="U11" s="131"/>
      <c r="V11" s="132"/>
      <c r="W11" s="132"/>
      <c r="X11" s="132"/>
      <c r="Y11" s="132"/>
      <c r="Z11" s="132"/>
      <c r="AA11" s="133">
        <f>SUM(AA7:AA10)</f>
        <v>21</v>
      </c>
      <c r="AB11" s="134">
        <f>SUM(AB7:AB10)</f>
        <v>67</v>
      </c>
      <c r="AC11" s="133">
        <f t="shared" ref="AC11:AN11" si="5">SUM(AC7:AC10)</f>
        <v>0</v>
      </c>
      <c r="AD11" s="134">
        <f t="shared" si="5"/>
        <v>0</v>
      </c>
      <c r="AE11" s="133">
        <f t="shared" si="5"/>
        <v>0</v>
      </c>
      <c r="AF11" s="134">
        <f t="shared" si="5"/>
        <v>0</v>
      </c>
      <c r="AG11" s="133">
        <f t="shared" si="5"/>
        <v>0</v>
      </c>
      <c r="AH11" s="134">
        <f t="shared" si="5"/>
        <v>0</v>
      </c>
      <c r="AI11" s="133">
        <f t="shared" si="5"/>
        <v>0</v>
      </c>
      <c r="AJ11" s="134">
        <f t="shared" si="5"/>
        <v>0</v>
      </c>
      <c r="AK11" s="133">
        <f t="shared" si="5"/>
        <v>0</v>
      </c>
      <c r="AL11" s="134">
        <f t="shared" si="5"/>
        <v>0</v>
      </c>
      <c r="AM11" s="133">
        <f t="shared" si="5"/>
        <v>0</v>
      </c>
      <c r="AN11" s="134">
        <f t="shared" si="5"/>
        <v>0</v>
      </c>
      <c r="AO11" s="135">
        <f t="shared" ref="AO11:AP11" si="6">SUM(AO10:AO10)</f>
        <v>0</v>
      </c>
      <c r="AP11" s="136">
        <f t="shared" si="6"/>
        <v>0</v>
      </c>
      <c r="AQ11" s="137">
        <f>SUM(AQ7:AQ10)</f>
        <v>21</v>
      </c>
      <c r="AR11" s="138">
        <f>SUM(AR7:AR10)</f>
        <v>67</v>
      </c>
      <c r="AT11" s="133">
        <f>SUM('t1'!AI17:AI20)</f>
        <v>21</v>
      </c>
      <c r="AU11" s="139">
        <f>SUM('t1'!AJ17:AJ20)</f>
        <v>67</v>
      </c>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c r="IV11" s="132"/>
      <c r="IW11" s="132"/>
      <c r="IX11" s="132"/>
    </row>
  </sheetData>
  <sheetProtection algorithmName="SHA-512" hashValue="hN5xkhhF52CsUe882nbj2/pJ1yXcxjAM98YS4CYbUBhLttSFFee8bOENG3vBw1Pujz1ebNJjt8UN0zboVPywFA==" saltValue="gBchG/OwvdFjzm9aY/vR1g==" spinCount="100000" sheet="1" selectLockedCells="1"/>
  <protectedRanges>
    <protectedRange sqref="Q7:R10" name="Intervallo1_1_1"/>
  </protectedRanges>
  <mergeCells count="24">
    <mergeCell ref="AQ5:AR5"/>
    <mergeCell ref="AT5:AU5"/>
    <mergeCell ref="AE5:AF5"/>
    <mergeCell ref="AG5:AH5"/>
    <mergeCell ref="AI5:AJ5"/>
    <mergeCell ref="AK5:AL5"/>
    <mergeCell ref="AM5:AN5"/>
    <mergeCell ref="AO5:AP5"/>
    <mergeCell ref="M5:N5"/>
    <mergeCell ref="O5:P5"/>
    <mergeCell ref="Q5:R5"/>
    <mergeCell ref="S5:T5"/>
    <mergeCell ref="AA5:AB5"/>
    <mergeCell ref="AC5:AD5"/>
    <mergeCell ref="A4:A6"/>
    <mergeCell ref="B4:B6"/>
    <mergeCell ref="C4:T4"/>
    <mergeCell ref="AA4:AR4"/>
    <mergeCell ref="AT4:AU4"/>
    <mergeCell ref="C5:D5"/>
    <mergeCell ref="E5:F5"/>
    <mergeCell ref="G5:H5"/>
    <mergeCell ref="I5:J5"/>
    <mergeCell ref="K5:L5"/>
  </mergeCells>
  <conditionalFormatting sqref="Q9:R9">
    <cfRule type="expression" dxfId="14" priority="4" stopIfTrue="1">
      <formula>$M10&gt;0</formula>
    </cfRule>
  </conditionalFormatting>
  <conditionalFormatting sqref="AA7:AN7 B7:T8 AQ7:AR10 AA8:AL10 B9:P10 S9:T10">
    <cfRule type="expression" dxfId="13" priority="3" stopIfTrue="1">
      <formula>$M7&gt;0</formula>
    </cfRule>
  </conditionalFormatting>
  <conditionalFormatting sqref="AT7:AU10">
    <cfRule type="containsText" dxfId="12" priority="1" operator="containsText" text="Errore">
      <formula>NOT(ISERROR(SEARCH("Errore",AT7)))</formula>
    </cfRule>
    <cfRule type="expression" dxfId="11" priority="2" stopIfTrue="1">
      <formula>$M7&gt;0</formula>
    </cfRule>
  </conditionalFormatting>
  <pageMargins left="0.7" right="0.7" top="0.75" bottom="0.75" header="0.3" footer="0.3"/>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9"/>
  <sheetViews>
    <sheetView showGridLines="0" zoomScaleNormal="100" workbookViewId="0">
      <selection activeCell="AF16" sqref="AF16"/>
    </sheetView>
  </sheetViews>
  <sheetFormatPr defaultColWidth="9.33203125" defaultRowHeight="11.25" x14ac:dyDescent="0.2"/>
  <cols>
    <col min="1" max="1" width="59" style="4" customWidth="1"/>
    <col min="2" max="2" width="13.33203125" style="6" hidden="1" customWidth="1"/>
    <col min="3" max="8" width="11.1640625" style="4" hidden="1" customWidth="1"/>
    <col min="9" max="16" width="10.6640625" style="4" hidden="1" customWidth="1"/>
    <col min="17" max="26" width="9.33203125" style="4" hidden="1" customWidth="1"/>
    <col min="27" max="32" width="9.33203125" style="4" customWidth="1"/>
    <col min="33" max="36" width="11.1640625" style="4" customWidth="1"/>
    <col min="37" max="37" width="11.1640625" style="4" hidden="1" customWidth="1"/>
    <col min="38" max="38" width="11.1640625" style="4" customWidth="1"/>
    <col min="39" max="46" width="10.6640625" style="4" customWidth="1"/>
    <col min="47" max="47" width="9.33203125" style="4" customWidth="1"/>
    <col min="48" max="16384" width="9.33203125" style="4"/>
  </cols>
  <sheetData>
    <row r="1" spans="1:43" ht="43.5" customHeight="1" x14ac:dyDescent="0.2">
      <c r="A1" s="1" t="str">
        <f>'t1'!A1</f>
        <v>REGIONI ED AUTONOMIE LOCALI - anno 2023</v>
      </c>
      <c r="B1" s="1"/>
      <c r="C1" s="1"/>
      <c r="D1" s="1"/>
      <c r="E1" s="1"/>
      <c r="F1" s="1"/>
      <c r="G1" s="1"/>
      <c r="H1" s="1"/>
      <c r="I1" s="1"/>
      <c r="J1" s="1"/>
      <c r="L1" s="2"/>
      <c r="M1"/>
      <c r="AK1" s="140" t="s">
        <v>60</v>
      </c>
      <c r="AP1" s="2"/>
      <c r="AQ1"/>
    </row>
    <row r="2" spans="1:43" ht="30" customHeight="1" thickBot="1" x14ac:dyDescent="0.25">
      <c r="A2" s="5"/>
      <c r="G2" s="141"/>
      <c r="H2" s="141"/>
      <c r="I2" s="141"/>
      <c r="J2" s="141"/>
      <c r="AK2" s="142" t="s">
        <v>61</v>
      </c>
    </row>
    <row r="3" spans="1:43" ht="24.75" customHeight="1" thickBot="1" x14ac:dyDescent="0.25">
      <c r="A3" s="143"/>
      <c r="B3" s="144"/>
      <c r="C3" s="145" t="s">
        <v>62</v>
      </c>
      <c r="D3" s="146"/>
      <c r="E3" s="146"/>
      <c r="F3" s="146"/>
      <c r="G3" s="147"/>
      <c r="H3" s="147"/>
      <c r="I3" s="147"/>
      <c r="J3" s="147"/>
      <c r="Y3" s="145" t="s">
        <v>62</v>
      </c>
      <c r="Z3" s="146"/>
      <c r="AA3" s="146"/>
      <c r="AB3" s="146"/>
      <c r="AC3" s="146"/>
      <c r="AD3" s="146"/>
      <c r="AE3" s="146"/>
      <c r="AF3" s="146"/>
      <c r="AG3" s="146"/>
      <c r="AH3" s="148"/>
      <c r="AK3" s="149">
        <v>2</v>
      </c>
    </row>
    <row r="4" spans="1:43" ht="52.5" customHeight="1" thickTop="1" x14ac:dyDescent="0.2">
      <c r="A4" s="150" t="s">
        <v>63</v>
      </c>
      <c r="B4" s="151" t="s">
        <v>2</v>
      </c>
      <c r="C4" s="152" t="s">
        <v>64</v>
      </c>
      <c r="D4" s="153"/>
      <c r="E4" s="152" t="s">
        <v>65</v>
      </c>
      <c r="F4" s="153"/>
      <c r="G4" s="152" t="s">
        <v>66</v>
      </c>
      <c r="H4" s="153"/>
      <c r="I4" s="152" t="s">
        <v>67</v>
      </c>
      <c r="J4" s="153"/>
      <c r="AA4" s="152" t="s">
        <v>64</v>
      </c>
      <c r="AB4" s="153"/>
      <c r="AC4" s="152" t="s">
        <v>65</v>
      </c>
      <c r="AD4" s="153"/>
      <c r="AE4" s="152" t="s">
        <v>66</v>
      </c>
      <c r="AF4" s="153"/>
      <c r="AG4" s="152" t="s">
        <v>67</v>
      </c>
      <c r="AH4" s="154"/>
    </row>
    <row r="5" spans="1:43" ht="20.25" customHeight="1" thickBot="1" x14ac:dyDescent="0.25">
      <c r="A5" s="155"/>
      <c r="B5" s="156"/>
      <c r="C5" s="157" t="s">
        <v>6</v>
      </c>
      <c r="D5" s="158" t="s">
        <v>7</v>
      </c>
      <c r="E5" s="157" t="s">
        <v>6</v>
      </c>
      <c r="F5" s="158" t="s">
        <v>7</v>
      </c>
      <c r="G5" s="157" t="s">
        <v>6</v>
      </c>
      <c r="H5" s="158" t="s">
        <v>7</v>
      </c>
      <c r="I5" s="157" t="s">
        <v>6</v>
      </c>
      <c r="J5" s="158" t="s">
        <v>7</v>
      </c>
      <c r="AA5" s="157" t="s">
        <v>6</v>
      </c>
      <c r="AB5" s="158" t="s">
        <v>7</v>
      </c>
      <c r="AC5" s="157" t="s">
        <v>6</v>
      </c>
      <c r="AD5" s="158" t="s">
        <v>7</v>
      </c>
      <c r="AE5" s="157" t="s">
        <v>6</v>
      </c>
      <c r="AF5" s="158" t="s">
        <v>7</v>
      </c>
      <c r="AG5" s="157" t="s">
        <v>6</v>
      </c>
      <c r="AH5" s="159" t="s">
        <v>7</v>
      </c>
    </row>
    <row r="6" spans="1:43" ht="20.25" customHeight="1" thickTop="1" x14ac:dyDescent="0.2">
      <c r="A6" s="160" t="s">
        <v>30</v>
      </c>
      <c r="B6" s="161" t="s">
        <v>68</v>
      </c>
      <c r="C6" s="162">
        <f t="shared" ref="C6:J10" si="0">ROUND(AA6,2)</f>
        <v>0</v>
      </c>
      <c r="D6" s="163">
        <f t="shared" si="0"/>
        <v>0</v>
      </c>
      <c r="E6" s="162">
        <f t="shared" si="0"/>
        <v>0</v>
      </c>
      <c r="F6" s="163">
        <f t="shared" si="0"/>
        <v>0</v>
      </c>
      <c r="G6" s="162">
        <f t="shared" si="0"/>
        <v>0</v>
      </c>
      <c r="H6" s="163">
        <f t="shared" si="0"/>
        <v>0</v>
      </c>
      <c r="I6" s="162">
        <f t="shared" si="0"/>
        <v>0</v>
      </c>
      <c r="J6" s="163">
        <f t="shared" si="0"/>
        <v>0</v>
      </c>
      <c r="AA6" s="164"/>
      <c r="AB6" s="165"/>
      <c r="AC6" s="164"/>
      <c r="AD6" s="165"/>
      <c r="AE6" s="164"/>
      <c r="AF6" s="165"/>
      <c r="AG6" s="164"/>
      <c r="AH6" s="166"/>
    </row>
    <row r="7" spans="1:43" ht="20.25" customHeight="1" x14ac:dyDescent="0.2">
      <c r="A7" s="160" t="s">
        <v>32</v>
      </c>
      <c r="B7" s="161" t="s">
        <v>69</v>
      </c>
      <c r="C7" s="167">
        <f t="shared" si="0"/>
        <v>0</v>
      </c>
      <c r="D7" s="168">
        <f t="shared" si="0"/>
        <v>0</v>
      </c>
      <c r="E7" s="167">
        <f t="shared" si="0"/>
        <v>0</v>
      </c>
      <c r="F7" s="168">
        <f t="shared" si="0"/>
        <v>0</v>
      </c>
      <c r="G7" s="167">
        <f t="shared" si="0"/>
        <v>0</v>
      </c>
      <c r="H7" s="168">
        <f t="shared" si="0"/>
        <v>0</v>
      </c>
      <c r="I7" s="167">
        <f t="shared" si="0"/>
        <v>0</v>
      </c>
      <c r="J7" s="168">
        <f t="shared" si="0"/>
        <v>0</v>
      </c>
      <c r="AA7" s="167"/>
      <c r="AB7" s="168"/>
      <c r="AC7" s="167"/>
      <c r="AD7" s="168"/>
      <c r="AE7" s="167"/>
      <c r="AF7" s="168"/>
      <c r="AG7" s="167"/>
      <c r="AH7" s="169"/>
    </row>
    <row r="8" spans="1:43" ht="20.25" customHeight="1" x14ac:dyDescent="0.2">
      <c r="A8" s="160" t="s">
        <v>34</v>
      </c>
      <c r="B8" s="161" t="s">
        <v>70</v>
      </c>
      <c r="C8" s="170">
        <f t="shared" si="0"/>
        <v>0</v>
      </c>
      <c r="D8" s="163">
        <f t="shared" si="0"/>
        <v>0</v>
      </c>
      <c r="E8" s="170">
        <f t="shared" si="0"/>
        <v>0</v>
      </c>
      <c r="F8" s="163">
        <f t="shared" si="0"/>
        <v>0</v>
      </c>
      <c r="G8" s="170">
        <f t="shared" si="0"/>
        <v>0</v>
      </c>
      <c r="H8" s="163">
        <f t="shared" si="0"/>
        <v>0</v>
      </c>
      <c r="I8" s="170">
        <f t="shared" si="0"/>
        <v>0</v>
      </c>
      <c r="J8" s="163">
        <f t="shared" si="0"/>
        <v>0</v>
      </c>
      <c r="AA8" s="170"/>
      <c r="AB8" s="163"/>
      <c r="AC8" s="170"/>
      <c r="AD8" s="163"/>
      <c r="AE8" s="170"/>
      <c r="AF8" s="163"/>
      <c r="AG8" s="170"/>
      <c r="AH8" s="171"/>
    </row>
    <row r="9" spans="1:43" ht="20.25" customHeight="1" x14ac:dyDescent="0.2">
      <c r="A9" s="160" t="s">
        <v>36</v>
      </c>
      <c r="B9" s="172" t="s">
        <v>71</v>
      </c>
      <c r="C9" s="170">
        <f t="shared" si="0"/>
        <v>0</v>
      </c>
      <c r="D9" s="163">
        <f t="shared" si="0"/>
        <v>0</v>
      </c>
      <c r="E9" s="170">
        <f t="shared" si="0"/>
        <v>0</v>
      </c>
      <c r="F9" s="163">
        <f t="shared" si="0"/>
        <v>0</v>
      </c>
      <c r="G9" s="170">
        <f t="shared" si="0"/>
        <v>0</v>
      </c>
      <c r="H9" s="163">
        <f t="shared" si="0"/>
        <v>0</v>
      </c>
      <c r="I9" s="170">
        <f t="shared" si="0"/>
        <v>0</v>
      </c>
      <c r="J9" s="163">
        <f t="shared" si="0"/>
        <v>0</v>
      </c>
      <c r="AA9" s="170"/>
      <c r="AB9" s="163"/>
      <c r="AC9" s="170"/>
      <c r="AD9" s="163"/>
      <c r="AE9" s="170"/>
      <c r="AF9" s="163"/>
      <c r="AG9" s="170"/>
      <c r="AH9" s="171"/>
    </row>
    <row r="10" spans="1:43" ht="20.25" customHeight="1" thickBot="1" x14ac:dyDescent="0.25">
      <c r="A10" s="160" t="s">
        <v>72</v>
      </c>
      <c r="B10" s="172" t="s">
        <v>73</v>
      </c>
      <c r="C10" s="170">
        <f t="shared" si="0"/>
        <v>0</v>
      </c>
      <c r="D10" s="163">
        <f t="shared" si="0"/>
        <v>0</v>
      </c>
      <c r="E10" s="170">
        <f t="shared" si="0"/>
        <v>0</v>
      </c>
      <c r="F10" s="163">
        <f t="shared" si="0"/>
        <v>0</v>
      </c>
      <c r="G10" s="170">
        <f t="shared" si="0"/>
        <v>0</v>
      </c>
      <c r="H10" s="163">
        <f t="shared" si="0"/>
        <v>0</v>
      </c>
      <c r="I10" s="170">
        <f t="shared" si="0"/>
        <v>0</v>
      </c>
      <c r="J10" s="163">
        <f t="shared" si="0"/>
        <v>0</v>
      </c>
      <c r="AA10" s="170"/>
      <c r="AB10" s="163"/>
      <c r="AC10" s="170"/>
      <c r="AD10" s="163"/>
      <c r="AE10" s="170"/>
      <c r="AF10" s="163"/>
      <c r="AG10" s="170"/>
      <c r="AH10" s="171"/>
    </row>
    <row r="11" spans="1:43" ht="33" customHeight="1" thickTop="1" thickBot="1" x14ac:dyDescent="0.25">
      <c r="A11" s="173" t="s">
        <v>42</v>
      </c>
      <c r="B11" s="47"/>
      <c r="C11" s="174">
        <f t="shared" ref="C11:J11" si="1">SUM(C6:C10)</f>
        <v>0</v>
      </c>
      <c r="D11" s="175">
        <f t="shared" si="1"/>
        <v>0</v>
      </c>
      <c r="E11" s="174">
        <f t="shared" si="1"/>
        <v>0</v>
      </c>
      <c r="F11" s="175">
        <f t="shared" si="1"/>
        <v>0</v>
      </c>
      <c r="G11" s="174">
        <f t="shared" si="1"/>
        <v>0</v>
      </c>
      <c r="H11" s="175">
        <f t="shared" si="1"/>
        <v>0</v>
      </c>
      <c r="I11" s="174">
        <f t="shared" si="1"/>
        <v>0</v>
      </c>
      <c r="J11" s="175">
        <f t="shared" si="1"/>
        <v>0</v>
      </c>
      <c r="AA11" s="174">
        <f t="shared" ref="AA11:AH11" si="2">SUM(AA6:AA10)</f>
        <v>0</v>
      </c>
      <c r="AB11" s="175">
        <f t="shared" si="2"/>
        <v>0</v>
      </c>
      <c r="AC11" s="174">
        <f t="shared" si="2"/>
        <v>0</v>
      </c>
      <c r="AD11" s="175">
        <f t="shared" si="2"/>
        <v>0</v>
      </c>
      <c r="AE11" s="174">
        <f t="shared" si="2"/>
        <v>0</v>
      </c>
      <c r="AF11" s="175">
        <f t="shared" si="2"/>
        <v>0</v>
      </c>
      <c r="AG11" s="174">
        <f t="shared" si="2"/>
        <v>0</v>
      </c>
      <c r="AH11" s="175">
        <f t="shared" si="2"/>
        <v>0</v>
      </c>
    </row>
    <row r="12" spans="1:43" ht="8.25" customHeight="1" x14ac:dyDescent="0.2">
      <c r="A12" s="176"/>
    </row>
    <row r="13" spans="1:43" ht="12.75" x14ac:dyDescent="0.2">
      <c r="A13" s="177"/>
    </row>
    <row r="14" spans="1:43" ht="14.25" x14ac:dyDescent="0.2">
      <c r="A14" s="178" t="s">
        <v>74</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row>
    <row r="15" spans="1:43" ht="14.25" x14ac:dyDescent="0.2">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row>
    <row r="16" spans="1:43" x14ac:dyDescent="0.2">
      <c r="AA16"/>
    </row>
    <row r="17" spans="1:36" ht="30" customHeight="1" thickBot="1" x14ac:dyDescent="0.25">
      <c r="A17" s="5"/>
      <c r="C17" s="180"/>
      <c r="D17" s="180"/>
      <c r="E17" s="180"/>
      <c r="F17" s="180"/>
      <c r="G17" s="181"/>
      <c r="H17" s="181"/>
      <c r="I17" s="181"/>
      <c r="J17" s="181"/>
      <c r="K17" s="181"/>
      <c r="L17" s="181"/>
    </row>
    <row r="18" spans="1:36" ht="24.75" customHeight="1" thickBot="1" x14ac:dyDescent="0.25">
      <c r="A18" s="143"/>
      <c r="B18" s="144"/>
      <c r="D18" s="182"/>
      <c r="E18" s="182"/>
      <c r="F18" s="182"/>
      <c r="G18" s="182"/>
      <c r="H18" s="182"/>
      <c r="I18" s="183"/>
      <c r="J18" s="183"/>
      <c r="K18" s="183"/>
      <c r="L18" s="184"/>
      <c r="AA18" s="183"/>
      <c r="AB18" s="183"/>
      <c r="AC18" s="183"/>
      <c r="AD18" s="183"/>
      <c r="AE18" s="183"/>
      <c r="AF18" s="183"/>
      <c r="AG18" s="183"/>
      <c r="AH18" s="183"/>
      <c r="AI18" s="183"/>
      <c r="AJ18" s="184"/>
    </row>
    <row r="19" spans="1:36" ht="52.5" customHeight="1" thickTop="1" x14ac:dyDescent="0.2">
      <c r="A19" s="150" t="s">
        <v>63</v>
      </c>
      <c r="B19" s="151" t="s">
        <v>2</v>
      </c>
      <c r="C19" s="185" t="s">
        <v>75</v>
      </c>
      <c r="D19" s="186"/>
      <c r="E19" s="185" t="s">
        <v>76</v>
      </c>
      <c r="F19" s="186"/>
      <c r="G19" s="185" t="s">
        <v>77</v>
      </c>
      <c r="H19" s="186"/>
      <c r="I19" s="185" t="s">
        <v>78</v>
      </c>
      <c r="J19" s="186"/>
      <c r="K19" s="185" t="s">
        <v>79</v>
      </c>
      <c r="L19" s="187"/>
      <c r="AA19" s="185" t="s">
        <v>80</v>
      </c>
      <c r="AB19" s="186"/>
      <c r="AC19" s="185" t="s">
        <v>81</v>
      </c>
      <c r="AD19" s="186"/>
      <c r="AE19" s="185" t="s">
        <v>82</v>
      </c>
      <c r="AF19" s="186"/>
      <c r="AG19" s="185" t="s">
        <v>83</v>
      </c>
      <c r="AH19" s="186"/>
      <c r="AI19" s="185" t="s">
        <v>84</v>
      </c>
      <c r="AJ19" s="187"/>
    </row>
    <row r="20" spans="1:36" ht="20.25" customHeight="1" thickBot="1" x14ac:dyDescent="0.25">
      <c r="A20" s="155"/>
      <c r="B20" s="156"/>
      <c r="C20" s="157" t="s">
        <v>6</v>
      </c>
      <c r="D20" s="159" t="s">
        <v>7</v>
      </c>
      <c r="E20" s="157" t="s">
        <v>6</v>
      </c>
      <c r="F20" s="159" t="s">
        <v>7</v>
      </c>
      <c r="G20" s="157" t="s">
        <v>6</v>
      </c>
      <c r="H20" s="159" t="s">
        <v>7</v>
      </c>
      <c r="I20" s="157" t="s">
        <v>6</v>
      </c>
      <c r="J20" s="159" t="s">
        <v>7</v>
      </c>
      <c r="K20" s="157" t="s">
        <v>6</v>
      </c>
      <c r="L20" s="159" t="s">
        <v>7</v>
      </c>
      <c r="AA20" s="157" t="s">
        <v>6</v>
      </c>
      <c r="AB20" s="159" t="s">
        <v>7</v>
      </c>
      <c r="AC20" s="157" t="s">
        <v>6</v>
      </c>
      <c r="AD20" s="159" t="s">
        <v>7</v>
      </c>
      <c r="AE20" s="157" t="s">
        <v>6</v>
      </c>
      <c r="AF20" s="159" t="s">
        <v>7</v>
      </c>
      <c r="AG20" s="157" t="s">
        <v>6</v>
      </c>
      <c r="AH20" s="159" t="s">
        <v>7</v>
      </c>
      <c r="AI20" s="157" t="s">
        <v>6</v>
      </c>
      <c r="AJ20" s="159" t="s">
        <v>7</v>
      </c>
    </row>
    <row r="21" spans="1:36" ht="20.25" customHeight="1" thickTop="1" x14ac:dyDescent="0.2">
      <c r="A21" s="160" t="s">
        <v>30</v>
      </c>
      <c r="B21" s="188" t="s">
        <v>68</v>
      </c>
      <c r="C21" s="189">
        <f t="shared" ref="C21:L25" si="3">ROUND(AA21,0)</f>
        <v>6</v>
      </c>
      <c r="D21" s="190">
        <f t="shared" si="3"/>
        <v>20</v>
      </c>
      <c r="E21" s="189">
        <f t="shared" si="3"/>
        <v>0</v>
      </c>
      <c r="F21" s="190">
        <f t="shared" si="3"/>
        <v>0</v>
      </c>
      <c r="G21" s="189">
        <f t="shared" si="3"/>
        <v>0</v>
      </c>
      <c r="H21" s="190">
        <f t="shared" si="3"/>
        <v>0</v>
      </c>
      <c r="I21" s="189">
        <f t="shared" si="3"/>
        <v>0</v>
      </c>
      <c r="J21" s="190">
        <f t="shared" si="3"/>
        <v>0</v>
      </c>
      <c r="K21" s="189">
        <f t="shared" si="3"/>
        <v>0</v>
      </c>
      <c r="L21" s="190">
        <f t="shared" si="3"/>
        <v>0</v>
      </c>
      <c r="AA21" s="191">
        <v>6</v>
      </c>
      <c r="AB21" s="192">
        <v>20</v>
      </c>
      <c r="AC21" s="191"/>
      <c r="AD21" s="192"/>
      <c r="AE21" s="191"/>
      <c r="AF21" s="192"/>
      <c r="AG21" s="191"/>
      <c r="AH21" s="192"/>
      <c r="AI21" s="191"/>
      <c r="AJ21" s="192"/>
    </row>
    <row r="22" spans="1:36" ht="20.25" customHeight="1" x14ac:dyDescent="0.2">
      <c r="A22" s="160" t="s">
        <v>32</v>
      </c>
      <c r="B22" s="161" t="s">
        <v>69</v>
      </c>
      <c r="C22" s="193">
        <f t="shared" si="3"/>
        <v>10</v>
      </c>
      <c r="D22" s="194">
        <f t="shared" si="3"/>
        <v>44</v>
      </c>
      <c r="E22" s="193">
        <f t="shared" si="3"/>
        <v>0</v>
      </c>
      <c r="F22" s="194">
        <f t="shared" si="3"/>
        <v>0</v>
      </c>
      <c r="G22" s="193">
        <f t="shared" si="3"/>
        <v>0</v>
      </c>
      <c r="H22" s="194">
        <f t="shared" si="3"/>
        <v>0</v>
      </c>
      <c r="I22" s="193">
        <f t="shared" si="3"/>
        <v>0</v>
      </c>
      <c r="J22" s="194">
        <f t="shared" si="3"/>
        <v>0</v>
      </c>
      <c r="K22" s="193">
        <f t="shared" si="3"/>
        <v>0</v>
      </c>
      <c r="L22" s="194">
        <f t="shared" si="3"/>
        <v>0</v>
      </c>
      <c r="AA22" s="195">
        <v>10</v>
      </c>
      <c r="AB22" s="196">
        <v>44</v>
      </c>
      <c r="AC22" s="195"/>
      <c r="AD22" s="196"/>
      <c r="AE22" s="195"/>
      <c r="AF22" s="196"/>
      <c r="AG22" s="195"/>
      <c r="AH22" s="196"/>
      <c r="AI22" s="195"/>
      <c r="AJ22" s="196"/>
    </row>
    <row r="23" spans="1:36" ht="20.25" customHeight="1" x14ac:dyDescent="0.2">
      <c r="A23" s="160" t="s">
        <v>34</v>
      </c>
      <c r="B23" s="161" t="s">
        <v>70</v>
      </c>
      <c r="C23" s="197">
        <f t="shared" si="3"/>
        <v>0</v>
      </c>
      <c r="D23" s="190">
        <f t="shared" si="3"/>
        <v>3</v>
      </c>
      <c r="E23" s="197">
        <f t="shared" si="3"/>
        <v>0</v>
      </c>
      <c r="F23" s="190">
        <f t="shared" si="3"/>
        <v>0</v>
      </c>
      <c r="G23" s="197">
        <f t="shared" si="3"/>
        <v>0</v>
      </c>
      <c r="H23" s="190">
        <f t="shared" si="3"/>
        <v>0</v>
      </c>
      <c r="I23" s="197">
        <f t="shared" si="3"/>
        <v>0</v>
      </c>
      <c r="J23" s="190">
        <f t="shared" si="3"/>
        <v>0</v>
      </c>
      <c r="K23" s="197">
        <f t="shared" si="3"/>
        <v>0</v>
      </c>
      <c r="L23" s="190">
        <f t="shared" si="3"/>
        <v>0</v>
      </c>
      <c r="AA23" s="198"/>
      <c r="AB23" s="192">
        <v>3</v>
      </c>
      <c r="AC23" s="198"/>
      <c r="AD23" s="192"/>
      <c r="AE23" s="198"/>
      <c r="AF23" s="192"/>
      <c r="AG23" s="198"/>
      <c r="AH23" s="192"/>
      <c r="AI23" s="198"/>
      <c r="AJ23" s="192"/>
    </row>
    <row r="24" spans="1:36" ht="20.25" customHeight="1" x14ac:dyDescent="0.2">
      <c r="A24" s="160" t="s">
        <v>36</v>
      </c>
      <c r="B24" s="161" t="s">
        <v>71</v>
      </c>
      <c r="C24" s="199">
        <f t="shared" si="3"/>
        <v>0</v>
      </c>
      <c r="D24" s="194">
        <f t="shared" si="3"/>
        <v>0</v>
      </c>
      <c r="E24" s="199">
        <f t="shared" si="3"/>
        <v>0</v>
      </c>
      <c r="F24" s="194">
        <f t="shared" si="3"/>
        <v>0</v>
      </c>
      <c r="G24" s="199">
        <f t="shared" si="3"/>
        <v>0</v>
      </c>
      <c r="H24" s="194">
        <f t="shared" si="3"/>
        <v>0</v>
      </c>
      <c r="I24" s="199">
        <f t="shared" si="3"/>
        <v>0</v>
      </c>
      <c r="J24" s="194">
        <f t="shared" si="3"/>
        <v>0</v>
      </c>
      <c r="K24" s="199">
        <f t="shared" si="3"/>
        <v>0</v>
      </c>
      <c r="L24" s="194">
        <f t="shared" si="3"/>
        <v>0</v>
      </c>
      <c r="AA24" s="200"/>
      <c r="AB24" s="196"/>
      <c r="AC24" s="200"/>
      <c r="AD24" s="196"/>
      <c r="AE24" s="200"/>
      <c r="AF24" s="196"/>
      <c r="AG24" s="200"/>
      <c r="AH24" s="196"/>
      <c r="AI24" s="200"/>
      <c r="AJ24" s="196"/>
    </row>
    <row r="25" spans="1:36" ht="20.25" customHeight="1" thickBot="1" x14ac:dyDescent="0.25">
      <c r="A25" s="160" t="s">
        <v>72</v>
      </c>
      <c r="B25" s="172" t="s">
        <v>73</v>
      </c>
      <c r="C25" s="199">
        <f t="shared" si="3"/>
        <v>0</v>
      </c>
      <c r="D25" s="194">
        <f t="shared" si="3"/>
        <v>0</v>
      </c>
      <c r="E25" s="199">
        <f t="shared" si="3"/>
        <v>0</v>
      </c>
      <c r="F25" s="194">
        <f t="shared" si="3"/>
        <v>0</v>
      </c>
      <c r="G25" s="199">
        <f t="shared" si="3"/>
        <v>0</v>
      </c>
      <c r="H25" s="194">
        <f t="shared" si="3"/>
        <v>0</v>
      </c>
      <c r="I25" s="199">
        <f t="shared" si="3"/>
        <v>0</v>
      </c>
      <c r="J25" s="194">
        <f t="shared" si="3"/>
        <v>0</v>
      </c>
      <c r="K25" s="199">
        <f t="shared" si="3"/>
        <v>0</v>
      </c>
      <c r="L25" s="194">
        <f t="shared" si="3"/>
        <v>0</v>
      </c>
      <c r="AA25" s="200"/>
      <c r="AB25" s="196"/>
      <c r="AC25" s="200"/>
      <c r="AD25" s="196"/>
      <c r="AE25" s="200"/>
      <c r="AF25" s="196"/>
      <c r="AG25" s="200"/>
      <c r="AH25" s="196"/>
      <c r="AI25" s="200"/>
      <c r="AJ25" s="196"/>
    </row>
    <row r="26" spans="1:36" ht="33" customHeight="1" thickTop="1" thickBot="1" x14ac:dyDescent="0.25">
      <c r="A26" s="173" t="s">
        <v>42</v>
      </c>
      <c r="B26" s="47"/>
      <c r="C26" s="174">
        <f t="shared" ref="C26:L26" si="4">SUM(C21:C25)</f>
        <v>16</v>
      </c>
      <c r="D26" s="201">
        <f t="shared" si="4"/>
        <v>67</v>
      </c>
      <c r="E26" s="174">
        <f t="shared" si="4"/>
        <v>0</v>
      </c>
      <c r="F26" s="201">
        <f t="shared" si="4"/>
        <v>0</v>
      </c>
      <c r="G26" s="174">
        <f t="shared" si="4"/>
        <v>0</v>
      </c>
      <c r="H26" s="201">
        <f t="shared" si="4"/>
        <v>0</v>
      </c>
      <c r="I26" s="174">
        <f t="shared" si="4"/>
        <v>0</v>
      </c>
      <c r="J26" s="201">
        <f t="shared" si="4"/>
        <v>0</v>
      </c>
      <c r="K26" s="174">
        <f t="shared" si="4"/>
        <v>0</v>
      </c>
      <c r="L26" s="201">
        <f t="shared" si="4"/>
        <v>0</v>
      </c>
      <c r="AA26" s="202">
        <f t="shared" ref="AA26:AJ26" si="5">SUM(AA21:AA25)</f>
        <v>16</v>
      </c>
      <c r="AB26" s="203">
        <f t="shared" si="5"/>
        <v>67</v>
      </c>
      <c r="AC26" s="202">
        <f t="shared" si="5"/>
        <v>0</v>
      </c>
      <c r="AD26" s="203">
        <f t="shared" si="5"/>
        <v>0</v>
      </c>
      <c r="AE26" s="202">
        <f t="shared" si="5"/>
        <v>0</v>
      </c>
      <c r="AF26" s="203">
        <f t="shared" si="5"/>
        <v>0</v>
      </c>
      <c r="AG26" s="202">
        <f t="shared" si="5"/>
        <v>0</v>
      </c>
      <c r="AH26" s="203">
        <f t="shared" si="5"/>
        <v>0</v>
      </c>
      <c r="AI26" s="202">
        <f t="shared" si="5"/>
        <v>0</v>
      </c>
      <c r="AJ26" s="203">
        <f t="shared" si="5"/>
        <v>0</v>
      </c>
    </row>
    <row r="27" spans="1:36" ht="8.25" customHeight="1" x14ac:dyDescent="0.2">
      <c r="A27" s="176"/>
    </row>
    <row r="28" spans="1:36" ht="12.75" x14ac:dyDescent="0.2">
      <c r="A28" s="177" t="s">
        <v>85</v>
      </c>
    </row>
    <row r="29" spans="1:36" ht="12.75" x14ac:dyDescent="0.2">
      <c r="A29" s="177" t="s">
        <v>86</v>
      </c>
    </row>
  </sheetData>
  <sheetProtection algorithmName="SHA-512" hashValue="+4fOrgZGHerwvIPNY95G6A2abdDWS5nX5gQwQi7qVH7WkdfTM3bobDCBlOsqfWdvXwB0z1/rdirDgvATCzAgTQ==" saltValue="aCec0JzXKgS4ORVlHrTNqQ==" spinCount="100000" sheet="1" formatColumns="0" selectLockedCells="1"/>
  <mergeCells count="12">
    <mergeCell ref="AE19:AF19"/>
    <mergeCell ref="AG19:AH19"/>
    <mergeCell ref="AI19:AJ19"/>
    <mergeCell ref="A14:AC14"/>
    <mergeCell ref="G17:L17"/>
    <mergeCell ref="C19:D19"/>
    <mergeCell ref="E19:F19"/>
    <mergeCell ref="G19:H19"/>
    <mergeCell ref="I19:J19"/>
    <mergeCell ref="K19:L19"/>
    <mergeCell ref="AA19:AB19"/>
    <mergeCell ref="AC19:AD19"/>
  </mergeCells>
  <dataValidations count="2">
    <dataValidation type="decimal" allowBlank="1" showInputMessage="1" showErrorMessage="1" promptTitle="ATTENZIONE!" prompt="Inserire solo numeri decimali con due cifre dopo la virgola" sqref="C6:J10 AA6:AH10">
      <formula1>0</formula1>
      <formula2>9999999</formula2>
    </dataValidation>
    <dataValidation type="whole" allowBlank="1" showErrorMessage="1" promptTitle="ATTENZIONE!" prompt="Inserire solo numeri decimali con due cifre dopo la virgola" sqref="C21:L25 AA21:AJ25">
      <formula1>0</formula1>
      <formula2>9999999</formula2>
    </dataValidation>
  </dataValidations>
  <printOptions horizontalCentered="1" verticalCentered="1"/>
  <pageMargins left="0" right="0" top="0.19685039370078741" bottom="0.31496062992125984"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No">
                <anchor moveWithCells="1">
                  <from>
                    <xdr:col>29</xdr:col>
                    <xdr:colOff>190500</xdr:colOff>
                    <xdr:row>12</xdr:row>
                    <xdr:rowOff>142875</xdr:rowOff>
                  </from>
                  <to>
                    <xdr:col>30</xdr:col>
                    <xdr:colOff>257175</xdr:colOff>
                    <xdr:row>14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zoomScaleNormal="100" workbookViewId="0">
      <selection activeCell="AF16" sqref="AF16"/>
    </sheetView>
  </sheetViews>
  <sheetFormatPr defaultColWidth="9.33203125" defaultRowHeight="10.5" x14ac:dyDescent="0.15"/>
  <cols>
    <col min="1" max="1" width="6.1640625" style="204" bestFit="1" customWidth="1"/>
    <col min="2" max="2" width="13" style="206" customWidth="1"/>
    <col min="3" max="3" width="58" style="206" customWidth="1"/>
    <col min="4" max="11" width="13.5" style="206" customWidth="1"/>
    <col min="12" max="19" width="7.6640625" style="206" hidden="1" customWidth="1"/>
    <col min="20" max="20" width="9.33203125" style="206" hidden="1" customWidth="1"/>
    <col min="21" max="16384" width="9.33203125" style="206"/>
  </cols>
  <sheetData>
    <row r="1" spans="1:19" ht="23.25" customHeight="1" x14ac:dyDescent="0.15">
      <c r="A1" s="204" t="str">
        <f>[1]SI_1!A2</f>
        <v>RALN</v>
      </c>
      <c r="B1" s="205" t="str">
        <f>'t1'!A1</f>
        <v>REGIONI ED AUTONOMIE LOCALI - anno 2023</v>
      </c>
      <c r="C1" s="205"/>
      <c r="D1" s="205"/>
      <c r="E1" s="205"/>
      <c r="F1" s="205"/>
      <c r="G1" s="205"/>
      <c r="H1" s="205"/>
      <c r="I1" s="205"/>
      <c r="J1" s="205"/>
      <c r="K1" s="205"/>
      <c r="L1" s="205"/>
      <c r="M1" s="205"/>
      <c r="N1" s="205"/>
      <c r="O1" s="205"/>
      <c r="P1" s="205"/>
      <c r="Q1" s="205"/>
      <c r="R1" s="205"/>
      <c r="S1" s="205"/>
    </row>
    <row r="3" spans="1:19" ht="23.25" customHeight="1" x14ac:dyDescent="0.25">
      <c r="D3" s="207"/>
      <c r="E3" s="207"/>
      <c r="F3" s="207"/>
      <c r="G3" s="207"/>
      <c r="H3" s="207"/>
      <c r="I3" s="207"/>
      <c r="J3" s="208"/>
      <c r="K3" s="208"/>
      <c r="M3" s="209"/>
      <c r="N3" s="209"/>
      <c r="O3" s="209"/>
      <c r="P3" s="209"/>
      <c r="Q3" s="209"/>
      <c r="R3" s="209"/>
    </row>
    <row r="4" spans="1:19" ht="12" x14ac:dyDescent="0.2">
      <c r="D4" s="210"/>
    </row>
    <row r="6" spans="1:19" ht="15" hidden="1" customHeight="1" thickTop="1" x14ac:dyDescent="0.15">
      <c r="B6" s="211"/>
      <c r="C6" s="212"/>
      <c r="D6" s="213"/>
      <c r="E6" s="214"/>
      <c r="F6" s="214"/>
      <c r="G6" s="214"/>
      <c r="H6" s="214"/>
      <c r="I6" s="214"/>
      <c r="J6" s="214"/>
      <c r="K6" s="215"/>
      <c r="L6" s="213"/>
      <c r="M6" s="214"/>
      <c r="N6" s="214"/>
      <c r="O6" s="214"/>
      <c r="P6" s="214"/>
      <c r="Q6" s="214"/>
      <c r="R6" s="214"/>
      <c r="S6" s="215"/>
    </row>
    <row r="7" spans="1:19" ht="13.5" hidden="1" customHeight="1" x14ac:dyDescent="0.15">
      <c r="B7" s="211"/>
      <c r="C7" s="212"/>
      <c r="D7" s="216"/>
      <c r="E7" s="211"/>
      <c r="F7" s="211"/>
      <c r="G7" s="211"/>
      <c r="H7" s="211"/>
      <c r="I7" s="211"/>
      <c r="J7" s="211"/>
      <c r="K7" s="217"/>
      <c r="L7" s="216"/>
      <c r="M7" s="211"/>
      <c r="N7" s="211"/>
      <c r="O7" s="211"/>
      <c r="P7" s="211"/>
      <c r="Q7" s="211"/>
      <c r="R7" s="211"/>
      <c r="S7" s="217"/>
    </row>
    <row r="8" spans="1:19" ht="60" customHeight="1" x14ac:dyDescent="0.2">
      <c r="B8" s="211" t="s">
        <v>87</v>
      </c>
      <c r="C8" s="212"/>
      <c r="D8" s="218" t="s">
        <v>88</v>
      </c>
      <c r="E8" s="219"/>
      <c r="F8" s="219" t="s">
        <v>89</v>
      </c>
      <c r="G8" s="219"/>
      <c r="H8" s="219" t="s">
        <v>90</v>
      </c>
      <c r="I8" s="219"/>
      <c r="J8" s="219" t="s">
        <v>91</v>
      </c>
      <c r="K8" s="220"/>
      <c r="L8" s="221"/>
      <c r="M8" s="219"/>
      <c r="N8" s="219"/>
      <c r="O8" s="219"/>
      <c r="P8" s="219"/>
      <c r="Q8" s="219"/>
      <c r="R8" s="219"/>
      <c r="S8" s="220"/>
    </row>
    <row r="9" spans="1:19" ht="12" x14ac:dyDescent="0.2">
      <c r="B9" s="219" t="s">
        <v>92</v>
      </c>
      <c r="C9" s="222"/>
      <c r="D9" s="223" t="s">
        <v>93</v>
      </c>
      <c r="E9" s="224" t="s">
        <v>94</v>
      </c>
      <c r="F9" s="225" t="s">
        <v>93</v>
      </c>
      <c r="G9" s="224" t="s">
        <v>94</v>
      </c>
      <c r="H9" s="225" t="s">
        <v>93</v>
      </c>
      <c r="I9" s="224" t="s">
        <v>94</v>
      </c>
      <c r="J9" s="225" t="s">
        <v>93</v>
      </c>
      <c r="K9" s="226" t="s">
        <v>94</v>
      </c>
      <c r="L9" s="223"/>
      <c r="M9" s="224"/>
      <c r="N9" s="225"/>
      <c r="O9" s="224"/>
      <c r="P9" s="225"/>
      <c r="Q9" s="224"/>
      <c r="R9" s="225"/>
      <c r="S9" s="226"/>
    </row>
    <row r="10" spans="1:19" ht="22.9" hidden="1" customHeight="1" x14ac:dyDescent="0.2">
      <c r="A10" s="204" t="s">
        <v>95</v>
      </c>
      <c r="B10" s="219" t="s">
        <v>96</v>
      </c>
      <c r="C10" s="222"/>
      <c r="D10" s="227"/>
      <c r="E10" s="228"/>
      <c r="F10" s="228"/>
      <c r="G10" s="228"/>
      <c r="H10" s="229"/>
      <c r="I10" s="229"/>
      <c r="J10" s="229"/>
      <c r="K10" s="230"/>
      <c r="L10" s="231"/>
      <c r="M10" s="224"/>
      <c r="N10" s="225"/>
      <c r="O10" s="224"/>
      <c r="P10" s="225"/>
      <c r="Q10" s="224"/>
      <c r="R10" s="225"/>
      <c r="S10" s="232"/>
    </row>
    <row r="11" spans="1:19" ht="8.1" customHeight="1" x14ac:dyDescent="0.2">
      <c r="B11" s="233"/>
      <c r="C11" s="233"/>
      <c r="D11" s="233"/>
      <c r="E11" s="233"/>
      <c r="F11" s="233"/>
      <c r="G11" s="233"/>
      <c r="H11" s="233"/>
      <c r="I11" s="233"/>
      <c r="J11" s="233"/>
      <c r="K11" s="233"/>
      <c r="L11" s="233"/>
      <c r="M11" s="233"/>
      <c r="N11" s="233"/>
      <c r="O11" s="233"/>
      <c r="P11" s="233"/>
      <c r="Q11" s="233"/>
      <c r="R11" s="233"/>
      <c r="S11" s="233"/>
    </row>
    <row r="12" spans="1:19" ht="12" x14ac:dyDescent="0.2">
      <c r="A12" s="204" t="str">
        <f>'t2'!B6</f>
        <v>EQ</v>
      </c>
      <c r="B12" s="211"/>
      <c r="C12" s="234" t="str">
        <f>'t2'!A6</f>
        <v>FUNZIONARI ED ELEVATA QUALIFICAZIONE</v>
      </c>
      <c r="D12" s="235"/>
      <c r="E12" s="229"/>
      <c r="F12" s="229"/>
      <c r="G12" s="229"/>
      <c r="H12" s="229"/>
      <c r="I12" s="229"/>
      <c r="J12" s="229"/>
      <c r="K12" s="230"/>
      <c r="L12" s="236"/>
      <c r="M12" s="229"/>
      <c r="N12" s="229"/>
      <c r="O12" s="229"/>
      <c r="P12" s="229"/>
      <c r="Q12" s="229"/>
      <c r="R12" s="229"/>
      <c r="S12" s="230"/>
    </row>
    <row r="13" spans="1:19" ht="12" x14ac:dyDescent="0.2">
      <c r="A13" s="204" t="str">
        <f>'t2'!B7</f>
        <v>IR</v>
      </c>
      <c r="B13" s="211"/>
      <c r="C13" s="234" t="str">
        <f>'t2'!A7</f>
        <v>ISTRUTTORI</v>
      </c>
      <c r="D13" s="235"/>
      <c r="E13" s="229"/>
      <c r="F13" s="229"/>
      <c r="G13" s="229"/>
      <c r="H13" s="229"/>
      <c r="I13" s="229"/>
      <c r="J13" s="229"/>
      <c r="K13" s="230"/>
      <c r="L13" s="236"/>
      <c r="M13" s="229"/>
      <c r="N13" s="229"/>
      <c r="O13" s="229"/>
      <c r="P13" s="229"/>
      <c r="Q13" s="229"/>
      <c r="R13" s="229"/>
      <c r="S13" s="230"/>
    </row>
    <row r="14" spans="1:19" ht="12" x14ac:dyDescent="0.2">
      <c r="A14" s="204" t="str">
        <f>'t2'!B8</f>
        <v>OE</v>
      </c>
      <c r="B14" s="211"/>
      <c r="C14" s="234" t="str">
        <f>'t2'!A8</f>
        <v>OPERATORI ESPERTI</v>
      </c>
      <c r="D14" s="235"/>
      <c r="E14" s="229"/>
      <c r="F14" s="229"/>
      <c r="G14" s="229"/>
      <c r="H14" s="229"/>
      <c r="I14" s="229"/>
      <c r="J14" s="229"/>
      <c r="K14" s="230"/>
      <c r="L14" s="236"/>
      <c r="M14" s="229"/>
      <c r="N14" s="229"/>
      <c r="O14" s="229"/>
      <c r="P14" s="229"/>
      <c r="Q14" s="229"/>
      <c r="R14" s="229"/>
      <c r="S14" s="230"/>
    </row>
    <row r="15" spans="1:19" ht="12" x14ac:dyDescent="0.2">
      <c r="A15" s="204" t="str">
        <f>'t2'!B9</f>
        <v>OP</v>
      </c>
      <c r="B15" s="211"/>
      <c r="C15" s="234" t="str">
        <f>'t2'!A9</f>
        <v>OPERATORI</v>
      </c>
      <c r="D15" s="235"/>
      <c r="E15" s="229"/>
      <c r="F15" s="229"/>
      <c r="G15" s="229"/>
      <c r="H15" s="229"/>
      <c r="I15" s="229"/>
      <c r="J15" s="229"/>
      <c r="K15" s="230"/>
      <c r="L15" s="237"/>
      <c r="M15" s="238"/>
      <c r="N15" s="238"/>
      <c r="O15" s="238"/>
      <c r="P15" s="238"/>
      <c r="Q15" s="238"/>
      <c r="R15" s="238"/>
      <c r="S15" s="239"/>
    </row>
    <row r="16" spans="1:19" ht="12.75" thickBot="1" x14ac:dyDescent="0.25">
      <c r="A16" s="204" t="str">
        <f>'t2'!B10</f>
        <v>PC</v>
      </c>
      <c r="B16" s="211"/>
      <c r="C16" s="234" t="str">
        <f>'t2'!A10</f>
        <v>PERSONALE CONTRATTISTA</v>
      </c>
      <c r="D16" s="235"/>
      <c r="E16" s="229"/>
      <c r="F16" s="229"/>
      <c r="G16" s="229"/>
      <c r="H16" s="229"/>
      <c r="I16" s="229"/>
      <c r="J16" s="229"/>
      <c r="K16" s="230"/>
      <c r="L16" s="240"/>
      <c r="M16" s="241"/>
      <c r="N16" s="241"/>
      <c r="O16" s="241"/>
      <c r="P16" s="241"/>
      <c r="Q16" s="241"/>
      <c r="R16" s="241"/>
      <c r="S16" s="242"/>
    </row>
    <row r="17" spans="2:20" ht="12" x14ac:dyDescent="0.2">
      <c r="B17" s="211"/>
      <c r="C17" s="243"/>
      <c r="D17" s="244"/>
      <c r="E17" s="245"/>
      <c r="F17" s="246"/>
      <c r="G17" s="245"/>
      <c r="H17" s="247"/>
      <c r="I17" s="245"/>
      <c r="J17" s="247"/>
      <c r="K17" s="245"/>
      <c r="L17" s="248"/>
      <c r="M17" s="249"/>
      <c r="N17" s="249"/>
      <c r="O17" s="249"/>
      <c r="P17" s="249"/>
      <c r="Q17" s="249"/>
      <c r="R17" s="249"/>
      <c r="S17" s="250"/>
    </row>
    <row r="18" spans="2:20" ht="14.25" thickBot="1" x14ac:dyDescent="0.35">
      <c r="B18" s="211"/>
      <c r="C18" s="251" t="s">
        <v>97</v>
      </c>
      <c r="D18" s="252">
        <f t="shared" ref="D18:K18" si="0">SUM(D12:D16)</f>
        <v>0</v>
      </c>
      <c r="E18" s="253">
        <f t="shared" si="0"/>
        <v>0</v>
      </c>
      <c r="F18" s="252">
        <f t="shared" si="0"/>
        <v>0</v>
      </c>
      <c r="G18" s="253">
        <f t="shared" si="0"/>
        <v>0</v>
      </c>
      <c r="H18" s="252">
        <f t="shared" si="0"/>
        <v>0</v>
      </c>
      <c r="I18" s="253">
        <f t="shared" si="0"/>
        <v>0</v>
      </c>
      <c r="J18" s="252">
        <f t="shared" si="0"/>
        <v>0</v>
      </c>
      <c r="K18" s="254">
        <f t="shared" si="0"/>
        <v>0</v>
      </c>
      <c r="L18" s="255"/>
      <c r="M18" s="256"/>
      <c r="N18" s="256"/>
      <c r="O18" s="256"/>
      <c r="P18" s="256"/>
      <c r="Q18" s="256"/>
      <c r="R18" s="256"/>
      <c r="S18" s="257"/>
      <c r="T18" s="258">
        <f>SUM(D18:S18)</f>
        <v>0</v>
      </c>
    </row>
    <row r="19" spans="2:20" ht="11.25" thickTop="1" x14ac:dyDescent="0.15"/>
    <row r="26" spans="2:20" ht="16.5" customHeight="1" x14ac:dyDescent="0.15"/>
    <row r="27" spans="2:20" ht="12.75" x14ac:dyDescent="0.2">
      <c r="F27" s="259"/>
      <c r="G27" s="259"/>
    </row>
    <row r="28" spans="2:20" ht="12.75" x14ac:dyDescent="0.2">
      <c r="F28" s="259"/>
      <c r="G28" s="259"/>
    </row>
    <row r="30" spans="2:20" ht="12.75" x14ac:dyDescent="0.2">
      <c r="F30" s="259"/>
      <c r="G30" s="259"/>
    </row>
    <row r="32" spans="2:20" ht="12.75" x14ac:dyDescent="0.2">
      <c r="F32" s="259"/>
      <c r="G32" s="259"/>
    </row>
  </sheetData>
  <sheetProtection algorithmName="SHA-512" hashValue="f0zMxJJxe0xe1bhM/kuaZwybK5SYsgfkbvi5h3buZtCMsV9Nc9snkGhIk1iQ/5MPTAKhf20GuV+AB33Vvs5xcw==" saltValue="RsNlActw5wpBhD43aFG2QQ==" spinCount="100000" sheet="1" formatColumns="0" selectLockedCells="1"/>
  <mergeCells count="17">
    <mergeCell ref="B12:B18"/>
    <mergeCell ref="N8:O8"/>
    <mergeCell ref="P8:Q8"/>
    <mergeCell ref="R8:S8"/>
    <mergeCell ref="B9:C9"/>
    <mergeCell ref="B10:C10"/>
    <mergeCell ref="B11:S11"/>
    <mergeCell ref="B1:S1"/>
    <mergeCell ref="B6:C7"/>
    <mergeCell ref="D6:K7"/>
    <mergeCell ref="L6:S7"/>
    <mergeCell ref="B8:C8"/>
    <mergeCell ref="D8:E8"/>
    <mergeCell ref="F8:G8"/>
    <mergeCell ref="H8:I8"/>
    <mergeCell ref="J8:K8"/>
    <mergeCell ref="L8:M8"/>
  </mergeCells>
  <dataValidations count="1">
    <dataValidation type="whole" allowBlank="1" showInputMessage="1" showErrorMessage="1" errorTitle="ERRORE" error="INSERIRE SOLO NUMERI INTERI COMPRESI TRA 0 E 9999999" sqref="D10:K10 D12:S17">
      <formula1>0</formula1>
      <formula2>9999999</formula2>
    </dataValidation>
  </dataValidations>
  <pageMargins left="0.39" right="0.4" top="1" bottom="1" header="0.5" footer="0.5"/>
  <pageSetup paperSize="9" scale="95"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3.5" style="270" customWidth="1"/>
    <col min="2" max="2" width="10.6640625" style="322" customWidth="1"/>
    <col min="3" max="14" width="11.5" style="270" customWidth="1"/>
    <col min="15" max="16" width="11.5" customWidth="1"/>
    <col min="17" max="17" width="9.1640625" style="270" hidden="1" customWidth="1"/>
    <col min="18" max="18" width="9.1640625" style="270" customWidth="1"/>
    <col min="19" max="19" width="6.6640625" style="270" customWidth="1"/>
    <col min="20" max="23" width="10.6640625" style="270" customWidth="1"/>
    <col min="24" max="16384" width="10.6640625" style="270"/>
  </cols>
  <sheetData>
    <row r="1" spans="1:18" s="4" customFormat="1" ht="43.5" customHeight="1" x14ac:dyDescent="0.2">
      <c r="A1" s="260" t="str">
        <f>'t1'!A1</f>
        <v>REGIONI ED AUTONOMIE LOCALI - anno 2023</v>
      </c>
      <c r="B1" s="260"/>
      <c r="C1" s="260"/>
      <c r="D1" s="260"/>
      <c r="E1" s="260"/>
      <c r="F1" s="260"/>
      <c r="G1" s="260"/>
      <c r="H1" s="260"/>
      <c r="I1" s="260"/>
      <c r="J1" s="260"/>
      <c r="K1" s="260"/>
      <c r="L1" s="260"/>
      <c r="N1" s="2"/>
      <c r="O1"/>
      <c r="P1"/>
      <c r="Q1"/>
    </row>
    <row r="2" spans="1:18" s="4" customFormat="1" ht="30" customHeight="1" thickBot="1" x14ac:dyDescent="0.25">
      <c r="A2" s="54"/>
      <c r="B2" s="6"/>
      <c r="F2" s="261"/>
      <c r="G2" s="261"/>
      <c r="H2" s="261"/>
      <c r="I2" s="261"/>
      <c r="J2" s="261"/>
      <c r="K2" s="261"/>
      <c r="L2" s="261"/>
      <c r="M2" s="261"/>
      <c r="N2" s="261"/>
      <c r="O2"/>
      <c r="P2"/>
      <c r="Q2"/>
    </row>
    <row r="3" spans="1:18" ht="18.75" customHeight="1" thickBot="1" x14ac:dyDescent="0.25">
      <c r="A3" s="262"/>
      <c r="B3" s="263"/>
      <c r="C3" s="264" t="s">
        <v>98</v>
      </c>
      <c r="D3" s="265"/>
      <c r="E3" s="265"/>
      <c r="F3" s="266"/>
      <c r="G3" s="265"/>
      <c r="H3" s="265"/>
      <c r="I3" s="265"/>
      <c r="J3" s="265"/>
      <c r="K3" s="267" t="s">
        <v>99</v>
      </c>
      <c r="L3" s="268"/>
      <c r="M3" s="268"/>
      <c r="N3" s="268"/>
      <c r="O3" s="268"/>
      <c r="P3" s="269"/>
      <c r="Q3"/>
      <c r="R3"/>
    </row>
    <row r="4" spans="1:18" ht="21.75" customHeight="1" thickTop="1" x14ac:dyDescent="0.2">
      <c r="A4" s="271" t="s">
        <v>100</v>
      </c>
      <c r="B4" s="272" t="s">
        <v>2</v>
      </c>
      <c r="C4" s="273" t="s">
        <v>101</v>
      </c>
      <c r="D4" s="274"/>
      <c r="E4" s="275" t="s">
        <v>102</v>
      </c>
      <c r="F4" s="276"/>
      <c r="G4" s="277" t="s">
        <v>103</v>
      </c>
      <c r="H4" s="277"/>
      <c r="I4" s="278" t="s">
        <v>104</v>
      </c>
      <c r="J4" s="279"/>
      <c r="K4" s="273" t="s">
        <v>101</v>
      </c>
      <c r="L4" s="274"/>
      <c r="M4" s="280" t="s">
        <v>102</v>
      </c>
      <c r="N4" s="281"/>
      <c r="O4" s="280" t="s">
        <v>103</v>
      </c>
      <c r="P4" s="282"/>
      <c r="Q4"/>
      <c r="R4"/>
    </row>
    <row r="5" spans="1:18" ht="12" thickBot="1" x14ac:dyDescent="0.25">
      <c r="A5" s="283" t="s">
        <v>105</v>
      </c>
      <c r="B5" s="284"/>
      <c r="C5" s="285" t="s">
        <v>6</v>
      </c>
      <c r="D5" s="286" t="s">
        <v>7</v>
      </c>
      <c r="E5" s="287" t="s">
        <v>6</v>
      </c>
      <c r="F5" s="286" t="s">
        <v>7</v>
      </c>
      <c r="G5" s="287" t="s">
        <v>6</v>
      </c>
      <c r="H5" s="286" t="s">
        <v>7</v>
      </c>
      <c r="I5" s="287" t="s">
        <v>6</v>
      </c>
      <c r="J5" s="286" t="s">
        <v>7</v>
      </c>
      <c r="K5" s="288" t="s">
        <v>6</v>
      </c>
      <c r="L5" s="289" t="s">
        <v>7</v>
      </c>
      <c r="M5" s="290" t="s">
        <v>6</v>
      </c>
      <c r="N5" s="289" t="s">
        <v>7</v>
      </c>
      <c r="O5" s="290" t="s">
        <v>6</v>
      </c>
      <c r="P5" s="289" t="s">
        <v>7</v>
      </c>
      <c r="Q5"/>
      <c r="R5"/>
    </row>
    <row r="6" spans="1:18" ht="12.75" customHeight="1" thickTop="1" x14ac:dyDescent="0.2">
      <c r="A6" s="94" t="str">
        <f>'t1'!A6</f>
        <v>SEGRETARIO A</v>
      </c>
      <c r="B6" s="291" t="str">
        <f>'t1'!B6</f>
        <v>0D0102</v>
      </c>
      <c r="C6" s="292"/>
      <c r="D6" s="293"/>
      <c r="E6" s="294"/>
      <c r="F6" s="295"/>
      <c r="G6" s="296"/>
      <c r="H6" s="293"/>
      <c r="I6" s="296"/>
      <c r="J6" s="293"/>
      <c r="K6" s="297"/>
      <c r="L6" s="298"/>
      <c r="M6" s="299"/>
      <c r="N6" s="300"/>
      <c r="O6" s="301"/>
      <c r="P6" s="302"/>
      <c r="Q6" s="303">
        <f>'t1'!M6</f>
        <v>0</v>
      </c>
      <c r="R6"/>
    </row>
    <row r="7" spans="1:18" ht="12.75" customHeight="1" x14ac:dyDescent="0.2">
      <c r="A7" s="94" t="str">
        <f>'t1'!A7</f>
        <v>SEGRETARIO B</v>
      </c>
      <c r="B7" s="291" t="str">
        <f>'t1'!B7</f>
        <v>0D0103</v>
      </c>
      <c r="C7" s="292"/>
      <c r="D7" s="293"/>
      <c r="E7" s="294"/>
      <c r="F7" s="295"/>
      <c r="G7" s="296"/>
      <c r="H7" s="293"/>
      <c r="I7" s="296"/>
      <c r="J7" s="293"/>
      <c r="K7" s="297"/>
      <c r="L7" s="298"/>
      <c r="M7" s="299"/>
      <c r="N7" s="304"/>
      <c r="O7" s="305"/>
      <c r="P7" s="306"/>
      <c r="Q7" s="303">
        <f>'t1'!M7</f>
        <v>0</v>
      </c>
      <c r="R7"/>
    </row>
    <row r="8" spans="1:18" ht="12.75" customHeight="1" x14ac:dyDescent="0.2">
      <c r="A8" s="94" t="str">
        <f>'t1'!A8</f>
        <v>SEGRETARIO C</v>
      </c>
      <c r="B8" s="291" t="str">
        <f>'t1'!B8</f>
        <v>0D0485</v>
      </c>
      <c r="C8" s="292"/>
      <c r="D8" s="293"/>
      <c r="E8" s="294"/>
      <c r="F8" s="295"/>
      <c r="G8" s="296"/>
      <c r="H8" s="293"/>
      <c r="I8" s="296"/>
      <c r="J8" s="293"/>
      <c r="K8" s="297"/>
      <c r="L8" s="298"/>
      <c r="M8" s="299"/>
      <c r="N8" s="304"/>
      <c r="O8" s="305"/>
      <c r="P8" s="306"/>
      <c r="Q8" s="303">
        <f>'t1'!M8</f>
        <v>0</v>
      </c>
      <c r="R8"/>
    </row>
    <row r="9" spans="1:18" ht="12.75" customHeight="1" x14ac:dyDescent="0.2">
      <c r="A9" s="94" t="str">
        <f>'t1'!A9</f>
        <v>DIRETTORE  GENERALE</v>
      </c>
      <c r="B9" s="291" t="str">
        <f>'t1'!B9</f>
        <v>0D0097</v>
      </c>
      <c r="C9" s="292"/>
      <c r="D9" s="293"/>
      <c r="E9" s="294"/>
      <c r="F9" s="295"/>
      <c r="G9" s="296"/>
      <c r="H9" s="293"/>
      <c r="I9" s="296"/>
      <c r="J9" s="293"/>
      <c r="K9" s="297"/>
      <c r="L9" s="298"/>
      <c r="M9" s="299"/>
      <c r="N9" s="304"/>
      <c r="O9" s="305"/>
      <c r="P9" s="306"/>
      <c r="Q9" s="303">
        <f>'t1'!M9</f>
        <v>0</v>
      </c>
      <c r="R9"/>
    </row>
    <row r="10" spans="1:18" ht="12.75" customHeight="1" x14ac:dyDescent="0.2">
      <c r="A10" s="94" t="str">
        <f>'t1'!A10</f>
        <v>ALTE SPECIALIZZ. FUORI D.O.</v>
      </c>
      <c r="B10" s="291" t="str">
        <f>'t1'!B10</f>
        <v>0D0095</v>
      </c>
      <c r="C10" s="292"/>
      <c r="D10" s="293"/>
      <c r="E10" s="294"/>
      <c r="F10" s="295"/>
      <c r="G10" s="296"/>
      <c r="H10" s="293"/>
      <c r="I10" s="296"/>
      <c r="J10" s="293"/>
      <c r="K10" s="297"/>
      <c r="L10" s="298"/>
      <c r="M10" s="299"/>
      <c r="N10" s="304"/>
      <c r="O10" s="305"/>
      <c r="P10" s="306"/>
      <c r="Q10" s="303">
        <f>'t1'!M10</f>
        <v>0</v>
      </c>
      <c r="R10"/>
    </row>
    <row r="11" spans="1:18" ht="12.75" customHeight="1" x14ac:dyDescent="0.2">
      <c r="A11" s="94" t="str">
        <f>'t1'!A11</f>
        <v>DIRIGENTE A TEMPO DETERMINATO FUORI D.O.</v>
      </c>
      <c r="B11" s="291" t="str">
        <f>'t1'!B11</f>
        <v>0D0098</v>
      </c>
      <c r="C11" s="292"/>
      <c r="D11" s="293"/>
      <c r="E11" s="294"/>
      <c r="F11" s="295"/>
      <c r="G11" s="296"/>
      <c r="H11" s="293"/>
      <c r="I11" s="296"/>
      <c r="J11" s="293"/>
      <c r="K11" s="297"/>
      <c r="L11" s="298"/>
      <c r="M11" s="299"/>
      <c r="N11" s="304"/>
      <c r="O11" s="305"/>
      <c r="P11" s="306"/>
      <c r="Q11" s="303">
        <f>'t1'!M11</f>
        <v>0</v>
      </c>
      <c r="R11"/>
    </row>
    <row r="12" spans="1:18" ht="12.75" customHeight="1" x14ac:dyDescent="0.2">
      <c r="A12" s="94" t="str">
        <f>'t1'!A12</f>
        <v>SEGRETARIO GENERALE CCIAA</v>
      </c>
      <c r="B12" s="291" t="str">
        <f>'t1'!B12</f>
        <v>0D0104</v>
      </c>
      <c r="C12" s="292"/>
      <c r="D12" s="293"/>
      <c r="E12" s="294"/>
      <c r="F12" s="295"/>
      <c r="G12" s="296"/>
      <c r="H12" s="293"/>
      <c r="I12" s="296"/>
      <c r="J12" s="293"/>
      <c r="K12" s="297"/>
      <c r="L12" s="298"/>
      <c r="M12" s="299"/>
      <c r="N12" s="304"/>
      <c r="O12" s="305"/>
      <c r="P12" s="306"/>
      <c r="Q12" s="303">
        <f>'t1'!M12</f>
        <v>1</v>
      </c>
      <c r="R12"/>
    </row>
    <row r="13" spans="1:18" ht="12.75" customHeight="1" x14ac:dyDescent="0.2">
      <c r="A13" s="94" t="str">
        <f>'t1'!A13</f>
        <v>DIRIGENTE A TEMPO INDETERMINATO</v>
      </c>
      <c r="B13" s="291" t="str">
        <f>'t1'!B13</f>
        <v>0D0164</v>
      </c>
      <c r="C13" s="292">
        <v>1</v>
      </c>
      <c r="D13" s="293"/>
      <c r="E13" s="294"/>
      <c r="F13" s="295"/>
      <c r="G13" s="296"/>
      <c r="H13" s="293"/>
      <c r="I13" s="296"/>
      <c r="J13" s="293"/>
      <c r="K13" s="297"/>
      <c r="L13" s="298"/>
      <c r="M13" s="299"/>
      <c r="N13" s="304"/>
      <c r="O13" s="305"/>
      <c r="P13" s="306"/>
      <c r="Q13" s="303">
        <f>'t1'!M13</f>
        <v>1</v>
      </c>
      <c r="R13"/>
    </row>
    <row r="14" spans="1:18" ht="12.75" customHeight="1" x14ac:dyDescent="0.2">
      <c r="A14" s="94" t="str">
        <f>'t1'!A14</f>
        <v>DIRIGENTE A TEMPO DETERMINATO IN D.O.</v>
      </c>
      <c r="B14" s="291" t="str">
        <f>'t1'!B14</f>
        <v>0D0165</v>
      </c>
      <c r="C14" s="292"/>
      <c r="D14" s="293"/>
      <c r="E14" s="294"/>
      <c r="F14" s="295"/>
      <c r="G14" s="296"/>
      <c r="H14" s="293"/>
      <c r="I14" s="296"/>
      <c r="J14" s="293"/>
      <c r="K14" s="297"/>
      <c r="L14" s="298"/>
      <c r="M14" s="299"/>
      <c r="N14" s="304"/>
      <c r="O14" s="305"/>
      <c r="P14" s="306"/>
      <c r="Q14" s="303">
        <f>'t1'!M14</f>
        <v>0</v>
      </c>
      <c r="R14"/>
    </row>
    <row r="15" spans="1:18" ht="12.75" customHeight="1" x14ac:dyDescent="0.2">
      <c r="A15" s="94" t="str">
        <f>'t1'!A15</f>
        <v xml:space="preserve">ALTE SPECIALIZZ. IN D.O. </v>
      </c>
      <c r="B15" s="291" t="str">
        <f>'t1'!B15</f>
        <v>0D0I95</v>
      </c>
      <c r="C15" s="292"/>
      <c r="D15" s="293"/>
      <c r="E15" s="294"/>
      <c r="F15" s="295"/>
      <c r="G15" s="296"/>
      <c r="H15" s="293"/>
      <c r="I15" s="296"/>
      <c r="J15" s="293"/>
      <c r="K15" s="297"/>
      <c r="L15" s="298"/>
      <c r="M15" s="299"/>
      <c r="N15" s="304"/>
      <c r="O15" s="305"/>
      <c r="P15" s="306"/>
      <c r="Q15" s="303">
        <f>'t1'!M15</f>
        <v>0</v>
      </c>
      <c r="R15"/>
    </row>
    <row r="16" spans="1:18" ht="12.75" customHeight="1" x14ac:dyDescent="0.2">
      <c r="A16" s="94" t="str">
        <f>'t1'!A16</f>
        <v>RESPONSABILE DEI SERVIZI O DEGLI UFFICI IN D.O</v>
      </c>
      <c r="B16" s="291" t="str">
        <f>'t1'!B16</f>
        <v>0D0I96</v>
      </c>
      <c r="C16" s="292"/>
      <c r="D16" s="293"/>
      <c r="E16" s="294"/>
      <c r="F16" s="295"/>
      <c r="G16" s="296"/>
      <c r="H16" s="293"/>
      <c r="I16" s="296"/>
      <c r="J16" s="293"/>
      <c r="K16" s="297"/>
      <c r="L16" s="298"/>
      <c r="M16" s="299"/>
      <c r="N16" s="304"/>
      <c r="O16" s="305"/>
      <c r="P16" s="306"/>
      <c r="Q16" s="303">
        <f>'t1'!M16</f>
        <v>0</v>
      </c>
      <c r="R16"/>
    </row>
    <row r="17" spans="1:22" ht="12.75" customHeight="1" x14ac:dyDescent="0.2">
      <c r="A17" s="94" t="str">
        <f>'t1'!A17</f>
        <v>FUNZIONARI ED ELEVATA QUALIFICAZIONE</v>
      </c>
      <c r="B17" s="291" t="str">
        <f>'t1'!B17</f>
        <v>0FZEQF</v>
      </c>
      <c r="C17" s="292"/>
      <c r="D17" s="293"/>
      <c r="E17" s="294"/>
      <c r="F17" s="295"/>
      <c r="G17" s="296"/>
      <c r="H17" s="293"/>
      <c r="I17" s="296"/>
      <c r="J17" s="293"/>
      <c r="K17" s="297"/>
      <c r="L17" s="298"/>
      <c r="M17" s="299"/>
      <c r="N17" s="304"/>
      <c r="O17" s="305"/>
      <c r="P17" s="306"/>
      <c r="Q17" s="303">
        <f>'t1'!M17</f>
        <v>1</v>
      </c>
      <c r="R17"/>
    </row>
    <row r="18" spans="1:22" ht="12.75" customHeight="1" x14ac:dyDescent="0.2">
      <c r="A18" s="94" t="str">
        <f>'t1'!A18</f>
        <v>ISTRUTTORI</v>
      </c>
      <c r="B18" s="291" t="str">
        <f>'t1'!B18</f>
        <v>0IR000</v>
      </c>
      <c r="C18" s="292"/>
      <c r="D18" s="293"/>
      <c r="E18" s="294"/>
      <c r="F18" s="295"/>
      <c r="G18" s="296"/>
      <c r="H18" s="293"/>
      <c r="I18" s="296"/>
      <c r="J18" s="293"/>
      <c r="K18" s="297"/>
      <c r="L18" s="298"/>
      <c r="M18" s="299"/>
      <c r="N18" s="304"/>
      <c r="O18" s="305"/>
      <c r="P18" s="306"/>
      <c r="Q18" s="303">
        <f>'t1'!M18</f>
        <v>1</v>
      </c>
      <c r="R18"/>
    </row>
    <row r="19" spans="1:22" ht="12.75" customHeight="1" x14ac:dyDescent="0.2">
      <c r="A19" s="94" t="str">
        <f>'t1'!A19</f>
        <v>OPERATORI ESPERTI</v>
      </c>
      <c r="B19" s="291" t="str">
        <f>'t1'!B19</f>
        <v>0OEESP</v>
      </c>
      <c r="C19" s="292"/>
      <c r="D19" s="293"/>
      <c r="E19" s="294"/>
      <c r="F19" s="295"/>
      <c r="G19" s="296"/>
      <c r="H19" s="293"/>
      <c r="I19" s="296"/>
      <c r="J19" s="293"/>
      <c r="K19" s="297"/>
      <c r="L19" s="298"/>
      <c r="M19" s="299"/>
      <c r="N19" s="304"/>
      <c r="O19" s="305"/>
      <c r="P19" s="306"/>
      <c r="Q19" s="303">
        <f>'t1'!M19</f>
        <v>1</v>
      </c>
      <c r="R19"/>
    </row>
    <row r="20" spans="1:22" ht="12.75" customHeight="1" x14ac:dyDescent="0.2">
      <c r="A20" s="94" t="str">
        <f>'t1'!A20</f>
        <v>OPERATORI</v>
      </c>
      <c r="B20" s="291" t="str">
        <f>'t1'!B20</f>
        <v>0OP000</v>
      </c>
      <c r="C20" s="292"/>
      <c r="D20" s="293"/>
      <c r="E20" s="294"/>
      <c r="F20" s="295"/>
      <c r="G20" s="296"/>
      <c r="H20" s="293"/>
      <c r="I20" s="296"/>
      <c r="J20" s="293"/>
      <c r="K20" s="297"/>
      <c r="L20" s="298"/>
      <c r="M20" s="299"/>
      <c r="N20" s="304"/>
      <c r="O20" s="305"/>
      <c r="P20" s="306"/>
      <c r="Q20" s="303">
        <f>'t1'!M20</f>
        <v>1</v>
      </c>
      <c r="R20"/>
    </row>
    <row r="21" spans="1:22" ht="12.75" customHeight="1" x14ac:dyDescent="0.2">
      <c r="A21" s="94" t="str">
        <f>'t1'!A21</f>
        <v>CONTRATTISTI</v>
      </c>
      <c r="B21" s="291" t="str">
        <f>'t1'!B21</f>
        <v>000061</v>
      </c>
      <c r="C21" s="292"/>
      <c r="D21" s="293"/>
      <c r="E21" s="294"/>
      <c r="F21" s="295"/>
      <c r="G21" s="296"/>
      <c r="H21" s="293"/>
      <c r="I21" s="296"/>
      <c r="J21" s="293"/>
      <c r="K21" s="297"/>
      <c r="L21" s="298"/>
      <c r="M21" s="299"/>
      <c r="N21" s="304"/>
      <c r="O21" s="307"/>
      <c r="P21" s="308"/>
      <c r="Q21" s="303">
        <f>'t1'!M21</f>
        <v>0</v>
      </c>
      <c r="R21"/>
    </row>
    <row r="22" spans="1:22" ht="12.75" customHeight="1" thickBot="1" x14ac:dyDescent="0.25">
      <c r="A22" s="94" t="str">
        <f>'t1'!A22</f>
        <v>COLLABORATORE A T.D. ART. 90 TUEL</v>
      </c>
      <c r="B22" s="291" t="str">
        <f>'t1'!B22</f>
        <v>000096</v>
      </c>
      <c r="C22" s="292"/>
      <c r="D22" s="293"/>
      <c r="E22" s="294"/>
      <c r="F22" s="295"/>
      <c r="G22" s="296"/>
      <c r="H22" s="293"/>
      <c r="I22" s="296"/>
      <c r="J22" s="293"/>
      <c r="K22" s="297"/>
      <c r="L22" s="298"/>
      <c r="M22" s="299"/>
      <c r="N22" s="304"/>
      <c r="O22" s="307"/>
      <c r="P22" s="308"/>
      <c r="Q22" s="303">
        <f>'t1'!M22</f>
        <v>0</v>
      </c>
      <c r="R22"/>
    </row>
    <row r="23" spans="1:22" ht="15.75" customHeight="1" thickTop="1" thickBot="1" x14ac:dyDescent="0.25">
      <c r="A23" s="309" t="s">
        <v>42</v>
      </c>
      <c r="B23" s="310"/>
      <c r="C23" s="311">
        <f t="shared" ref="C23:N23" si="0">SUM(C6:C22)</f>
        <v>1</v>
      </c>
      <c r="D23" s="312">
        <f t="shared" si="0"/>
        <v>0</v>
      </c>
      <c r="E23" s="313">
        <f t="shared" si="0"/>
        <v>0</v>
      </c>
      <c r="F23" s="314">
        <f t="shared" si="0"/>
        <v>0</v>
      </c>
      <c r="G23" s="313">
        <f>SUM(G6:G22)</f>
        <v>0</v>
      </c>
      <c r="H23" s="315">
        <f>SUM(H6:H22)</f>
        <v>0</v>
      </c>
      <c r="I23" s="313">
        <f>SUM(I6:I22)</f>
        <v>0</v>
      </c>
      <c r="J23" s="315">
        <f>SUM(J6:J22)</f>
        <v>0</v>
      </c>
      <c r="K23" s="311">
        <f t="shared" si="0"/>
        <v>0</v>
      </c>
      <c r="L23" s="312">
        <f t="shared" si="0"/>
        <v>0</v>
      </c>
      <c r="M23" s="313">
        <f t="shared" si="0"/>
        <v>0</v>
      </c>
      <c r="N23" s="312">
        <f t="shared" si="0"/>
        <v>0</v>
      </c>
      <c r="O23" s="316">
        <f>SUM(O6:O22)</f>
        <v>0</v>
      </c>
      <c r="P23" s="317">
        <f>SUM(P6:P22)</f>
        <v>0</v>
      </c>
      <c r="Q23"/>
      <c r="R23"/>
    </row>
    <row r="24" spans="1:22" x14ac:dyDescent="0.2">
      <c r="A24" s="4"/>
      <c r="B24" s="318"/>
      <c r="C24" s="4"/>
      <c r="D24" s="4"/>
      <c r="E24" s="4"/>
      <c r="F24" s="4"/>
      <c r="G24" s="4"/>
      <c r="H24" s="4"/>
      <c r="I24" s="4"/>
      <c r="J24" s="4"/>
      <c r="K24" s="4"/>
      <c r="L24" s="4"/>
      <c r="M24" s="4"/>
      <c r="N24" s="4"/>
    </row>
    <row r="25" spans="1:22" x14ac:dyDescent="0.2">
      <c r="A25" s="4"/>
      <c r="B25" s="318"/>
      <c r="C25" s="4"/>
      <c r="D25" s="319"/>
      <c r="E25" s="4"/>
      <c r="F25" s="4"/>
      <c r="G25" s="4"/>
      <c r="H25" s="4"/>
      <c r="I25" s="4"/>
      <c r="J25" s="4"/>
      <c r="K25" s="4"/>
      <c r="L25" s="4"/>
      <c r="M25" s="4"/>
      <c r="N25" s="4"/>
      <c r="Q25" s="4"/>
      <c r="R25" s="4"/>
      <c r="S25" s="4"/>
      <c r="T25" s="4"/>
      <c r="U25" s="4"/>
      <c r="V25" s="4"/>
    </row>
    <row r="26" spans="1:22" s="4" customFormat="1" x14ac:dyDescent="0.2">
      <c r="B26" s="6"/>
    </row>
    <row r="27" spans="1:22" x14ac:dyDescent="0.2">
      <c r="A27" s="4" t="s">
        <v>106</v>
      </c>
      <c r="B27" s="320"/>
    </row>
    <row r="28" spans="1:22" x14ac:dyDescent="0.2">
      <c r="A28" s="321" t="s">
        <v>107</v>
      </c>
    </row>
  </sheetData>
  <sheetProtection algorithmName="SHA-512" hashValue="UTi7QBjjV7PkeKEudCWBET2kcD+rPPr15aLL34Io4wIm3Lkhf89Rt+dk9PEsrq2ibBjocX6JYpldM8dfWvAgRg==" saltValue="/I1hAaRWJ20Rk0F5aP8qVA==" spinCount="100000" sheet="1" formatColumns="0" selectLockedCells="1"/>
  <mergeCells count="10">
    <mergeCell ref="A1:L1"/>
    <mergeCell ref="F2:N2"/>
    <mergeCell ref="K3:P3"/>
    <mergeCell ref="C4:D4"/>
    <mergeCell ref="E4:F4"/>
    <mergeCell ref="G4:H4"/>
    <mergeCell ref="I4:J4"/>
    <mergeCell ref="K4:L4"/>
    <mergeCell ref="M4:N4"/>
    <mergeCell ref="O4:P4"/>
  </mergeCells>
  <conditionalFormatting sqref="A6:J22">
    <cfRule type="expression" dxfId="10" priority="1" stopIfTrue="1">
      <formula>$Q6&gt;0</formula>
    </cfRule>
  </conditionalFormatting>
  <printOptions horizontalCentered="1" verticalCentered="1"/>
  <pageMargins left="0" right="0" top="0.19685039370078741" bottom="0.17" header="0.18" footer="0.21"/>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zoomScaleNormal="100" workbookViewId="0">
      <pane xSplit="2" ySplit="14" topLeftCell="C15" activePane="bottomRight" state="frozen"/>
      <selection activeCell="AF16" sqref="AF16"/>
      <selection pane="topRight" activeCell="AF16" sqref="AF16"/>
      <selection pane="bottomLeft" activeCell="AF16" sqref="AF16"/>
      <selection pane="bottomRight" activeCell="AF16" sqref="AF16"/>
    </sheetView>
  </sheetViews>
  <sheetFormatPr defaultColWidth="9.33203125" defaultRowHeight="11.25" x14ac:dyDescent="0.2"/>
  <cols>
    <col min="1" max="1" width="47.6640625" style="4" customWidth="1"/>
    <col min="2" max="2" width="9.1640625" style="6" customWidth="1"/>
    <col min="3" max="5" width="4.6640625" style="6" customWidth="1"/>
    <col min="6" max="19" width="4.6640625" style="4" customWidth="1"/>
    <col min="20" max="20" width="12" style="4" customWidth="1"/>
    <col min="21" max="43" width="3.6640625" style="4" customWidth="1"/>
    <col min="44" max="16384" width="9.33203125" style="4"/>
  </cols>
  <sheetData>
    <row r="1" spans="1:26" ht="43.5" customHeight="1" x14ac:dyDescent="0.2">
      <c r="A1" s="260" t="str">
        <f>'t1'!A1</f>
        <v>REGIONI ED AUTONOMIE LOCALI - anno 2023</v>
      </c>
      <c r="B1" s="260"/>
      <c r="C1" s="260"/>
      <c r="D1" s="260"/>
      <c r="E1" s="260"/>
      <c r="F1" s="260"/>
      <c r="G1" s="260"/>
      <c r="H1" s="260"/>
      <c r="I1" s="260"/>
      <c r="J1" s="260"/>
      <c r="K1" s="260"/>
      <c r="L1" s="260"/>
      <c r="M1" s="260"/>
      <c r="N1" s="260"/>
      <c r="O1" s="260"/>
      <c r="P1" s="260"/>
      <c r="Q1" s="260"/>
      <c r="R1" s="260"/>
      <c r="S1" s="260"/>
      <c r="T1" s="2"/>
    </row>
    <row r="2" spans="1:26" ht="38.25" customHeight="1" x14ac:dyDescent="0.2">
      <c r="A2" s="323"/>
      <c r="R2" s="324"/>
      <c r="S2" s="324"/>
      <c r="T2" s="324"/>
      <c r="Z2" s="325"/>
    </row>
    <row r="3" spans="1:26" ht="12" customHeight="1" thickBot="1" x14ac:dyDescent="0.25">
      <c r="A3" s="323"/>
      <c r="R3" s="326"/>
      <c r="S3" s="326"/>
      <c r="T3" s="326"/>
    </row>
    <row r="4" spans="1:26" ht="18" customHeight="1" thickBot="1" x14ac:dyDescent="0.25">
      <c r="A4" s="327" t="s">
        <v>108</v>
      </c>
      <c r="B4" s="328"/>
      <c r="C4" s="328"/>
      <c r="D4" s="328"/>
      <c r="E4" s="328"/>
      <c r="F4" s="329"/>
      <c r="G4" s="329"/>
      <c r="H4" s="329"/>
      <c r="I4" s="329"/>
      <c r="J4" s="329"/>
      <c r="K4" s="329"/>
      <c r="L4" s="329"/>
      <c r="M4" s="329"/>
      <c r="N4" s="329"/>
      <c r="O4" s="329"/>
      <c r="P4" s="329"/>
      <c r="Q4" s="329"/>
      <c r="R4" s="330"/>
      <c r="S4" s="330"/>
      <c r="T4" s="331"/>
    </row>
    <row r="5" spans="1:26" ht="12" customHeight="1" x14ac:dyDescent="0.2">
      <c r="A5" s="332"/>
      <c r="B5" s="4"/>
      <c r="C5" s="4"/>
      <c r="D5" s="4"/>
      <c r="E5" s="4"/>
      <c r="R5" s="326"/>
      <c r="S5" s="326"/>
      <c r="T5" s="333"/>
    </row>
    <row r="6" spans="1:26" ht="12" customHeight="1" x14ac:dyDescent="0.2">
      <c r="A6" s="334" t="str">
        <f>'t2'!A6</f>
        <v>FUNZIONARI ED ELEVATA QUALIFICAZIONE</v>
      </c>
      <c r="B6" s="335" t="str">
        <f>'t2'!B6</f>
        <v>EQ</v>
      </c>
      <c r="C6" s="334" t="str">
        <f>"     n."</f>
        <v xml:space="preserve">     n.</v>
      </c>
      <c r="D6" s="336"/>
      <c r="E6" s="336"/>
      <c r="R6" s="326"/>
      <c r="S6" s="326"/>
      <c r="T6" s="333"/>
    </row>
    <row r="7" spans="1:26" ht="12" customHeight="1" x14ac:dyDescent="0.2">
      <c r="A7" s="334" t="str">
        <f>'t2'!A7</f>
        <v>ISTRUTTORI</v>
      </c>
      <c r="B7" s="335" t="str">
        <f>'t2'!B7</f>
        <v>IR</v>
      </c>
      <c r="C7" s="334" t="str">
        <f>"     n."</f>
        <v xml:space="preserve">     n.</v>
      </c>
      <c r="D7" s="336"/>
      <c r="E7" s="336"/>
      <c r="R7" s="326"/>
      <c r="S7" s="326"/>
      <c r="T7" s="333"/>
    </row>
    <row r="8" spans="1:26" ht="12" customHeight="1" x14ac:dyDescent="0.2">
      <c r="A8" s="334" t="str">
        <f>'t2'!A8</f>
        <v>OPERATORI ESPERTI</v>
      </c>
      <c r="B8" s="335" t="str">
        <f>'t2'!B8</f>
        <v>OE</v>
      </c>
      <c r="C8" s="334" t="str">
        <f>"     n."</f>
        <v xml:space="preserve">     n.</v>
      </c>
      <c r="D8" s="336"/>
      <c r="E8" s="336"/>
      <c r="R8" s="326"/>
      <c r="S8" s="326"/>
      <c r="T8" s="333"/>
    </row>
    <row r="9" spans="1:26" ht="12" customHeight="1" x14ac:dyDescent="0.2">
      <c r="A9" s="334" t="str">
        <f>'t2'!A9</f>
        <v>OPERATORI</v>
      </c>
      <c r="B9" s="335" t="str">
        <f>'t2'!B9</f>
        <v>OP</v>
      </c>
      <c r="C9" s="334" t="str">
        <f>"     n."</f>
        <v xml:space="preserve">     n.</v>
      </c>
      <c r="D9" s="336"/>
      <c r="E9" s="336"/>
      <c r="R9" s="326"/>
      <c r="S9" s="326"/>
      <c r="T9" s="333"/>
    </row>
    <row r="10" spans="1:26" ht="12" customHeight="1" thickBot="1" x14ac:dyDescent="0.25">
      <c r="A10" s="337"/>
      <c r="B10" s="338"/>
      <c r="C10" s="338"/>
      <c r="D10" s="338"/>
      <c r="E10" s="338"/>
      <c r="F10" s="339"/>
      <c r="G10" s="339"/>
      <c r="H10" s="339"/>
      <c r="I10" s="339"/>
      <c r="J10" s="339"/>
      <c r="K10" s="339"/>
      <c r="L10" s="339"/>
      <c r="M10" s="339"/>
      <c r="N10" s="339"/>
      <c r="O10" s="339"/>
      <c r="P10" s="339"/>
      <c r="Q10" s="339"/>
      <c r="R10" s="340"/>
      <c r="S10" s="340"/>
      <c r="T10" s="341"/>
    </row>
    <row r="11" spans="1:26" ht="12" customHeight="1" thickBot="1" x14ac:dyDescent="0.25">
      <c r="A11" s="323"/>
      <c r="R11" s="326"/>
      <c r="S11" s="326"/>
      <c r="T11" s="326"/>
    </row>
    <row r="12" spans="1:26" ht="13.5" thickBot="1" x14ac:dyDescent="0.25">
      <c r="A12" s="342"/>
      <c r="B12" s="144"/>
      <c r="C12" s="343" t="s">
        <v>0</v>
      </c>
      <c r="D12" s="343"/>
      <c r="E12" s="343"/>
      <c r="F12" s="343"/>
      <c r="G12" s="343"/>
      <c r="H12" s="343"/>
      <c r="I12" s="343"/>
      <c r="J12" s="343"/>
      <c r="K12" s="343"/>
      <c r="L12" s="343"/>
      <c r="M12" s="343"/>
      <c r="N12" s="343"/>
      <c r="O12" s="343"/>
      <c r="P12" s="343"/>
      <c r="Q12" s="343"/>
      <c r="R12" s="343"/>
      <c r="S12" s="343"/>
      <c r="T12" s="344"/>
    </row>
    <row r="13" spans="1:26" s="177" customFormat="1" ht="16.5" customHeight="1" thickTop="1" x14ac:dyDescent="0.2">
      <c r="A13" s="345"/>
      <c r="B13" s="346"/>
      <c r="C13" s="347" t="s">
        <v>109</v>
      </c>
      <c r="D13" s="348"/>
      <c r="E13" s="348"/>
      <c r="F13" s="348"/>
      <c r="G13" s="348"/>
      <c r="H13" s="348"/>
      <c r="I13" s="348"/>
      <c r="J13" s="348"/>
      <c r="K13" s="348"/>
      <c r="L13" s="348"/>
      <c r="M13" s="348"/>
      <c r="N13" s="348"/>
      <c r="O13" s="348"/>
      <c r="P13" s="348"/>
      <c r="Q13" s="348"/>
      <c r="R13" s="348"/>
      <c r="S13" s="348"/>
      <c r="T13" s="349"/>
    </row>
    <row r="14" spans="1:26" ht="63.75" customHeight="1" thickBot="1" x14ac:dyDescent="0.25">
      <c r="A14" s="350" t="s">
        <v>110</v>
      </c>
      <c r="B14" s="351" t="s">
        <v>111</v>
      </c>
      <c r="C14" s="352" t="str">
        <f>B15</f>
        <v>0D0102</v>
      </c>
      <c r="D14" s="353" t="str">
        <f>B16</f>
        <v>0D0103</v>
      </c>
      <c r="E14" s="353" t="str">
        <f>B17</f>
        <v>0D0485</v>
      </c>
      <c r="F14" s="353" t="str">
        <f>B18</f>
        <v>0D0097</v>
      </c>
      <c r="G14" s="353" t="str">
        <f>B19</f>
        <v>0D0095</v>
      </c>
      <c r="H14" s="353" t="str">
        <f>B20</f>
        <v>0D0098</v>
      </c>
      <c r="I14" s="353" t="str">
        <f>B21</f>
        <v>0D0104</v>
      </c>
      <c r="J14" s="353" t="str">
        <f>B22</f>
        <v>0D0164</v>
      </c>
      <c r="K14" s="353" t="str">
        <f>B23</f>
        <v>0D0165</v>
      </c>
      <c r="L14" s="354" t="str">
        <f>B24</f>
        <v>0D0I95</v>
      </c>
      <c r="M14" s="354" t="str">
        <f>B25</f>
        <v>0D0I96</v>
      </c>
      <c r="N14" s="354" t="str">
        <f>B26</f>
        <v>0FZEQF</v>
      </c>
      <c r="O14" s="353" t="str">
        <f>B27</f>
        <v>0IR000</v>
      </c>
      <c r="P14" s="353" t="str">
        <f>B28</f>
        <v>0OEESP</v>
      </c>
      <c r="Q14" s="353" t="str">
        <f>B29</f>
        <v>0OP000</v>
      </c>
      <c r="R14" s="353" t="str">
        <f>B30</f>
        <v>000061</v>
      </c>
      <c r="S14" s="353" t="str">
        <f>B31</f>
        <v>000096</v>
      </c>
      <c r="T14" s="355" t="s">
        <v>112</v>
      </c>
    </row>
    <row r="15" spans="1:26" ht="12" customHeight="1" thickTop="1" x14ac:dyDescent="0.2">
      <c r="A15" s="94" t="str">
        <f>'t1'!A6</f>
        <v>SEGRETARIO A</v>
      </c>
      <c r="B15" s="356" t="str">
        <f>'t1'!B6</f>
        <v>0D0102</v>
      </c>
      <c r="C15" s="357"/>
      <c r="D15" s="358"/>
      <c r="E15" s="358"/>
      <c r="F15" s="358"/>
      <c r="G15" s="358"/>
      <c r="H15" s="359"/>
      <c r="I15" s="359"/>
      <c r="J15" s="359"/>
      <c r="K15" s="359"/>
      <c r="L15" s="359"/>
      <c r="M15" s="359"/>
      <c r="N15" s="359"/>
      <c r="O15" s="359"/>
      <c r="P15" s="359"/>
      <c r="Q15" s="359"/>
      <c r="R15" s="359"/>
      <c r="S15" s="359"/>
      <c r="T15" s="360">
        <f t="shared" ref="T15:T31" si="0">SUM(C15:S15)</f>
        <v>0</v>
      </c>
    </row>
    <row r="16" spans="1:26" ht="12" customHeight="1" x14ac:dyDescent="0.2">
      <c r="A16" s="94" t="str">
        <f>'t1'!A7</f>
        <v>SEGRETARIO B</v>
      </c>
      <c r="B16" s="356" t="str">
        <f>'t1'!B7</f>
        <v>0D0103</v>
      </c>
      <c r="C16" s="358"/>
      <c r="D16" s="361"/>
      <c r="E16" s="362"/>
      <c r="F16" s="362"/>
      <c r="G16" s="362"/>
      <c r="H16" s="362"/>
      <c r="I16" s="362"/>
      <c r="J16" s="362"/>
      <c r="K16" s="362"/>
      <c r="L16" s="362"/>
      <c r="M16" s="362"/>
      <c r="N16" s="362"/>
      <c r="O16" s="362"/>
      <c r="P16" s="362"/>
      <c r="Q16" s="362"/>
      <c r="R16" s="362"/>
      <c r="S16" s="359"/>
      <c r="T16" s="360">
        <f t="shared" si="0"/>
        <v>0</v>
      </c>
    </row>
    <row r="17" spans="1:20" ht="12" customHeight="1" x14ac:dyDescent="0.2">
      <c r="A17" s="94" t="str">
        <f>'t1'!A8</f>
        <v>SEGRETARIO C</v>
      </c>
      <c r="B17" s="356" t="str">
        <f>'t1'!B8</f>
        <v>0D0485</v>
      </c>
      <c r="C17" s="358"/>
      <c r="D17" s="362"/>
      <c r="E17" s="361"/>
      <c r="F17" s="362"/>
      <c r="G17" s="362"/>
      <c r="H17" s="362"/>
      <c r="I17" s="362"/>
      <c r="J17" s="362"/>
      <c r="K17" s="362"/>
      <c r="L17" s="362"/>
      <c r="M17" s="362"/>
      <c r="N17" s="362"/>
      <c r="O17" s="362"/>
      <c r="P17" s="362"/>
      <c r="Q17" s="362"/>
      <c r="R17" s="362"/>
      <c r="S17" s="359"/>
      <c r="T17" s="360">
        <f t="shared" si="0"/>
        <v>0</v>
      </c>
    </row>
    <row r="18" spans="1:20" ht="12" customHeight="1" x14ac:dyDescent="0.2">
      <c r="A18" s="94" t="str">
        <f>'t1'!A9</f>
        <v>DIRETTORE  GENERALE</v>
      </c>
      <c r="B18" s="356" t="str">
        <f>'t1'!B9</f>
        <v>0D0097</v>
      </c>
      <c r="C18" s="358"/>
      <c r="D18" s="362"/>
      <c r="E18" s="362"/>
      <c r="F18" s="361"/>
      <c r="G18" s="362"/>
      <c r="H18" s="362"/>
      <c r="I18" s="362"/>
      <c r="J18" s="362"/>
      <c r="K18" s="362"/>
      <c r="L18" s="362"/>
      <c r="M18" s="362"/>
      <c r="N18" s="362"/>
      <c r="O18" s="362"/>
      <c r="P18" s="362"/>
      <c r="Q18" s="362"/>
      <c r="R18" s="362"/>
      <c r="S18" s="359"/>
      <c r="T18" s="360">
        <f t="shared" si="0"/>
        <v>0</v>
      </c>
    </row>
    <row r="19" spans="1:20" ht="12" customHeight="1" x14ac:dyDescent="0.2">
      <c r="A19" s="94" t="str">
        <f>'t1'!A10</f>
        <v>ALTE SPECIALIZZ. FUORI D.O.</v>
      </c>
      <c r="B19" s="356" t="str">
        <f>'t1'!B10</f>
        <v>0D0095</v>
      </c>
      <c r="C19" s="358"/>
      <c r="D19" s="362"/>
      <c r="E19" s="362"/>
      <c r="F19" s="362"/>
      <c r="G19" s="361"/>
      <c r="H19" s="362"/>
      <c r="I19" s="362"/>
      <c r="J19" s="362"/>
      <c r="K19" s="362"/>
      <c r="L19" s="362"/>
      <c r="M19" s="362"/>
      <c r="N19" s="362"/>
      <c r="O19" s="362"/>
      <c r="P19" s="362"/>
      <c r="Q19" s="362"/>
      <c r="R19" s="362"/>
      <c r="S19" s="359"/>
      <c r="T19" s="360">
        <f t="shared" si="0"/>
        <v>0</v>
      </c>
    </row>
    <row r="20" spans="1:20" ht="12" customHeight="1" x14ac:dyDescent="0.2">
      <c r="A20" s="94" t="str">
        <f>'t1'!A11</f>
        <v>DIRIGENTE A TEMPO DETERMINATO FUORI D.O.</v>
      </c>
      <c r="B20" s="356" t="str">
        <f>'t1'!B11</f>
        <v>0D0098</v>
      </c>
      <c r="C20" s="358"/>
      <c r="D20" s="362"/>
      <c r="E20" s="362"/>
      <c r="F20" s="362"/>
      <c r="G20" s="362"/>
      <c r="H20" s="361"/>
      <c r="I20" s="362"/>
      <c r="J20" s="362"/>
      <c r="K20" s="362"/>
      <c r="L20" s="362"/>
      <c r="M20" s="362"/>
      <c r="N20" s="362"/>
      <c r="O20" s="362"/>
      <c r="P20" s="362"/>
      <c r="Q20" s="362"/>
      <c r="R20" s="362"/>
      <c r="S20" s="359"/>
      <c r="T20" s="360">
        <f t="shared" si="0"/>
        <v>0</v>
      </c>
    </row>
    <row r="21" spans="1:20" ht="12" customHeight="1" x14ac:dyDescent="0.2">
      <c r="A21" s="94" t="str">
        <f>'t1'!A12</f>
        <v>SEGRETARIO GENERALE CCIAA</v>
      </c>
      <c r="B21" s="356" t="str">
        <f>'t1'!B12</f>
        <v>0D0104</v>
      </c>
      <c r="C21" s="358"/>
      <c r="D21" s="362"/>
      <c r="E21" s="362"/>
      <c r="F21" s="362"/>
      <c r="G21" s="362"/>
      <c r="H21" s="362"/>
      <c r="I21" s="361"/>
      <c r="J21" s="362"/>
      <c r="K21" s="362"/>
      <c r="L21" s="362"/>
      <c r="M21" s="362"/>
      <c r="N21" s="362"/>
      <c r="O21" s="362"/>
      <c r="P21" s="362"/>
      <c r="Q21" s="362"/>
      <c r="R21" s="362"/>
      <c r="S21" s="359"/>
      <c r="T21" s="360">
        <f t="shared" si="0"/>
        <v>0</v>
      </c>
    </row>
    <row r="22" spans="1:20" ht="12" customHeight="1" x14ac:dyDescent="0.2">
      <c r="A22" s="94" t="str">
        <f>'t1'!A13</f>
        <v>DIRIGENTE A TEMPO INDETERMINATO</v>
      </c>
      <c r="B22" s="356" t="str">
        <f>'t1'!B13</f>
        <v>0D0164</v>
      </c>
      <c r="C22" s="358"/>
      <c r="D22" s="362"/>
      <c r="E22" s="362"/>
      <c r="F22" s="362"/>
      <c r="G22" s="362"/>
      <c r="H22" s="362"/>
      <c r="I22" s="362"/>
      <c r="J22" s="361"/>
      <c r="K22" s="362"/>
      <c r="L22" s="362"/>
      <c r="M22" s="362"/>
      <c r="N22" s="362"/>
      <c r="O22" s="362"/>
      <c r="P22" s="362"/>
      <c r="Q22" s="362"/>
      <c r="R22" s="362"/>
      <c r="S22" s="359"/>
      <c r="T22" s="360">
        <f t="shared" si="0"/>
        <v>0</v>
      </c>
    </row>
    <row r="23" spans="1:20" ht="12" customHeight="1" x14ac:dyDescent="0.2">
      <c r="A23" s="94" t="str">
        <f>'t1'!A14</f>
        <v>DIRIGENTE A TEMPO DETERMINATO IN D.O.</v>
      </c>
      <c r="B23" s="356" t="str">
        <f>'t1'!B14</f>
        <v>0D0165</v>
      </c>
      <c r="C23" s="363"/>
      <c r="D23" s="362"/>
      <c r="E23" s="362"/>
      <c r="F23" s="362"/>
      <c r="G23" s="362"/>
      <c r="H23" s="362"/>
      <c r="I23" s="362"/>
      <c r="J23" s="362"/>
      <c r="K23" s="361"/>
      <c r="L23" s="362"/>
      <c r="M23" s="362"/>
      <c r="N23" s="362"/>
      <c r="O23" s="362"/>
      <c r="P23" s="362"/>
      <c r="Q23" s="362"/>
      <c r="R23" s="362"/>
      <c r="S23" s="362"/>
      <c r="T23" s="360">
        <f t="shared" si="0"/>
        <v>0</v>
      </c>
    </row>
    <row r="24" spans="1:20" ht="12" customHeight="1" x14ac:dyDescent="0.2">
      <c r="A24" s="94" t="str">
        <f>'t1'!A15</f>
        <v xml:space="preserve">ALTE SPECIALIZZ. IN D.O. </v>
      </c>
      <c r="B24" s="356" t="str">
        <f>'t1'!B15</f>
        <v>0D0I95</v>
      </c>
      <c r="C24" s="363"/>
      <c r="D24" s="362"/>
      <c r="E24" s="362"/>
      <c r="F24" s="362"/>
      <c r="G24" s="362"/>
      <c r="H24" s="362"/>
      <c r="I24" s="362"/>
      <c r="J24" s="362"/>
      <c r="K24" s="362"/>
      <c r="L24" s="361"/>
      <c r="M24" s="362"/>
      <c r="N24" s="362"/>
      <c r="O24" s="362"/>
      <c r="P24" s="362"/>
      <c r="Q24" s="362"/>
      <c r="R24" s="362"/>
      <c r="S24" s="362"/>
      <c r="T24" s="360">
        <f t="shared" si="0"/>
        <v>0</v>
      </c>
    </row>
    <row r="25" spans="1:20" ht="12" customHeight="1" x14ac:dyDescent="0.2">
      <c r="A25" s="94" t="str">
        <f>'t1'!A16</f>
        <v>RESPONSABILE DEI SERVIZI O DEGLI UFFICI IN D.O</v>
      </c>
      <c r="B25" s="356" t="str">
        <f>'t1'!B16</f>
        <v>0D0I96</v>
      </c>
      <c r="C25" s="363"/>
      <c r="D25" s="362"/>
      <c r="E25" s="362"/>
      <c r="F25" s="362"/>
      <c r="G25" s="362"/>
      <c r="H25" s="362"/>
      <c r="I25" s="362"/>
      <c r="J25" s="362"/>
      <c r="K25" s="362"/>
      <c r="L25" s="362"/>
      <c r="M25" s="361"/>
      <c r="N25" s="362"/>
      <c r="O25" s="362"/>
      <c r="P25" s="362"/>
      <c r="Q25" s="362"/>
      <c r="R25" s="362"/>
      <c r="S25" s="362"/>
      <c r="T25" s="360">
        <f t="shared" si="0"/>
        <v>0</v>
      </c>
    </row>
    <row r="26" spans="1:20" ht="12" customHeight="1" x14ac:dyDescent="0.2">
      <c r="A26" s="94" t="str">
        <f>'t1'!A17</f>
        <v>FUNZIONARI ED ELEVATA QUALIFICAZIONE</v>
      </c>
      <c r="B26" s="356" t="str">
        <f>'t1'!B17</f>
        <v>0FZEQF</v>
      </c>
      <c r="C26" s="363"/>
      <c r="D26" s="362"/>
      <c r="E26" s="362"/>
      <c r="F26" s="362"/>
      <c r="G26" s="362"/>
      <c r="H26" s="362"/>
      <c r="I26" s="362"/>
      <c r="J26" s="362"/>
      <c r="K26" s="362"/>
      <c r="L26" s="362"/>
      <c r="M26" s="362"/>
      <c r="N26" s="361"/>
      <c r="O26" s="362"/>
      <c r="P26" s="362"/>
      <c r="Q26" s="362"/>
      <c r="R26" s="362"/>
      <c r="S26" s="359"/>
      <c r="T26" s="360">
        <f t="shared" si="0"/>
        <v>0</v>
      </c>
    </row>
    <row r="27" spans="1:20" ht="12" customHeight="1" x14ac:dyDescent="0.2">
      <c r="A27" s="94" t="str">
        <f>'t1'!A18</f>
        <v>ISTRUTTORI</v>
      </c>
      <c r="B27" s="356" t="str">
        <f>'t1'!B18</f>
        <v>0IR000</v>
      </c>
      <c r="C27" s="363"/>
      <c r="D27" s="362"/>
      <c r="E27" s="362"/>
      <c r="F27" s="362"/>
      <c r="G27" s="362"/>
      <c r="H27" s="362"/>
      <c r="I27" s="362"/>
      <c r="J27" s="362"/>
      <c r="K27" s="362"/>
      <c r="L27" s="362"/>
      <c r="M27" s="362"/>
      <c r="N27" s="362"/>
      <c r="O27" s="361"/>
      <c r="P27" s="362"/>
      <c r="Q27" s="362"/>
      <c r="R27" s="362"/>
      <c r="S27" s="362"/>
      <c r="T27" s="360">
        <f t="shared" si="0"/>
        <v>0</v>
      </c>
    </row>
    <row r="28" spans="1:20" ht="12" customHeight="1" x14ac:dyDescent="0.2">
      <c r="A28" s="94" t="str">
        <f>'t1'!A19</f>
        <v>OPERATORI ESPERTI</v>
      </c>
      <c r="B28" s="356" t="str">
        <f>'t1'!B19</f>
        <v>0OEESP</v>
      </c>
      <c r="C28" s="363"/>
      <c r="D28" s="362"/>
      <c r="E28" s="362"/>
      <c r="F28" s="362"/>
      <c r="G28" s="362"/>
      <c r="H28" s="362"/>
      <c r="I28" s="362"/>
      <c r="J28" s="362"/>
      <c r="K28" s="362"/>
      <c r="L28" s="362"/>
      <c r="M28" s="362"/>
      <c r="N28" s="362"/>
      <c r="O28" s="362"/>
      <c r="P28" s="361"/>
      <c r="Q28" s="362"/>
      <c r="R28" s="362"/>
      <c r="S28" s="362"/>
      <c r="T28" s="360">
        <f t="shared" si="0"/>
        <v>0</v>
      </c>
    </row>
    <row r="29" spans="1:20" ht="12" customHeight="1" x14ac:dyDescent="0.2">
      <c r="A29" s="94" t="str">
        <f>'t1'!A20</f>
        <v>OPERATORI</v>
      </c>
      <c r="B29" s="356" t="str">
        <f>'t1'!B20</f>
        <v>0OP000</v>
      </c>
      <c r="C29" s="363"/>
      <c r="D29" s="362"/>
      <c r="E29" s="362"/>
      <c r="F29" s="362"/>
      <c r="G29" s="362"/>
      <c r="H29" s="362"/>
      <c r="I29" s="362"/>
      <c r="J29" s="362"/>
      <c r="K29" s="362"/>
      <c r="L29" s="362"/>
      <c r="M29" s="362"/>
      <c r="N29" s="362"/>
      <c r="O29" s="362"/>
      <c r="P29" s="362"/>
      <c r="Q29" s="361"/>
      <c r="R29" s="362"/>
      <c r="S29" s="362"/>
      <c r="T29" s="360">
        <f t="shared" si="0"/>
        <v>0</v>
      </c>
    </row>
    <row r="30" spans="1:20" ht="12" customHeight="1" x14ac:dyDescent="0.2">
      <c r="A30" s="94" t="str">
        <f>'t1'!A21</f>
        <v>CONTRATTISTI</v>
      </c>
      <c r="B30" s="356" t="str">
        <f>'t1'!B21</f>
        <v>000061</v>
      </c>
      <c r="C30" s="364"/>
      <c r="D30" s="362"/>
      <c r="E30" s="362"/>
      <c r="F30" s="362"/>
      <c r="G30" s="362"/>
      <c r="H30" s="362"/>
      <c r="I30" s="362"/>
      <c r="J30" s="362"/>
      <c r="K30" s="362"/>
      <c r="L30" s="362"/>
      <c r="M30" s="362"/>
      <c r="N30" s="362"/>
      <c r="O30" s="362"/>
      <c r="P30" s="362"/>
      <c r="Q30" s="362"/>
      <c r="R30" s="361"/>
      <c r="S30" s="365"/>
      <c r="T30" s="360">
        <f t="shared" si="0"/>
        <v>0</v>
      </c>
    </row>
    <row r="31" spans="1:20" ht="12" customHeight="1" thickBot="1" x14ac:dyDescent="0.25">
      <c r="A31" s="94" t="str">
        <f>'t1'!A22</f>
        <v>COLLABORATORE A T.D. ART. 90 TUEL</v>
      </c>
      <c r="B31" s="356" t="str">
        <f>'t1'!B22</f>
        <v>000096</v>
      </c>
      <c r="C31" s="364"/>
      <c r="D31" s="366"/>
      <c r="E31" s="366"/>
      <c r="F31" s="366"/>
      <c r="G31" s="366"/>
      <c r="H31" s="366"/>
      <c r="I31" s="366"/>
      <c r="J31" s="366"/>
      <c r="K31" s="366"/>
      <c r="L31" s="366"/>
      <c r="M31" s="366"/>
      <c r="N31" s="366"/>
      <c r="O31" s="366"/>
      <c r="P31" s="366"/>
      <c r="Q31" s="366"/>
      <c r="R31" s="366"/>
      <c r="S31" s="367"/>
      <c r="T31" s="360">
        <f t="shared" si="0"/>
        <v>0</v>
      </c>
    </row>
    <row r="32" spans="1:20" s="373" customFormat="1" ht="17.25" customHeight="1" thickTop="1" thickBot="1" x14ac:dyDescent="0.25">
      <c r="A32" s="368" t="s">
        <v>113</v>
      </c>
      <c r="B32" s="369"/>
      <c r="C32" s="370">
        <f t="shared" ref="C32:T32" si="1">SUM(C15:C31)</f>
        <v>0</v>
      </c>
      <c r="D32" s="371">
        <f t="shared" si="1"/>
        <v>0</v>
      </c>
      <c r="E32" s="371">
        <f t="shared" si="1"/>
        <v>0</v>
      </c>
      <c r="F32" s="371">
        <f t="shared" si="1"/>
        <v>0</v>
      </c>
      <c r="G32" s="371">
        <f t="shared" si="1"/>
        <v>0</v>
      </c>
      <c r="H32" s="371">
        <f t="shared" si="1"/>
        <v>0</v>
      </c>
      <c r="I32" s="371">
        <f t="shared" si="1"/>
        <v>0</v>
      </c>
      <c r="J32" s="371">
        <f t="shared" si="1"/>
        <v>0</v>
      </c>
      <c r="K32" s="371">
        <f t="shared" si="1"/>
        <v>0</v>
      </c>
      <c r="L32" s="371">
        <f t="shared" si="1"/>
        <v>0</v>
      </c>
      <c r="M32" s="371">
        <f t="shared" si="1"/>
        <v>0</v>
      </c>
      <c r="N32" s="371">
        <f t="shared" si="1"/>
        <v>0</v>
      </c>
      <c r="O32" s="371">
        <f t="shared" si="1"/>
        <v>0</v>
      </c>
      <c r="P32" s="371">
        <f t="shared" si="1"/>
        <v>0</v>
      </c>
      <c r="Q32" s="371">
        <f t="shared" si="1"/>
        <v>0</v>
      </c>
      <c r="R32" s="371">
        <f>SUM(R15:R31)</f>
        <v>0</v>
      </c>
      <c r="S32" s="371">
        <f t="shared" si="1"/>
        <v>0</v>
      </c>
      <c r="T32" s="372">
        <f t="shared" si="1"/>
        <v>0</v>
      </c>
    </row>
    <row r="33" spans="22:22" ht="17.25" customHeight="1" x14ac:dyDescent="0.2"/>
    <row r="43" spans="22:22" x14ac:dyDescent="0.2">
      <c r="V43" s="374"/>
    </row>
  </sheetData>
  <sheetProtection algorithmName="SHA-512" hashValue="bkV4OIgFLLzBo1YOjhSZkLeSsbuxR1/x8a8LGNSZsoEF2PmRQc/9B8OmZVvtVxb1KGubYwC7noqP6QN67zPUgw==" saltValue="ZcVS3gdDWhwMFVDKyGOvCA==" spinCount="100000" sheet="1" formatColumns="0" selectLockedCells="1"/>
  <mergeCells count="8">
    <mergeCell ref="C12:S12"/>
    <mergeCell ref="C13:S13"/>
    <mergeCell ref="A1:S1"/>
    <mergeCell ref="R2:T2"/>
    <mergeCell ref="D6:E6"/>
    <mergeCell ref="D7:E7"/>
    <mergeCell ref="D8:E8"/>
    <mergeCell ref="D9:E9"/>
  </mergeCells>
  <printOptions horizontalCentered="1" verticalCentered="1"/>
  <pageMargins left="0" right="0" top="0.19685039370078741" bottom="0.15748031496062992" header="0.19685039370078741" footer="0.19685039370078741"/>
  <pageSetup paperSize="9"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showGridLines="0" zoomScaleNormal="100" workbookViewId="0">
      <pane xSplit="2" ySplit="6" topLeftCell="C7"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3.1640625" style="270" customWidth="1"/>
    <col min="2" max="2" width="10.6640625" style="322" customWidth="1"/>
    <col min="3" max="14" width="11.1640625" style="270" customWidth="1"/>
    <col min="15" max="20" width="9.33203125" style="270" customWidth="1"/>
    <col min="21" max="22" width="11.1640625" style="270" customWidth="1"/>
    <col min="23" max="23" width="6.6640625" style="270" hidden="1" customWidth="1"/>
    <col min="24" max="27" width="10.6640625" style="270" customWidth="1"/>
    <col min="28" max="16384" width="10.6640625" style="270"/>
  </cols>
  <sheetData>
    <row r="1" spans="1:27" s="4" customFormat="1" ht="43.5" customHeight="1" x14ac:dyDescent="0.2">
      <c r="A1" s="260" t="str">
        <f>'t1'!A1</f>
        <v>REGIONI ED AUTONOMIE LOCALI - anno 2023</v>
      </c>
      <c r="B1" s="260"/>
      <c r="C1" s="260"/>
      <c r="D1" s="260"/>
      <c r="E1" s="260"/>
      <c r="F1" s="260"/>
      <c r="G1" s="260"/>
      <c r="H1" s="260"/>
      <c r="I1" s="260"/>
      <c r="J1" s="260"/>
      <c r="K1" s="260"/>
      <c r="L1" s="260"/>
      <c r="M1" s="260"/>
      <c r="N1" s="260"/>
      <c r="O1" s="260"/>
      <c r="P1" s="260"/>
      <c r="Q1" s="260"/>
      <c r="R1" s="260"/>
      <c r="S1" s="260"/>
      <c r="T1" s="260"/>
      <c r="U1"/>
      <c r="V1" s="2"/>
    </row>
    <row r="2" spans="1:27" s="4" customFormat="1" ht="30" customHeight="1" thickBot="1" x14ac:dyDescent="0.25">
      <c r="A2" s="54"/>
      <c r="B2" s="6"/>
      <c r="I2" s="375"/>
      <c r="N2" s="261"/>
      <c r="O2" s="261"/>
      <c r="P2" s="261"/>
      <c r="Q2" s="261"/>
      <c r="R2" s="261"/>
      <c r="S2" s="261"/>
      <c r="T2" s="261"/>
      <c r="U2" s="261"/>
      <c r="V2" s="261"/>
    </row>
    <row r="3" spans="1:27" ht="15" customHeight="1" thickBot="1" x14ac:dyDescent="0.25">
      <c r="A3" s="262"/>
      <c r="B3" s="263"/>
      <c r="C3" s="376" t="s">
        <v>62</v>
      </c>
      <c r="D3" s="377"/>
      <c r="E3" s="377"/>
      <c r="F3" s="377"/>
      <c r="G3" s="377"/>
      <c r="H3" s="377"/>
      <c r="I3" s="377"/>
      <c r="J3" s="377"/>
      <c r="K3" s="377"/>
      <c r="L3" s="377"/>
      <c r="M3" s="377"/>
      <c r="N3" s="377"/>
      <c r="O3" s="377"/>
      <c r="P3" s="377"/>
      <c r="Q3" s="377"/>
      <c r="R3" s="377"/>
      <c r="S3" s="377"/>
      <c r="T3" s="377"/>
      <c r="U3" s="377"/>
      <c r="V3" s="378"/>
      <c r="X3"/>
      <c r="Y3"/>
      <c r="Z3"/>
      <c r="AA3"/>
    </row>
    <row r="4" spans="1:27" ht="30" customHeight="1" thickTop="1" x14ac:dyDescent="0.2">
      <c r="A4" s="271" t="s">
        <v>100</v>
      </c>
      <c r="B4" s="379" t="s">
        <v>2</v>
      </c>
      <c r="C4" s="380" t="s">
        <v>114</v>
      </c>
      <c r="D4" s="381"/>
      <c r="E4" s="380" t="s">
        <v>115</v>
      </c>
      <c r="F4" s="381"/>
      <c r="G4" s="380" t="s">
        <v>116</v>
      </c>
      <c r="H4" s="381"/>
      <c r="I4" s="380" t="s">
        <v>117</v>
      </c>
      <c r="J4" s="381"/>
      <c r="K4" s="380" t="s">
        <v>118</v>
      </c>
      <c r="L4" s="381"/>
      <c r="M4" s="380" t="s">
        <v>119</v>
      </c>
      <c r="N4" s="381"/>
      <c r="O4" s="380" t="s">
        <v>120</v>
      </c>
      <c r="P4" s="381"/>
      <c r="Q4" s="380" t="s">
        <v>121</v>
      </c>
      <c r="R4" s="381"/>
      <c r="S4" s="380" t="s">
        <v>122</v>
      </c>
      <c r="T4" s="381"/>
      <c r="U4" s="380" t="s">
        <v>42</v>
      </c>
      <c r="V4" s="382"/>
      <c r="X4"/>
      <c r="Y4"/>
      <c r="Z4"/>
      <c r="AA4"/>
    </row>
    <row r="5" spans="1:27" x14ac:dyDescent="0.2">
      <c r="A5" s="383" t="s">
        <v>105</v>
      </c>
      <c r="B5" s="379"/>
      <c r="C5" s="384" t="s">
        <v>123</v>
      </c>
      <c r="D5" s="385"/>
      <c r="E5" s="384" t="s">
        <v>124</v>
      </c>
      <c r="F5" s="385"/>
      <c r="G5" s="384" t="s">
        <v>125</v>
      </c>
      <c r="H5" s="385"/>
      <c r="I5" s="384" t="s">
        <v>126</v>
      </c>
      <c r="J5" s="385"/>
      <c r="K5" s="384" t="s">
        <v>127</v>
      </c>
      <c r="L5" s="385"/>
      <c r="M5" s="384" t="s">
        <v>128</v>
      </c>
      <c r="N5" s="385"/>
      <c r="O5" s="384" t="s">
        <v>129</v>
      </c>
      <c r="P5" s="385"/>
      <c r="Q5" s="384" t="s">
        <v>130</v>
      </c>
      <c r="R5" s="385"/>
      <c r="S5" s="384" t="s">
        <v>131</v>
      </c>
      <c r="T5" s="385"/>
      <c r="U5" s="384"/>
      <c r="V5" s="386"/>
      <c r="X5"/>
      <c r="Y5"/>
      <c r="Z5"/>
      <c r="AA5"/>
    </row>
    <row r="6" spans="1:27" ht="12" thickBot="1" x14ac:dyDescent="0.25">
      <c r="A6" s="387"/>
      <c r="B6" s="388"/>
      <c r="C6" s="389" t="s">
        <v>6</v>
      </c>
      <c r="D6" s="390" t="s">
        <v>7</v>
      </c>
      <c r="E6" s="389" t="s">
        <v>6</v>
      </c>
      <c r="F6" s="390" t="s">
        <v>7</v>
      </c>
      <c r="G6" s="389" t="s">
        <v>6</v>
      </c>
      <c r="H6" s="390" t="s">
        <v>7</v>
      </c>
      <c r="I6" s="389" t="s">
        <v>6</v>
      </c>
      <c r="J6" s="390" t="s">
        <v>7</v>
      </c>
      <c r="K6" s="389" t="s">
        <v>6</v>
      </c>
      <c r="L6" s="390" t="s">
        <v>7</v>
      </c>
      <c r="M6" s="389" t="s">
        <v>6</v>
      </c>
      <c r="N6" s="390" t="s">
        <v>7</v>
      </c>
      <c r="O6" s="389" t="s">
        <v>6</v>
      </c>
      <c r="P6" s="390" t="s">
        <v>7</v>
      </c>
      <c r="Q6" s="389" t="s">
        <v>6</v>
      </c>
      <c r="R6" s="390" t="s">
        <v>7</v>
      </c>
      <c r="S6" s="389" t="s">
        <v>6</v>
      </c>
      <c r="T6" s="390" t="s">
        <v>7</v>
      </c>
      <c r="U6" s="389" t="s">
        <v>6</v>
      </c>
      <c r="V6" s="391" t="s">
        <v>7</v>
      </c>
      <c r="X6"/>
      <c r="Y6"/>
      <c r="Z6"/>
      <c r="AA6"/>
    </row>
    <row r="7" spans="1:27" ht="12.75" customHeight="1" thickTop="1" x14ac:dyDescent="0.2">
      <c r="A7" s="33" t="str">
        <f>'t1'!A6</f>
        <v>SEGRETARIO A</v>
      </c>
      <c r="B7" s="392" t="str">
        <f>'t1'!B6</f>
        <v>0D0102</v>
      </c>
      <c r="C7" s="294"/>
      <c r="D7" s="393"/>
      <c r="E7" s="294"/>
      <c r="F7" s="393"/>
      <c r="G7" s="294"/>
      <c r="H7" s="393"/>
      <c r="I7" s="294"/>
      <c r="J7" s="393"/>
      <c r="K7" s="394"/>
      <c r="L7" s="293"/>
      <c r="M7" s="294"/>
      <c r="N7" s="393"/>
      <c r="O7" s="395"/>
      <c r="P7" s="393"/>
      <c r="Q7" s="395"/>
      <c r="R7" s="393"/>
      <c r="S7" s="395"/>
      <c r="T7" s="393"/>
      <c r="U7" s="396">
        <f>SUM(C7,E7,G7,I7,K7,M7,O7,Q7,S7)</f>
        <v>0</v>
      </c>
      <c r="V7" s="397">
        <f>SUM(D7,F7,H7,J7,L7,N7,P7,R7,T7)</f>
        <v>0</v>
      </c>
      <c r="W7" s="398">
        <f>'t1'!M6</f>
        <v>0</v>
      </c>
      <c r="X7"/>
      <c r="Y7"/>
      <c r="Z7"/>
      <c r="AA7"/>
    </row>
    <row r="8" spans="1:27" ht="12.75" customHeight="1" x14ac:dyDescent="0.2">
      <c r="A8" s="33" t="str">
        <f>'t1'!A7</f>
        <v>SEGRETARIO B</v>
      </c>
      <c r="B8" s="392" t="str">
        <f>'t1'!B7</f>
        <v>0D0103</v>
      </c>
      <c r="C8" s="294"/>
      <c r="D8" s="393"/>
      <c r="E8" s="294"/>
      <c r="F8" s="393"/>
      <c r="G8" s="294"/>
      <c r="H8" s="393"/>
      <c r="I8" s="294"/>
      <c r="J8" s="393"/>
      <c r="K8" s="394"/>
      <c r="L8" s="293"/>
      <c r="M8" s="294"/>
      <c r="N8" s="393"/>
      <c r="O8" s="395"/>
      <c r="P8" s="393"/>
      <c r="Q8" s="395"/>
      <c r="R8" s="393"/>
      <c r="S8" s="395"/>
      <c r="T8" s="393"/>
      <c r="U8" s="396">
        <f t="shared" ref="U8:V23" si="0">SUM(C8,E8,G8,I8,K8,M8,O8,Q8,S8)</f>
        <v>0</v>
      </c>
      <c r="V8" s="397">
        <f t="shared" si="0"/>
        <v>0</v>
      </c>
      <c r="W8" s="398">
        <f>'t1'!M7</f>
        <v>0</v>
      </c>
      <c r="X8"/>
      <c r="Y8"/>
      <c r="Z8"/>
      <c r="AA8"/>
    </row>
    <row r="9" spans="1:27" ht="12.75" customHeight="1" x14ac:dyDescent="0.2">
      <c r="A9" s="33" t="str">
        <f>'t1'!A8</f>
        <v>SEGRETARIO C</v>
      </c>
      <c r="B9" s="392" t="str">
        <f>'t1'!B8</f>
        <v>0D0485</v>
      </c>
      <c r="C9" s="294"/>
      <c r="D9" s="393"/>
      <c r="E9" s="294"/>
      <c r="F9" s="393"/>
      <c r="G9" s="294"/>
      <c r="H9" s="393"/>
      <c r="I9" s="294"/>
      <c r="J9" s="393"/>
      <c r="K9" s="394"/>
      <c r="L9" s="293"/>
      <c r="M9" s="294"/>
      <c r="N9" s="393"/>
      <c r="O9" s="395"/>
      <c r="P9" s="393"/>
      <c r="Q9" s="395"/>
      <c r="R9" s="393"/>
      <c r="S9" s="395"/>
      <c r="T9" s="393"/>
      <c r="U9" s="396">
        <f t="shared" si="0"/>
        <v>0</v>
      </c>
      <c r="V9" s="397">
        <f t="shared" si="0"/>
        <v>0</v>
      </c>
      <c r="W9" s="398">
        <f>'t1'!M8</f>
        <v>0</v>
      </c>
      <c r="X9"/>
      <c r="Y9"/>
      <c r="Z9"/>
      <c r="AA9"/>
    </row>
    <row r="10" spans="1:27" ht="12.75" customHeight="1" x14ac:dyDescent="0.2">
      <c r="A10" s="33" t="str">
        <f>'t1'!A9</f>
        <v>DIRETTORE  GENERALE</v>
      </c>
      <c r="B10" s="392" t="str">
        <f>'t1'!B9</f>
        <v>0D0097</v>
      </c>
      <c r="C10" s="294"/>
      <c r="D10" s="393"/>
      <c r="E10" s="294"/>
      <c r="F10" s="393"/>
      <c r="G10" s="294"/>
      <c r="H10" s="393"/>
      <c r="I10" s="294"/>
      <c r="J10" s="393"/>
      <c r="K10" s="394"/>
      <c r="L10" s="293"/>
      <c r="M10" s="294"/>
      <c r="N10" s="393"/>
      <c r="O10" s="395"/>
      <c r="P10" s="393"/>
      <c r="Q10" s="395"/>
      <c r="R10" s="393"/>
      <c r="S10" s="395"/>
      <c r="T10" s="393"/>
      <c r="U10" s="396">
        <f t="shared" si="0"/>
        <v>0</v>
      </c>
      <c r="V10" s="397">
        <f t="shared" si="0"/>
        <v>0</v>
      </c>
      <c r="W10" s="398">
        <f>'t1'!M9</f>
        <v>0</v>
      </c>
      <c r="X10"/>
      <c r="Y10"/>
      <c r="Z10"/>
      <c r="AA10"/>
    </row>
    <row r="11" spans="1:27" ht="12.75" customHeight="1" x14ac:dyDescent="0.2">
      <c r="A11" s="33" t="str">
        <f>'t1'!A10</f>
        <v>ALTE SPECIALIZZ. FUORI D.O.</v>
      </c>
      <c r="B11" s="392" t="str">
        <f>'t1'!B10</f>
        <v>0D0095</v>
      </c>
      <c r="C11" s="294"/>
      <c r="D11" s="393"/>
      <c r="E11" s="294"/>
      <c r="F11" s="393"/>
      <c r="G11" s="294"/>
      <c r="H11" s="393"/>
      <c r="I11" s="294"/>
      <c r="J11" s="393"/>
      <c r="K11" s="394"/>
      <c r="L11" s="293"/>
      <c r="M11" s="294"/>
      <c r="N11" s="393"/>
      <c r="O11" s="395"/>
      <c r="P11" s="393"/>
      <c r="Q11" s="395"/>
      <c r="R11" s="393"/>
      <c r="S11" s="395"/>
      <c r="T11" s="393"/>
      <c r="U11" s="396">
        <f t="shared" si="0"/>
        <v>0</v>
      </c>
      <c r="V11" s="397">
        <f t="shared" si="0"/>
        <v>0</v>
      </c>
      <c r="W11" s="398">
        <f>'t1'!M10</f>
        <v>0</v>
      </c>
      <c r="X11"/>
      <c r="Y11"/>
      <c r="Z11"/>
      <c r="AA11"/>
    </row>
    <row r="12" spans="1:27" ht="12.75" customHeight="1" x14ac:dyDescent="0.2">
      <c r="A12" s="33" t="str">
        <f>'t1'!A11</f>
        <v>DIRIGENTE A TEMPO DETERMINATO FUORI D.O.</v>
      </c>
      <c r="B12" s="392" t="str">
        <f>'t1'!B11</f>
        <v>0D0098</v>
      </c>
      <c r="C12" s="294"/>
      <c r="D12" s="393"/>
      <c r="E12" s="294"/>
      <c r="F12" s="393"/>
      <c r="G12" s="294"/>
      <c r="H12" s="393"/>
      <c r="I12" s="294"/>
      <c r="J12" s="393"/>
      <c r="K12" s="394"/>
      <c r="L12" s="293"/>
      <c r="M12" s="294"/>
      <c r="N12" s="393"/>
      <c r="O12" s="395"/>
      <c r="P12" s="393"/>
      <c r="Q12" s="395"/>
      <c r="R12" s="393"/>
      <c r="S12" s="395"/>
      <c r="T12" s="393"/>
      <c r="U12" s="396">
        <f t="shared" si="0"/>
        <v>0</v>
      </c>
      <c r="V12" s="397">
        <f t="shared" si="0"/>
        <v>0</v>
      </c>
      <c r="W12" s="398">
        <f>'t1'!M11</f>
        <v>0</v>
      </c>
      <c r="X12"/>
      <c r="Y12"/>
      <c r="Z12"/>
      <c r="AA12"/>
    </row>
    <row r="13" spans="1:27" ht="12.75" customHeight="1" x14ac:dyDescent="0.2">
      <c r="A13" s="33" t="str">
        <f>'t1'!A12</f>
        <v>SEGRETARIO GENERALE CCIAA</v>
      </c>
      <c r="B13" s="392" t="str">
        <f>'t1'!B12</f>
        <v>0D0104</v>
      </c>
      <c r="C13" s="294"/>
      <c r="D13" s="393"/>
      <c r="E13" s="294"/>
      <c r="F13" s="393"/>
      <c r="G13" s="294"/>
      <c r="H13" s="393"/>
      <c r="I13" s="294"/>
      <c r="J13" s="393"/>
      <c r="K13" s="394"/>
      <c r="L13" s="293"/>
      <c r="M13" s="294"/>
      <c r="N13" s="393"/>
      <c r="O13" s="395"/>
      <c r="P13" s="393"/>
      <c r="Q13" s="395"/>
      <c r="R13" s="393"/>
      <c r="S13" s="395"/>
      <c r="T13" s="393"/>
      <c r="U13" s="396">
        <f t="shared" si="0"/>
        <v>0</v>
      </c>
      <c r="V13" s="397">
        <f t="shared" si="0"/>
        <v>0</v>
      </c>
      <c r="W13" s="398">
        <f>'t1'!M12</f>
        <v>1</v>
      </c>
      <c r="X13"/>
      <c r="Y13"/>
      <c r="Z13"/>
      <c r="AA13"/>
    </row>
    <row r="14" spans="1:27" ht="12.75" customHeight="1" x14ac:dyDescent="0.2">
      <c r="A14" s="33" t="str">
        <f>'t1'!A13</f>
        <v>DIRIGENTE A TEMPO INDETERMINATO</v>
      </c>
      <c r="B14" s="392" t="str">
        <f>'t1'!B13</f>
        <v>0D0164</v>
      </c>
      <c r="C14" s="294"/>
      <c r="D14" s="393"/>
      <c r="E14" s="294"/>
      <c r="F14" s="393"/>
      <c r="G14" s="294"/>
      <c r="H14" s="393"/>
      <c r="I14" s="294"/>
      <c r="J14" s="393"/>
      <c r="K14" s="394"/>
      <c r="L14" s="293"/>
      <c r="M14" s="294"/>
      <c r="N14" s="393"/>
      <c r="O14" s="395"/>
      <c r="P14" s="393"/>
      <c r="Q14" s="395"/>
      <c r="R14" s="393"/>
      <c r="S14" s="395"/>
      <c r="T14" s="393"/>
      <c r="U14" s="396">
        <f t="shared" si="0"/>
        <v>0</v>
      </c>
      <c r="V14" s="397">
        <f t="shared" si="0"/>
        <v>0</v>
      </c>
      <c r="W14" s="398">
        <f>'t1'!M13</f>
        <v>1</v>
      </c>
      <c r="X14"/>
      <c r="Y14"/>
      <c r="Z14"/>
      <c r="AA14"/>
    </row>
    <row r="15" spans="1:27" ht="12.75" customHeight="1" x14ac:dyDescent="0.2">
      <c r="A15" s="33" t="str">
        <f>'t1'!A14</f>
        <v>DIRIGENTE A TEMPO DETERMINATO IN D.O.</v>
      </c>
      <c r="B15" s="392" t="str">
        <f>'t1'!B14</f>
        <v>0D0165</v>
      </c>
      <c r="C15" s="294"/>
      <c r="D15" s="393"/>
      <c r="E15" s="294"/>
      <c r="F15" s="393"/>
      <c r="G15" s="294"/>
      <c r="H15" s="393"/>
      <c r="I15" s="294"/>
      <c r="J15" s="393"/>
      <c r="K15" s="394"/>
      <c r="L15" s="293"/>
      <c r="M15" s="294"/>
      <c r="N15" s="393"/>
      <c r="O15" s="395"/>
      <c r="P15" s="393"/>
      <c r="Q15" s="395"/>
      <c r="R15" s="393"/>
      <c r="S15" s="395"/>
      <c r="T15" s="393"/>
      <c r="U15" s="396">
        <f t="shared" si="0"/>
        <v>0</v>
      </c>
      <c r="V15" s="397">
        <f t="shared" si="0"/>
        <v>0</v>
      </c>
      <c r="W15" s="398">
        <f>'t1'!M14</f>
        <v>0</v>
      </c>
      <c r="X15"/>
      <c r="Y15"/>
      <c r="Z15"/>
      <c r="AA15"/>
    </row>
    <row r="16" spans="1:27" ht="12.75" customHeight="1" x14ac:dyDescent="0.2">
      <c r="A16" s="33" t="str">
        <f>'t1'!A15</f>
        <v xml:space="preserve">ALTE SPECIALIZZ. IN D.O. </v>
      </c>
      <c r="B16" s="392" t="str">
        <f>'t1'!B15</f>
        <v>0D0I95</v>
      </c>
      <c r="C16" s="294"/>
      <c r="D16" s="393"/>
      <c r="E16" s="294"/>
      <c r="F16" s="393"/>
      <c r="G16" s="294"/>
      <c r="H16" s="393"/>
      <c r="I16" s="294"/>
      <c r="J16" s="393"/>
      <c r="K16" s="394"/>
      <c r="L16" s="293"/>
      <c r="M16" s="294"/>
      <c r="N16" s="393"/>
      <c r="O16" s="395"/>
      <c r="P16" s="393"/>
      <c r="Q16" s="395"/>
      <c r="R16" s="393"/>
      <c r="S16" s="395"/>
      <c r="T16" s="393"/>
      <c r="U16" s="396">
        <f t="shared" si="0"/>
        <v>0</v>
      </c>
      <c r="V16" s="397">
        <f t="shared" si="0"/>
        <v>0</v>
      </c>
      <c r="W16" s="398">
        <f>'t1'!M15</f>
        <v>0</v>
      </c>
      <c r="X16"/>
      <c r="Y16"/>
      <c r="Z16"/>
      <c r="AA16"/>
    </row>
    <row r="17" spans="1:27" ht="12.75" customHeight="1" x14ac:dyDescent="0.2">
      <c r="A17" s="33" t="str">
        <f>'t1'!A16</f>
        <v>RESPONSABILE DEI SERVIZI O DEGLI UFFICI IN D.O</v>
      </c>
      <c r="B17" s="392" t="str">
        <f>'t1'!B16</f>
        <v>0D0I96</v>
      </c>
      <c r="C17" s="294"/>
      <c r="D17" s="393"/>
      <c r="E17" s="294"/>
      <c r="F17" s="393"/>
      <c r="G17" s="294"/>
      <c r="H17" s="393"/>
      <c r="I17" s="294"/>
      <c r="J17" s="393"/>
      <c r="K17" s="394"/>
      <c r="L17" s="293"/>
      <c r="M17" s="294"/>
      <c r="N17" s="393"/>
      <c r="O17" s="395"/>
      <c r="P17" s="393"/>
      <c r="Q17" s="395"/>
      <c r="R17" s="393"/>
      <c r="S17" s="395"/>
      <c r="T17" s="393"/>
      <c r="U17" s="396">
        <f>SUM(C17,E17,G17,I17,K17,M17,O17,Q17,S17)</f>
        <v>0</v>
      </c>
      <c r="V17" s="397">
        <f>SUM(D17,F17,H17,J17,L17,N17,P17,R17,T17)</f>
        <v>0</v>
      </c>
      <c r="W17" s="398">
        <f>'t1'!M16</f>
        <v>0</v>
      </c>
      <c r="X17"/>
      <c r="Y17"/>
      <c r="Z17"/>
      <c r="AA17"/>
    </row>
    <row r="18" spans="1:27" ht="12.75" customHeight="1" x14ac:dyDescent="0.2">
      <c r="A18" s="33" t="str">
        <f>'t1'!A17</f>
        <v>FUNZIONARI ED ELEVATA QUALIFICAZIONE</v>
      </c>
      <c r="B18" s="392" t="str">
        <f>'t1'!B17</f>
        <v>0FZEQF</v>
      </c>
      <c r="C18" s="294"/>
      <c r="D18" s="393"/>
      <c r="E18" s="294"/>
      <c r="F18" s="393"/>
      <c r="G18" s="294"/>
      <c r="H18" s="393"/>
      <c r="I18" s="294"/>
      <c r="J18" s="393"/>
      <c r="K18" s="394"/>
      <c r="L18" s="293"/>
      <c r="M18" s="294"/>
      <c r="N18" s="393"/>
      <c r="O18" s="395"/>
      <c r="P18" s="393"/>
      <c r="Q18" s="395"/>
      <c r="R18" s="393">
        <v>1</v>
      </c>
      <c r="S18" s="395"/>
      <c r="T18" s="393"/>
      <c r="U18" s="396">
        <f t="shared" si="0"/>
        <v>0</v>
      </c>
      <c r="V18" s="397">
        <f t="shared" si="0"/>
        <v>1</v>
      </c>
      <c r="W18" s="398">
        <f>'t1'!M17</f>
        <v>1</v>
      </c>
      <c r="X18"/>
      <c r="Y18"/>
      <c r="Z18"/>
      <c r="AA18"/>
    </row>
    <row r="19" spans="1:27" ht="12.75" customHeight="1" x14ac:dyDescent="0.2">
      <c r="A19" s="33" t="str">
        <f>'t1'!A18</f>
        <v>ISTRUTTORI</v>
      </c>
      <c r="B19" s="392" t="str">
        <f>'t1'!B18</f>
        <v>0IR000</v>
      </c>
      <c r="C19" s="294"/>
      <c r="D19" s="393"/>
      <c r="E19" s="294"/>
      <c r="F19" s="393">
        <v>4</v>
      </c>
      <c r="G19" s="294"/>
      <c r="H19" s="393"/>
      <c r="I19" s="294"/>
      <c r="J19" s="393"/>
      <c r="K19" s="394"/>
      <c r="L19" s="293"/>
      <c r="M19" s="294"/>
      <c r="N19" s="393"/>
      <c r="O19" s="395"/>
      <c r="P19" s="393"/>
      <c r="Q19" s="395">
        <v>1</v>
      </c>
      <c r="R19" s="393">
        <v>2</v>
      </c>
      <c r="S19" s="395"/>
      <c r="T19" s="393"/>
      <c r="U19" s="396">
        <f t="shared" si="0"/>
        <v>1</v>
      </c>
      <c r="V19" s="397">
        <f t="shared" si="0"/>
        <v>6</v>
      </c>
      <c r="W19" s="398">
        <f>'t1'!M18</f>
        <v>1</v>
      </c>
      <c r="X19"/>
      <c r="Y19"/>
      <c r="Z19"/>
      <c r="AA19"/>
    </row>
    <row r="20" spans="1:27" ht="12.75" customHeight="1" x14ac:dyDescent="0.2">
      <c r="A20" s="33" t="str">
        <f>'t1'!A19</f>
        <v>OPERATORI ESPERTI</v>
      </c>
      <c r="B20" s="392" t="str">
        <f>'t1'!B19</f>
        <v>0OEESP</v>
      </c>
      <c r="C20" s="294"/>
      <c r="D20" s="393"/>
      <c r="E20" s="294"/>
      <c r="F20" s="393"/>
      <c r="G20" s="294"/>
      <c r="H20" s="393"/>
      <c r="I20" s="294"/>
      <c r="J20" s="393"/>
      <c r="K20" s="394"/>
      <c r="L20" s="293"/>
      <c r="M20" s="294"/>
      <c r="N20" s="393"/>
      <c r="O20" s="395"/>
      <c r="P20" s="393"/>
      <c r="Q20" s="395"/>
      <c r="R20" s="393"/>
      <c r="S20" s="395"/>
      <c r="T20" s="393"/>
      <c r="U20" s="396">
        <f t="shared" si="0"/>
        <v>0</v>
      </c>
      <c r="V20" s="397">
        <f t="shared" si="0"/>
        <v>0</v>
      </c>
      <c r="W20" s="398">
        <f>'t1'!M19</f>
        <v>1</v>
      </c>
      <c r="X20"/>
      <c r="Y20"/>
      <c r="Z20"/>
      <c r="AA20"/>
    </row>
    <row r="21" spans="1:27" ht="12.75" customHeight="1" x14ac:dyDescent="0.2">
      <c r="A21" s="33" t="str">
        <f>'t1'!A20</f>
        <v>OPERATORI</v>
      </c>
      <c r="B21" s="392" t="str">
        <f>'t1'!B20</f>
        <v>0OP000</v>
      </c>
      <c r="C21" s="294"/>
      <c r="D21" s="393"/>
      <c r="E21" s="294"/>
      <c r="F21" s="393"/>
      <c r="G21" s="294"/>
      <c r="H21" s="393"/>
      <c r="I21" s="294"/>
      <c r="J21" s="393"/>
      <c r="K21" s="394"/>
      <c r="L21" s="293"/>
      <c r="M21" s="294"/>
      <c r="N21" s="393"/>
      <c r="O21" s="395"/>
      <c r="P21" s="393"/>
      <c r="Q21" s="395"/>
      <c r="R21" s="393"/>
      <c r="S21" s="395"/>
      <c r="T21" s="393"/>
      <c r="U21" s="396">
        <f t="shared" si="0"/>
        <v>0</v>
      </c>
      <c r="V21" s="397">
        <f t="shared" si="0"/>
        <v>0</v>
      </c>
      <c r="W21" s="398">
        <f>'t1'!M20</f>
        <v>1</v>
      </c>
      <c r="X21"/>
      <c r="Y21"/>
      <c r="Z21"/>
      <c r="AA21"/>
    </row>
    <row r="22" spans="1:27" ht="12.75" customHeight="1" x14ac:dyDescent="0.2">
      <c r="A22" s="33" t="str">
        <f>'t1'!A21</f>
        <v>CONTRATTISTI</v>
      </c>
      <c r="B22" s="392" t="str">
        <f>'t1'!B21</f>
        <v>000061</v>
      </c>
      <c r="C22" s="294"/>
      <c r="D22" s="393"/>
      <c r="E22" s="294"/>
      <c r="F22" s="393"/>
      <c r="G22" s="294"/>
      <c r="H22" s="393"/>
      <c r="I22" s="294"/>
      <c r="J22" s="393"/>
      <c r="K22" s="394"/>
      <c r="L22" s="293"/>
      <c r="M22" s="294"/>
      <c r="N22" s="393"/>
      <c r="O22" s="395"/>
      <c r="P22" s="393"/>
      <c r="Q22" s="395"/>
      <c r="R22" s="393"/>
      <c r="S22" s="395"/>
      <c r="T22" s="393"/>
      <c r="U22" s="396">
        <f t="shared" si="0"/>
        <v>0</v>
      </c>
      <c r="V22" s="397">
        <f t="shared" si="0"/>
        <v>0</v>
      </c>
      <c r="W22" s="398">
        <f>'t1'!M21</f>
        <v>0</v>
      </c>
      <c r="X22"/>
      <c r="Y22"/>
      <c r="Z22"/>
      <c r="AA22"/>
    </row>
    <row r="23" spans="1:27" ht="12.75" customHeight="1" thickBot="1" x14ac:dyDescent="0.25">
      <c r="A23" s="33" t="str">
        <f>'t1'!A22</f>
        <v>COLLABORATORE A T.D. ART. 90 TUEL</v>
      </c>
      <c r="B23" s="392" t="str">
        <f>'t1'!B22</f>
        <v>000096</v>
      </c>
      <c r="C23" s="294"/>
      <c r="D23" s="393"/>
      <c r="E23" s="294"/>
      <c r="F23" s="393"/>
      <c r="G23" s="294"/>
      <c r="H23" s="393"/>
      <c r="I23" s="294"/>
      <c r="J23" s="393"/>
      <c r="K23" s="394"/>
      <c r="L23" s="293"/>
      <c r="M23" s="294"/>
      <c r="N23" s="393"/>
      <c r="O23" s="395"/>
      <c r="P23" s="393"/>
      <c r="Q23" s="395"/>
      <c r="R23" s="393"/>
      <c r="S23" s="395"/>
      <c r="T23" s="393"/>
      <c r="U23" s="396">
        <f t="shared" si="0"/>
        <v>0</v>
      </c>
      <c r="V23" s="397">
        <f t="shared" si="0"/>
        <v>0</v>
      </c>
      <c r="W23" s="398">
        <f>'t1'!M22</f>
        <v>0</v>
      </c>
      <c r="X23"/>
      <c r="Y23"/>
      <c r="Z23"/>
      <c r="AA23"/>
    </row>
    <row r="24" spans="1:27" ht="13.5" customHeight="1" thickTop="1" thickBot="1" x14ac:dyDescent="0.25">
      <c r="A24" s="33" t="str">
        <f>'t1'!A23</f>
        <v>TOTALE</v>
      </c>
      <c r="B24" s="399"/>
      <c r="C24" s="313">
        <f t="shared" ref="C24:V24" si="1">SUM(C7:C23)</f>
        <v>0</v>
      </c>
      <c r="D24" s="312">
        <f t="shared" si="1"/>
        <v>0</v>
      </c>
      <c r="E24" s="313">
        <f t="shared" si="1"/>
        <v>0</v>
      </c>
      <c r="F24" s="312">
        <f t="shared" si="1"/>
        <v>4</v>
      </c>
      <c r="G24" s="313">
        <f>SUM(G7:G23)</f>
        <v>0</v>
      </c>
      <c r="H24" s="312">
        <f>SUM(H7:H23)</f>
        <v>0</v>
      </c>
      <c r="I24" s="313">
        <f t="shared" si="1"/>
        <v>0</v>
      </c>
      <c r="J24" s="312">
        <f t="shared" si="1"/>
        <v>0</v>
      </c>
      <c r="K24" s="313">
        <f>SUM(K7:K23)</f>
        <v>0</v>
      </c>
      <c r="L24" s="315">
        <f>SUM(L7:L23)</f>
        <v>0</v>
      </c>
      <c r="M24" s="313">
        <f t="shared" si="1"/>
        <v>0</v>
      </c>
      <c r="N24" s="312">
        <f t="shared" si="1"/>
        <v>0</v>
      </c>
      <c r="O24" s="313">
        <f>SUM(O7:O23)</f>
        <v>0</v>
      </c>
      <c r="P24" s="312">
        <f>SUM(P7:P23)</f>
        <v>0</v>
      </c>
      <c r="Q24" s="313">
        <f>SUM(Q7:Q23)</f>
        <v>1</v>
      </c>
      <c r="R24" s="312">
        <f>SUM(R7:R23)</f>
        <v>3</v>
      </c>
      <c r="S24" s="313">
        <f t="shared" si="1"/>
        <v>0</v>
      </c>
      <c r="T24" s="312">
        <f t="shared" si="1"/>
        <v>0</v>
      </c>
      <c r="U24" s="313">
        <f t="shared" si="1"/>
        <v>1</v>
      </c>
      <c r="V24" s="400">
        <f t="shared" si="1"/>
        <v>7</v>
      </c>
      <c r="X24"/>
      <c r="Y24"/>
      <c r="Z24"/>
      <c r="AA24"/>
    </row>
    <row r="25" spans="1:27" ht="18.75" customHeight="1" x14ac:dyDescent="0.2">
      <c r="A25" s="401" t="str">
        <f>'t1'!A24</f>
        <v>(a) personale a tempo indeterminato al quale viene applicato un contratto di lavoro di tipo privatistico (es.:tipografico,chimico,edile,metalmeccanico,portierato, ecc.)</v>
      </c>
    </row>
    <row r="26" spans="1:27" x14ac:dyDescent="0.2">
      <c r="A26" s="402" t="str">
        <f>'t1'!A25</f>
        <v>(b) cfr." istruzioni generali e specifiche di comparto" e "glossario"</v>
      </c>
      <c r="B26" s="6"/>
      <c r="C26" s="4"/>
      <c r="D26" s="4"/>
      <c r="E26" s="4"/>
      <c r="F26" s="4"/>
      <c r="G26" s="4"/>
      <c r="H26" s="4"/>
      <c r="I26" s="4"/>
      <c r="J26" s="4"/>
      <c r="K26" s="4"/>
      <c r="L26" s="4"/>
      <c r="M26" s="4"/>
      <c r="N26" s="4"/>
    </row>
    <row r="27" spans="1:27" x14ac:dyDescent="0.2">
      <c r="A27" s="402" t="str">
        <f>'t1'!A26</f>
        <v>(*) inserire i dati comunicati nella tab.1 (colonna presenti al 31/12/2022) della rilevazione dell'anno precedente</v>
      </c>
    </row>
  </sheetData>
  <sheetProtection algorithmName="SHA-512" hashValue="YCc9rkSpW2uySlPUhjI2zRWruSa9TVKTICb45FN/KAgrTs1kjC7KsJrFELtkoZ8DW2vA0mtMyfeL+AzzyNT39A==" saltValue="Nf/jeld2Nw7yub7N5dQvwQ==" spinCount="100000" sheet="1" formatColumns="0" selectLockedCells="1"/>
  <mergeCells count="22">
    <mergeCell ref="S5:T5"/>
    <mergeCell ref="U5:V5"/>
    <mergeCell ref="S4:T4"/>
    <mergeCell ref="U4:V4"/>
    <mergeCell ref="C5:D5"/>
    <mergeCell ref="E5:F5"/>
    <mergeCell ref="G5:H5"/>
    <mergeCell ref="I5:J5"/>
    <mergeCell ref="K5:L5"/>
    <mergeCell ref="M5:N5"/>
    <mergeCell ref="O5:P5"/>
    <mergeCell ref="Q5:R5"/>
    <mergeCell ref="A1:T1"/>
    <mergeCell ref="N2:V2"/>
    <mergeCell ref="C4:D4"/>
    <mergeCell ref="E4:F4"/>
    <mergeCell ref="G4:H4"/>
    <mergeCell ref="I4:J4"/>
    <mergeCell ref="K4:L4"/>
    <mergeCell ref="M4:N4"/>
    <mergeCell ref="O4:P4"/>
    <mergeCell ref="Q4:R4"/>
  </mergeCells>
  <conditionalFormatting sqref="A7:P7 Q7:V23 B8:P23 A8:A27">
    <cfRule type="expression" dxfId="9" priority="1" stopIfTrue="1">
      <formula>$W7&gt;0</formula>
    </cfRule>
  </conditionalFormatting>
  <printOptions horizontalCentered="1" verticalCentered="1"/>
  <pageMargins left="0" right="0" top="0.17" bottom="0.17" header="0.19" footer="0.19"/>
  <pageSetup paperSize="9" scale="6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zoomScaleNormal="100" workbookViewId="0">
      <pane xSplit="2" ySplit="6" topLeftCell="C7"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3" style="321" customWidth="1"/>
    <col min="2" max="2" width="10.6640625" style="405" customWidth="1"/>
    <col min="3" max="8" width="10.6640625" style="321" customWidth="1"/>
    <col min="9" max="12" width="11.1640625" style="321" customWidth="1"/>
    <col min="13" max="20" width="10.33203125" style="321" customWidth="1"/>
    <col min="21" max="22" width="10.6640625" style="321" customWidth="1"/>
    <col min="23" max="23" width="5.6640625" style="321" hidden="1" customWidth="1"/>
    <col min="24" max="16384" width="10.6640625" style="321"/>
  </cols>
  <sheetData>
    <row r="1" spans="1:23" s="4" customFormat="1" ht="43.5" customHeight="1" x14ac:dyDescent="0.2">
      <c r="A1" s="260" t="str">
        <f>'t1'!A1</f>
        <v>REGIONI ED AUTONOMIE LOCALI - anno 2023</v>
      </c>
      <c r="B1" s="260"/>
      <c r="C1" s="260"/>
      <c r="D1" s="260"/>
      <c r="E1" s="260"/>
      <c r="F1" s="260"/>
      <c r="G1" s="260"/>
      <c r="H1" s="260"/>
      <c r="I1" s="260"/>
      <c r="J1" s="260"/>
      <c r="K1" s="260"/>
      <c r="L1" s="260"/>
      <c r="M1" s="260"/>
      <c r="N1" s="260"/>
      <c r="O1" s="260"/>
      <c r="P1" s="260"/>
      <c r="Q1" s="403"/>
      <c r="R1" s="403"/>
      <c r="S1" s="403"/>
      <c r="T1" s="403"/>
      <c r="V1" s="2"/>
      <c r="W1"/>
    </row>
    <row r="2" spans="1:23" ht="30" customHeight="1" thickBot="1" x14ac:dyDescent="0.25">
      <c r="A2" s="404"/>
      <c r="D2" s="406"/>
      <c r="E2" s="406"/>
      <c r="F2" s="406"/>
      <c r="J2" s="261"/>
      <c r="K2" s="261"/>
      <c r="L2" s="261"/>
      <c r="M2" s="261"/>
      <c r="N2" s="261"/>
      <c r="O2" s="261"/>
      <c r="P2" s="261"/>
      <c r="Q2" s="261"/>
      <c r="R2" s="261"/>
      <c r="S2" s="261"/>
      <c r="T2" s="261"/>
      <c r="U2" s="261"/>
      <c r="V2" s="261"/>
    </row>
    <row r="3" spans="1:23" ht="15" customHeight="1" thickBot="1" x14ac:dyDescent="0.25">
      <c r="A3" s="407"/>
      <c r="B3" s="408"/>
      <c r="C3" s="409" t="s">
        <v>132</v>
      </c>
      <c r="D3" s="410"/>
      <c r="E3" s="410"/>
      <c r="F3" s="410"/>
      <c r="G3" s="410"/>
      <c r="H3" s="410"/>
      <c r="I3" s="410"/>
      <c r="J3" s="410"/>
      <c r="K3" s="410"/>
      <c r="L3" s="410"/>
      <c r="M3" s="410"/>
      <c r="N3" s="410"/>
      <c r="O3" s="410"/>
      <c r="P3" s="410"/>
      <c r="Q3" s="410"/>
      <c r="R3" s="410"/>
      <c r="S3" s="410"/>
      <c r="T3" s="410"/>
      <c r="U3" s="410"/>
      <c r="V3" s="411"/>
    </row>
    <row r="4" spans="1:23" ht="37.5" customHeight="1" thickTop="1" x14ac:dyDescent="0.2">
      <c r="A4" s="412" t="s">
        <v>133</v>
      </c>
      <c r="B4" s="413" t="s">
        <v>2</v>
      </c>
      <c r="C4" s="414" t="s">
        <v>134</v>
      </c>
      <c r="D4" s="276"/>
      <c r="E4" s="414" t="s">
        <v>122</v>
      </c>
      <c r="F4" s="276"/>
      <c r="G4" s="415" t="s">
        <v>135</v>
      </c>
      <c r="H4" s="416"/>
      <c r="I4" s="415" t="s">
        <v>136</v>
      </c>
      <c r="J4" s="416"/>
      <c r="K4" s="415" t="s">
        <v>137</v>
      </c>
      <c r="L4" s="416"/>
      <c r="M4" s="415" t="s">
        <v>138</v>
      </c>
      <c r="N4" s="416"/>
      <c r="O4" s="415" t="s">
        <v>139</v>
      </c>
      <c r="P4" s="417"/>
      <c r="Q4" s="414" t="s">
        <v>140</v>
      </c>
      <c r="R4" s="418"/>
      <c r="S4" s="415" t="s">
        <v>141</v>
      </c>
      <c r="T4" s="417"/>
      <c r="U4" s="419" t="s">
        <v>42</v>
      </c>
      <c r="V4" s="420"/>
    </row>
    <row r="5" spans="1:23" x14ac:dyDescent="0.2">
      <c r="A5" s="383" t="s">
        <v>105</v>
      </c>
      <c r="B5" s="413"/>
      <c r="C5" s="421" t="s">
        <v>142</v>
      </c>
      <c r="D5" s="422"/>
      <c r="E5" s="421" t="s">
        <v>143</v>
      </c>
      <c r="F5" s="422"/>
      <c r="G5" s="421" t="s">
        <v>144</v>
      </c>
      <c r="H5" s="422"/>
      <c r="I5" s="421" t="s">
        <v>145</v>
      </c>
      <c r="J5" s="422"/>
      <c r="K5" s="421" t="s">
        <v>146</v>
      </c>
      <c r="L5" s="422"/>
      <c r="M5" s="421" t="s">
        <v>147</v>
      </c>
      <c r="N5" s="422"/>
      <c r="O5" s="421" t="s">
        <v>148</v>
      </c>
      <c r="P5" s="422"/>
      <c r="Q5" s="421" t="s">
        <v>149</v>
      </c>
      <c r="R5" s="422"/>
      <c r="S5" s="421" t="s">
        <v>150</v>
      </c>
      <c r="T5" s="422"/>
      <c r="U5" s="423"/>
      <c r="V5" s="424"/>
    </row>
    <row r="6" spans="1:23" ht="12" thickBot="1" x14ac:dyDescent="0.25">
      <c r="A6" s="387"/>
      <c r="B6" s="425"/>
      <c r="C6" s="426" t="s">
        <v>6</v>
      </c>
      <c r="D6" s="427" t="s">
        <v>7</v>
      </c>
      <c r="E6" s="426" t="s">
        <v>6</v>
      </c>
      <c r="F6" s="427" t="s">
        <v>7</v>
      </c>
      <c r="G6" s="426" t="s">
        <v>6</v>
      </c>
      <c r="H6" s="427" t="s">
        <v>7</v>
      </c>
      <c r="I6" s="426" t="s">
        <v>6</v>
      </c>
      <c r="J6" s="427" t="s">
        <v>7</v>
      </c>
      <c r="K6" s="426" t="s">
        <v>6</v>
      </c>
      <c r="L6" s="427" t="s">
        <v>7</v>
      </c>
      <c r="M6" s="426" t="s">
        <v>6</v>
      </c>
      <c r="N6" s="427" t="s">
        <v>7</v>
      </c>
      <c r="O6" s="426" t="s">
        <v>6</v>
      </c>
      <c r="P6" s="427" t="s">
        <v>7</v>
      </c>
      <c r="Q6" s="426" t="s">
        <v>6</v>
      </c>
      <c r="R6" s="427" t="s">
        <v>7</v>
      </c>
      <c r="S6" s="426" t="s">
        <v>6</v>
      </c>
      <c r="T6" s="427" t="s">
        <v>7</v>
      </c>
      <c r="U6" s="426" t="s">
        <v>6</v>
      </c>
      <c r="V6" s="428" t="s">
        <v>7</v>
      </c>
    </row>
    <row r="7" spans="1:23" ht="12" customHeight="1" thickTop="1" x14ac:dyDescent="0.2">
      <c r="A7" s="33" t="str">
        <f>'t1'!A6</f>
        <v>SEGRETARIO A</v>
      </c>
      <c r="B7" s="392" t="str">
        <f>'t1'!B6</f>
        <v>0D0102</v>
      </c>
      <c r="C7" s="429"/>
      <c r="D7" s="430"/>
      <c r="E7" s="429"/>
      <c r="F7" s="431"/>
      <c r="G7" s="429"/>
      <c r="H7" s="431"/>
      <c r="I7" s="429"/>
      <c r="J7" s="430"/>
      <c r="K7" s="431"/>
      <c r="L7" s="430"/>
      <c r="M7" s="431"/>
      <c r="N7" s="430"/>
      <c r="O7" s="432"/>
      <c r="P7" s="430"/>
      <c r="Q7" s="431"/>
      <c r="R7" s="430"/>
      <c r="S7" s="431"/>
      <c r="T7" s="430"/>
      <c r="U7" s="433">
        <f>SUM(C7,E7,G7,I7,K7,M7,O7,Q7,S7)</f>
        <v>0</v>
      </c>
      <c r="V7" s="434">
        <f>SUM(D7,F7,H7,J7,L7,N7,P7,R7,T7)</f>
        <v>0</v>
      </c>
      <c r="W7" s="435">
        <f>'t1'!M6</f>
        <v>0</v>
      </c>
    </row>
    <row r="8" spans="1:23" ht="12" customHeight="1" x14ac:dyDescent="0.2">
      <c r="A8" s="33" t="str">
        <f>'t1'!A7</f>
        <v>SEGRETARIO B</v>
      </c>
      <c r="B8" s="392" t="str">
        <f>'t1'!B7</f>
        <v>0D0103</v>
      </c>
      <c r="C8" s="429"/>
      <c r="D8" s="430"/>
      <c r="E8" s="429"/>
      <c r="F8" s="431"/>
      <c r="G8" s="429"/>
      <c r="H8" s="431"/>
      <c r="I8" s="429"/>
      <c r="J8" s="430"/>
      <c r="K8" s="431"/>
      <c r="L8" s="430"/>
      <c r="M8" s="431"/>
      <c r="N8" s="430"/>
      <c r="O8" s="432"/>
      <c r="P8" s="430"/>
      <c r="Q8" s="431"/>
      <c r="R8" s="430"/>
      <c r="S8" s="431"/>
      <c r="T8" s="430"/>
      <c r="U8" s="433">
        <f t="shared" ref="U8:V23" si="0">SUM(C8,E8,G8,I8,K8,M8,O8,Q8,S8)</f>
        <v>0</v>
      </c>
      <c r="V8" s="434">
        <f t="shared" si="0"/>
        <v>0</v>
      </c>
      <c r="W8" s="435">
        <f>'t1'!M7</f>
        <v>0</v>
      </c>
    </row>
    <row r="9" spans="1:23" ht="12" customHeight="1" x14ac:dyDescent="0.2">
      <c r="A9" s="33" t="str">
        <f>'t1'!A8</f>
        <v>SEGRETARIO C</v>
      </c>
      <c r="B9" s="392" t="str">
        <f>'t1'!B8</f>
        <v>0D0485</v>
      </c>
      <c r="C9" s="429"/>
      <c r="D9" s="430"/>
      <c r="E9" s="429"/>
      <c r="F9" s="431"/>
      <c r="G9" s="429"/>
      <c r="H9" s="431"/>
      <c r="I9" s="429"/>
      <c r="J9" s="430"/>
      <c r="K9" s="431"/>
      <c r="L9" s="430"/>
      <c r="M9" s="431"/>
      <c r="N9" s="430"/>
      <c r="O9" s="432"/>
      <c r="P9" s="430"/>
      <c r="Q9" s="431"/>
      <c r="R9" s="430"/>
      <c r="S9" s="431"/>
      <c r="T9" s="430"/>
      <c r="U9" s="433">
        <f t="shared" si="0"/>
        <v>0</v>
      </c>
      <c r="V9" s="434">
        <f t="shared" si="0"/>
        <v>0</v>
      </c>
      <c r="W9" s="435">
        <f>'t1'!M8</f>
        <v>0</v>
      </c>
    </row>
    <row r="10" spans="1:23" ht="12" customHeight="1" x14ac:dyDescent="0.2">
      <c r="A10" s="33" t="str">
        <f>'t1'!A9</f>
        <v>DIRETTORE  GENERALE</v>
      </c>
      <c r="B10" s="392" t="str">
        <f>'t1'!B9</f>
        <v>0D0097</v>
      </c>
      <c r="C10" s="429"/>
      <c r="D10" s="430"/>
      <c r="E10" s="429"/>
      <c r="F10" s="431"/>
      <c r="G10" s="429"/>
      <c r="H10" s="431"/>
      <c r="I10" s="429"/>
      <c r="J10" s="430"/>
      <c r="K10" s="431"/>
      <c r="L10" s="430"/>
      <c r="M10" s="431"/>
      <c r="N10" s="430"/>
      <c r="O10" s="432"/>
      <c r="P10" s="430"/>
      <c r="Q10" s="431"/>
      <c r="R10" s="430"/>
      <c r="S10" s="431"/>
      <c r="T10" s="430"/>
      <c r="U10" s="433">
        <f t="shared" si="0"/>
        <v>0</v>
      </c>
      <c r="V10" s="434">
        <f t="shared" si="0"/>
        <v>0</v>
      </c>
      <c r="W10" s="435">
        <f>'t1'!M9</f>
        <v>0</v>
      </c>
    </row>
    <row r="11" spans="1:23" ht="12" customHeight="1" x14ac:dyDescent="0.2">
      <c r="A11" s="33" t="str">
        <f>'t1'!A10</f>
        <v>ALTE SPECIALIZZ. FUORI D.O.</v>
      </c>
      <c r="B11" s="392" t="str">
        <f>'t1'!B10</f>
        <v>0D0095</v>
      </c>
      <c r="C11" s="429"/>
      <c r="D11" s="430"/>
      <c r="E11" s="429"/>
      <c r="F11" s="431"/>
      <c r="G11" s="429"/>
      <c r="H11" s="431"/>
      <c r="I11" s="429"/>
      <c r="J11" s="430"/>
      <c r="K11" s="431"/>
      <c r="L11" s="430"/>
      <c r="M11" s="431"/>
      <c r="N11" s="430"/>
      <c r="O11" s="432"/>
      <c r="P11" s="430"/>
      <c r="Q11" s="431"/>
      <c r="R11" s="430"/>
      <c r="S11" s="431"/>
      <c r="T11" s="430"/>
      <c r="U11" s="433">
        <f t="shared" si="0"/>
        <v>0</v>
      </c>
      <c r="V11" s="434">
        <f t="shared" si="0"/>
        <v>0</v>
      </c>
      <c r="W11" s="435">
        <f>'t1'!M10</f>
        <v>0</v>
      </c>
    </row>
    <row r="12" spans="1:23" ht="12" customHeight="1" x14ac:dyDescent="0.2">
      <c r="A12" s="33" t="str">
        <f>'t1'!A11</f>
        <v>DIRIGENTE A TEMPO DETERMINATO FUORI D.O.</v>
      </c>
      <c r="B12" s="392" t="str">
        <f>'t1'!B11</f>
        <v>0D0098</v>
      </c>
      <c r="C12" s="429"/>
      <c r="D12" s="430"/>
      <c r="E12" s="429"/>
      <c r="F12" s="431"/>
      <c r="G12" s="429"/>
      <c r="H12" s="431"/>
      <c r="I12" s="429"/>
      <c r="J12" s="430"/>
      <c r="K12" s="431"/>
      <c r="L12" s="430"/>
      <c r="M12" s="431"/>
      <c r="N12" s="430"/>
      <c r="O12" s="432"/>
      <c r="P12" s="430"/>
      <c r="Q12" s="431"/>
      <c r="R12" s="430"/>
      <c r="S12" s="431"/>
      <c r="T12" s="430"/>
      <c r="U12" s="433">
        <f t="shared" si="0"/>
        <v>0</v>
      </c>
      <c r="V12" s="434">
        <f t="shared" si="0"/>
        <v>0</v>
      </c>
      <c r="W12" s="435">
        <f>'t1'!M11</f>
        <v>0</v>
      </c>
    </row>
    <row r="13" spans="1:23" ht="12" customHeight="1" x14ac:dyDescent="0.2">
      <c r="A13" s="33" t="str">
        <f>'t1'!A12</f>
        <v>SEGRETARIO GENERALE CCIAA</v>
      </c>
      <c r="B13" s="392" t="str">
        <f>'t1'!B12</f>
        <v>0D0104</v>
      </c>
      <c r="C13" s="429"/>
      <c r="D13" s="430"/>
      <c r="E13" s="429"/>
      <c r="F13" s="431"/>
      <c r="G13" s="429"/>
      <c r="H13" s="431"/>
      <c r="I13" s="429"/>
      <c r="J13" s="430"/>
      <c r="K13" s="431"/>
      <c r="L13" s="430"/>
      <c r="M13" s="431"/>
      <c r="N13" s="430"/>
      <c r="O13" s="432"/>
      <c r="P13" s="430"/>
      <c r="Q13" s="431"/>
      <c r="R13" s="430"/>
      <c r="S13" s="431"/>
      <c r="T13" s="430"/>
      <c r="U13" s="433">
        <f t="shared" si="0"/>
        <v>0</v>
      </c>
      <c r="V13" s="434">
        <f t="shared" si="0"/>
        <v>0</v>
      </c>
      <c r="W13" s="435">
        <f>'t1'!M12</f>
        <v>1</v>
      </c>
    </row>
    <row r="14" spans="1:23" ht="12" customHeight="1" x14ac:dyDescent="0.2">
      <c r="A14" s="33" t="str">
        <f>'t1'!A13</f>
        <v>DIRIGENTE A TEMPO INDETERMINATO</v>
      </c>
      <c r="B14" s="392" t="str">
        <f>'t1'!B13</f>
        <v>0D0164</v>
      </c>
      <c r="C14" s="429"/>
      <c r="D14" s="430"/>
      <c r="E14" s="429">
        <v>1</v>
      </c>
      <c r="F14" s="431"/>
      <c r="G14" s="429"/>
      <c r="H14" s="431"/>
      <c r="I14" s="429"/>
      <c r="J14" s="430"/>
      <c r="K14" s="431"/>
      <c r="L14" s="430"/>
      <c r="M14" s="431"/>
      <c r="N14" s="430"/>
      <c r="O14" s="432"/>
      <c r="P14" s="430"/>
      <c r="Q14" s="431"/>
      <c r="R14" s="430"/>
      <c r="S14" s="431"/>
      <c r="T14" s="430"/>
      <c r="U14" s="433">
        <f t="shared" si="0"/>
        <v>1</v>
      </c>
      <c r="V14" s="434">
        <f t="shared" si="0"/>
        <v>0</v>
      </c>
      <c r="W14" s="435">
        <f>'t1'!M13</f>
        <v>1</v>
      </c>
    </row>
    <row r="15" spans="1:23" ht="12" customHeight="1" x14ac:dyDescent="0.2">
      <c r="A15" s="33" t="str">
        <f>'t1'!A14</f>
        <v>DIRIGENTE A TEMPO DETERMINATO IN D.O.</v>
      </c>
      <c r="B15" s="392" t="str">
        <f>'t1'!B14</f>
        <v>0D0165</v>
      </c>
      <c r="C15" s="429"/>
      <c r="D15" s="430"/>
      <c r="E15" s="429"/>
      <c r="F15" s="431"/>
      <c r="G15" s="429"/>
      <c r="H15" s="431"/>
      <c r="I15" s="429"/>
      <c r="J15" s="430"/>
      <c r="K15" s="431"/>
      <c r="L15" s="430"/>
      <c r="M15" s="431"/>
      <c r="N15" s="430"/>
      <c r="O15" s="432"/>
      <c r="P15" s="430"/>
      <c r="Q15" s="431"/>
      <c r="R15" s="430"/>
      <c r="S15" s="431"/>
      <c r="T15" s="430"/>
      <c r="U15" s="433">
        <f t="shared" si="0"/>
        <v>0</v>
      </c>
      <c r="V15" s="434">
        <f t="shared" si="0"/>
        <v>0</v>
      </c>
      <c r="W15" s="435">
        <f>'t1'!M14</f>
        <v>0</v>
      </c>
    </row>
    <row r="16" spans="1:23" ht="12" customHeight="1" x14ac:dyDescent="0.2">
      <c r="A16" s="33" t="str">
        <f>'t1'!A15</f>
        <v xml:space="preserve">ALTE SPECIALIZZ. IN D.O. </v>
      </c>
      <c r="B16" s="392" t="str">
        <f>'t1'!B15</f>
        <v>0D0I95</v>
      </c>
      <c r="C16" s="429"/>
      <c r="D16" s="430"/>
      <c r="E16" s="429"/>
      <c r="F16" s="431"/>
      <c r="G16" s="429"/>
      <c r="H16" s="431"/>
      <c r="I16" s="429"/>
      <c r="J16" s="430"/>
      <c r="K16" s="431"/>
      <c r="L16" s="430"/>
      <c r="M16" s="431"/>
      <c r="N16" s="430"/>
      <c r="O16" s="432"/>
      <c r="P16" s="430"/>
      <c r="Q16" s="431"/>
      <c r="R16" s="430"/>
      <c r="S16" s="431"/>
      <c r="T16" s="430"/>
      <c r="U16" s="433">
        <f t="shared" si="0"/>
        <v>0</v>
      </c>
      <c r="V16" s="434">
        <f t="shared" si="0"/>
        <v>0</v>
      </c>
      <c r="W16" s="435">
        <f>'t1'!M15</f>
        <v>0</v>
      </c>
    </row>
    <row r="17" spans="1:23" ht="12" customHeight="1" x14ac:dyDescent="0.2">
      <c r="A17" s="33" t="str">
        <f>'t1'!A16</f>
        <v>RESPONSABILE DEI SERVIZI O DEGLI UFFICI IN D.O</v>
      </c>
      <c r="B17" s="392" t="str">
        <f>'t1'!B16</f>
        <v>0D0I96</v>
      </c>
      <c r="C17" s="429"/>
      <c r="D17" s="430"/>
      <c r="E17" s="429"/>
      <c r="F17" s="431"/>
      <c r="G17" s="429"/>
      <c r="H17" s="431"/>
      <c r="I17" s="429"/>
      <c r="J17" s="430"/>
      <c r="K17" s="431"/>
      <c r="L17" s="430"/>
      <c r="M17" s="431"/>
      <c r="N17" s="430"/>
      <c r="O17" s="432"/>
      <c r="P17" s="430"/>
      <c r="Q17" s="431"/>
      <c r="R17" s="430"/>
      <c r="S17" s="431"/>
      <c r="T17" s="430"/>
      <c r="U17" s="433">
        <f>SUM(C17,E17,G17,I17,K17,M17,O17,Q17,S17)</f>
        <v>0</v>
      </c>
      <c r="V17" s="434">
        <f>SUM(D17,F17,H17,J17,L17,N17,P17,R17,T17)</f>
        <v>0</v>
      </c>
      <c r="W17" s="435">
        <f>'t1'!M16</f>
        <v>0</v>
      </c>
    </row>
    <row r="18" spans="1:23" ht="12" customHeight="1" x14ac:dyDescent="0.2">
      <c r="A18" s="33" t="str">
        <f>'t1'!A17</f>
        <v>FUNZIONARI ED ELEVATA QUALIFICAZIONE</v>
      </c>
      <c r="B18" s="392" t="str">
        <f>'t1'!B17</f>
        <v>0FZEQF</v>
      </c>
      <c r="C18" s="429"/>
      <c r="D18" s="430"/>
      <c r="E18" s="429"/>
      <c r="F18" s="431"/>
      <c r="G18" s="429"/>
      <c r="H18" s="431"/>
      <c r="I18" s="429"/>
      <c r="J18" s="430"/>
      <c r="K18" s="431"/>
      <c r="L18" s="430"/>
      <c r="M18" s="431"/>
      <c r="N18" s="430"/>
      <c r="O18" s="432"/>
      <c r="P18" s="430"/>
      <c r="Q18" s="431"/>
      <c r="R18" s="430"/>
      <c r="S18" s="431"/>
      <c r="T18" s="430"/>
      <c r="U18" s="433">
        <f t="shared" si="0"/>
        <v>0</v>
      </c>
      <c r="V18" s="434">
        <f t="shared" si="0"/>
        <v>0</v>
      </c>
      <c r="W18" s="435">
        <f>'t1'!M17</f>
        <v>1</v>
      </c>
    </row>
    <row r="19" spans="1:23" ht="12" customHeight="1" x14ac:dyDescent="0.2">
      <c r="A19" s="33" t="str">
        <f>'t1'!A18</f>
        <v>ISTRUTTORI</v>
      </c>
      <c r="B19" s="392" t="str">
        <f>'t1'!B18</f>
        <v>0IR000</v>
      </c>
      <c r="C19" s="429">
        <v>2</v>
      </c>
      <c r="D19" s="430"/>
      <c r="E19" s="429"/>
      <c r="F19" s="431"/>
      <c r="G19" s="429"/>
      <c r="H19" s="431"/>
      <c r="I19" s="429"/>
      <c r="J19" s="430"/>
      <c r="K19" s="431"/>
      <c r="L19" s="430"/>
      <c r="M19" s="431"/>
      <c r="N19" s="430"/>
      <c r="O19" s="432"/>
      <c r="P19" s="430"/>
      <c r="Q19" s="431"/>
      <c r="R19" s="430"/>
      <c r="S19" s="431"/>
      <c r="T19" s="430"/>
      <c r="U19" s="433">
        <f t="shared" si="0"/>
        <v>2</v>
      </c>
      <c r="V19" s="434">
        <f t="shared" si="0"/>
        <v>0</v>
      </c>
      <c r="W19" s="435">
        <f>'t1'!M18</f>
        <v>1</v>
      </c>
    </row>
    <row r="20" spans="1:23" ht="12" customHeight="1" x14ac:dyDescent="0.2">
      <c r="A20" s="33" t="str">
        <f>'t1'!A19</f>
        <v>OPERATORI ESPERTI</v>
      </c>
      <c r="B20" s="392" t="str">
        <f>'t1'!B19</f>
        <v>0OEESP</v>
      </c>
      <c r="C20" s="429"/>
      <c r="D20" s="430"/>
      <c r="E20" s="429"/>
      <c r="F20" s="431"/>
      <c r="G20" s="429"/>
      <c r="H20" s="431"/>
      <c r="I20" s="429"/>
      <c r="J20" s="430"/>
      <c r="K20" s="431"/>
      <c r="L20" s="430"/>
      <c r="M20" s="431"/>
      <c r="N20" s="430"/>
      <c r="O20" s="432"/>
      <c r="P20" s="430"/>
      <c r="Q20" s="431"/>
      <c r="R20" s="430"/>
      <c r="S20" s="431"/>
      <c r="T20" s="430"/>
      <c r="U20" s="433">
        <f t="shared" si="0"/>
        <v>0</v>
      </c>
      <c r="V20" s="434">
        <f t="shared" si="0"/>
        <v>0</v>
      </c>
      <c r="W20" s="435">
        <f>'t1'!M19</f>
        <v>1</v>
      </c>
    </row>
    <row r="21" spans="1:23" ht="12" customHeight="1" x14ac:dyDescent="0.2">
      <c r="A21" s="33" t="str">
        <f>'t1'!A20</f>
        <v>OPERATORI</v>
      </c>
      <c r="B21" s="392" t="str">
        <f>'t1'!B20</f>
        <v>0OP000</v>
      </c>
      <c r="C21" s="429"/>
      <c r="D21" s="430"/>
      <c r="E21" s="429"/>
      <c r="F21" s="431"/>
      <c r="G21" s="429"/>
      <c r="H21" s="431"/>
      <c r="I21" s="429"/>
      <c r="J21" s="430"/>
      <c r="K21" s="431"/>
      <c r="L21" s="430"/>
      <c r="M21" s="431"/>
      <c r="N21" s="430"/>
      <c r="O21" s="432"/>
      <c r="P21" s="430"/>
      <c r="Q21" s="431"/>
      <c r="R21" s="430"/>
      <c r="S21" s="431"/>
      <c r="T21" s="430"/>
      <c r="U21" s="433">
        <f t="shared" si="0"/>
        <v>0</v>
      </c>
      <c r="V21" s="434">
        <f t="shared" si="0"/>
        <v>0</v>
      </c>
      <c r="W21" s="435">
        <f>'t1'!M20</f>
        <v>1</v>
      </c>
    </row>
    <row r="22" spans="1:23" ht="12" customHeight="1" x14ac:dyDescent="0.2">
      <c r="A22" s="33" t="str">
        <f>'t1'!A21</f>
        <v>CONTRATTISTI</v>
      </c>
      <c r="B22" s="392" t="str">
        <f>'t1'!B21</f>
        <v>000061</v>
      </c>
      <c r="C22" s="429"/>
      <c r="D22" s="430"/>
      <c r="E22" s="429"/>
      <c r="F22" s="431"/>
      <c r="G22" s="429"/>
      <c r="H22" s="431"/>
      <c r="I22" s="429"/>
      <c r="J22" s="430"/>
      <c r="K22" s="431"/>
      <c r="L22" s="430"/>
      <c r="M22" s="431"/>
      <c r="N22" s="430"/>
      <c r="O22" s="432"/>
      <c r="P22" s="430"/>
      <c r="Q22" s="431"/>
      <c r="R22" s="430"/>
      <c r="S22" s="431"/>
      <c r="T22" s="430"/>
      <c r="U22" s="433">
        <f t="shared" si="0"/>
        <v>0</v>
      </c>
      <c r="V22" s="434">
        <f t="shared" si="0"/>
        <v>0</v>
      </c>
      <c r="W22" s="435">
        <f>'t1'!M21</f>
        <v>0</v>
      </c>
    </row>
    <row r="23" spans="1:23" ht="12" customHeight="1" thickBot="1" x14ac:dyDescent="0.25">
      <c r="A23" s="33" t="str">
        <f>'t1'!A22</f>
        <v>COLLABORATORE A T.D. ART. 90 TUEL</v>
      </c>
      <c r="B23" s="392" t="str">
        <f>'t1'!B22</f>
        <v>000096</v>
      </c>
      <c r="C23" s="429"/>
      <c r="D23" s="430"/>
      <c r="E23" s="429"/>
      <c r="F23" s="431"/>
      <c r="G23" s="429"/>
      <c r="H23" s="431"/>
      <c r="I23" s="429"/>
      <c r="J23" s="430"/>
      <c r="K23" s="431"/>
      <c r="L23" s="430"/>
      <c r="M23" s="431"/>
      <c r="N23" s="430"/>
      <c r="O23" s="432"/>
      <c r="P23" s="430"/>
      <c r="Q23" s="431"/>
      <c r="R23" s="430"/>
      <c r="S23" s="431"/>
      <c r="T23" s="430"/>
      <c r="U23" s="433">
        <f t="shared" si="0"/>
        <v>0</v>
      </c>
      <c r="V23" s="434">
        <f t="shared" si="0"/>
        <v>0</v>
      </c>
      <c r="W23" s="435">
        <f>'t1'!M22</f>
        <v>0</v>
      </c>
    </row>
    <row r="24" spans="1:23" ht="12.75" customHeight="1" thickTop="1" thickBot="1" x14ac:dyDescent="0.25">
      <c r="A24" s="436" t="s">
        <v>42</v>
      </c>
      <c r="B24" s="437"/>
      <c r="C24" s="438">
        <f t="shared" ref="C24:V24" si="1">SUM(C7:C23)</f>
        <v>2</v>
      </c>
      <c r="D24" s="439">
        <f t="shared" si="1"/>
        <v>0</v>
      </c>
      <c r="E24" s="440">
        <f t="shared" si="1"/>
        <v>1</v>
      </c>
      <c r="F24" s="439">
        <f t="shared" si="1"/>
        <v>0</v>
      </c>
      <c r="G24" s="440">
        <f t="shared" si="1"/>
        <v>0</v>
      </c>
      <c r="H24" s="439">
        <f t="shared" si="1"/>
        <v>0</v>
      </c>
      <c r="I24" s="440">
        <f t="shared" si="1"/>
        <v>0</v>
      </c>
      <c r="J24" s="439">
        <f t="shared" si="1"/>
        <v>0</v>
      </c>
      <c r="K24" s="440">
        <f t="shared" si="1"/>
        <v>0</v>
      </c>
      <c r="L24" s="439">
        <f t="shared" si="1"/>
        <v>0</v>
      </c>
      <c r="M24" s="440">
        <f t="shared" si="1"/>
        <v>0</v>
      </c>
      <c r="N24" s="439">
        <f t="shared" si="1"/>
        <v>0</v>
      </c>
      <c r="O24" s="440">
        <f t="shared" si="1"/>
        <v>0</v>
      </c>
      <c r="P24" s="439">
        <f t="shared" si="1"/>
        <v>0</v>
      </c>
      <c r="Q24" s="440">
        <f t="shared" si="1"/>
        <v>0</v>
      </c>
      <c r="R24" s="439">
        <f t="shared" si="1"/>
        <v>0</v>
      </c>
      <c r="S24" s="440">
        <f>SUM(S7:S23)</f>
        <v>0</v>
      </c>
      <c r="T24" s="439">
        <f>SUM(T7:T23)</f>
        <v>0</v>
      </c>
      <c r="U24" s="438">
        <f t="shared" si="1"/>
        <v>3</v>
      </c>
      <c r="V24" s="441">
        <f t="shared" si="1"/>
        <v>0</v>
      </c>
    </row>
    <row r="26" spans="1:23" ht="9.75" customHeight="1" x14ac:dyDescent="0.2">
      <c r="A26" s="4" t="str">
        <f>'t1'!$A$24</f>
        <v>(a) personale a tempo indeterminato al quale viene applicato un contratto di lavoro di tipo privatistico (es.:tipografico,chimico,edile,metalmeccanico,portierato, ecc.)</v>
      </c>
      <c r="B26" s="6"/>
      <c r="C26" s="4"/>
      <c r="D26" s="4"/>
      <c r="E26" s="4"/>
      <c r="F26" s="4"/>
      <c r="G26" s="4"/>
      <c r="H26" s="4"/>
      <c r="I26" s="4"/>
      <c r="J26" s="4"/>
      <c r="K26" s="4"/>
      <c r="L26" s="4"/>
      <c r="M26" s="4"/>
      <c r="N26" s="4"/>
      <c r="O26" s="4"/>
      <c r="P26" s="4"/>
      <c r="Q26" s="4"/>
      <c r="R26" s="4"/>
      <c r="S26" s="4"/>
      <c r="T26" s="4"/>
    </row>
    <row r="27" spans="1:23" s="4" customFormat="1" x14ac:dyDescent="0.2">
      <c r="A27" s="4" t="str">
        <f>'t1'!$A$25</f>
        <v>(b) cfr." istruzioni generali e specifiche di comparto" e "glossario"</v>
      </c>
      <c r="B27" s="6"/>
    </row>
    <row r="28" spans="1:23" x14ac:dyDescent="0.2">
      <c r="A28" s="321" t="s">
        <v>151</v>
      </c>
    </row>
  </sheetData>
  <sheetProtection algorithmName="SHA-512" hashValue="U9jc954Z1knBIdGQAfF/ZpTLNoEA0F2/qdibmhkVSJEdt1r2uuU/6em1sFlBsR/MD2x2aP159/LuMK+wV/nzAw==" saltValue="vXCXqI/cUqWLumLP1sW47g==" spinCount="100000" sheet="1" formatColumns="0" selectLockedCells="1"/>
  <mergeCells count="22">
    <mergeCell ref="S5:T5"/>
    <mergeCell ref="U5:V5"/>
    <mergeCell ref="S4:T4"/>
    <mergeCell ref="U4:V4"/>
    <mergeCell ref="C5:D5"/>
    <mergeCell ref="E5:F5"/>
    <mergeCell ref="G5:H5"/>
    <mergeCell ref="I5:J5"/>
    <mergeCell ref="K5:L5"/>
    <mergeCell ref="M5:N5"/>
    <mergeCell ref="O5:P5"/>
    <mergeCell ref="Q5:R5"/>
    <mergeCell ref="A1:P1"/>
    <mergeCell ref="J2:V2"/>
    <mergeCell ref="C4:D4"/>
    <mergeCell ref="E4:F4"/>
    <mergeCell ref="G4:H4"/>
    <mergeCell ref="I4:J4"/>
    <mergeCell ref="K4:L4"/>
    <mergeCell ref="M4:N4"/>
    <mergeCell ref="O4:P4"/>
    <mergeCell ref="Q4:R4"/>
  </mergeCells>
  <conditionalFormatting sqref="A7:V23">
    <cfRule type="expression" dxfId="8" priority="1" stopIfTrue="1">
      <formula>$W7&gt;0</formula>
    </cfRule>
  </conditionalFormatting>
  <printOptions horizontalCentered="1" verticalCentered="1"/>
  <pageMargins left="0" right="0" top="0.19685039370078741" bottom="0.16" header="0.17" footer="0.16"/>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3.33203125" style="444" customWidth="1"/>
    <col min="2" max="2" width="10.5" style="443" customWidth="1"/>
    <col min="3" max="22" width="8.33203125" style="444" customWidth="1"/>
    <col min="23" max="23" width="10" style="444" customWidth="1"/>
    <col min="24" max="24" width="10.6640625" style="444"/>
    <col min="25" max="25" width="10.6640625" style="444" hidden="1" customWidth="1"/>
    <col min="26" max="16384" width="10.6640625" style="444"/>
  </cols>
  <sheetData>
    <row r="1" spans="1:25" s="4" customFormat="1" ht="43.5" customHeight="1" x14ac:dyDescent="0.2">
      <c r="A1" s="260" t="str">
        <f>'t1'!A1</f>
        <v>REGIONI ED AUTONOMIE LOCALI - anno 2023</v>
      </c>
      <c r="B1" s="260"/>
      <c r="C1" s="260"/>
      <c r="D1" s="260"/>
      <c r="E1" s="260"/>
      <c r="F1" s="260"/>
      <c r="G1" s="260"/>
      <c r="H1" s="260"/>
      <c r="I1" s="260"/>
      <c r="J1" s="260"/>
      <c r="K1" s="260"/>
      <c r="L1" s="260"/>
      <c r="M1" s="260"/>
      <c r="N1" s="260"/>
      <c r="O1" s="260"/>
      <c r="P1" s="260"/>
      <c r="Q1" s="260"/>
      <c r="R1" s="260"/>
      <c r="S1" s="260"/>
      <c r="T1" s="260"/>
      <c r="U1" s="260"/>
      <c r="V1" s="260"/>
      <c r="X1" s="2"/>
    </row>
    <row r="2" spans="1:25" ht="30" customHeight="1" thickBot="1" x14ac:dyDescent="0.25">
      <c r="A2" s="442"/>
      <c r="P2" s="261"/>
      <c r="Q2" s="261"/>
      <c r="R2" s="261"/>
      <c r="S2" s="261"/>
      <c r="T2" s="261"/>
      <c r="U2" s="261"/>
      <c r="V2" s="261"/>
      <c r="W2" s="261"/>
      <c r="X2" s="261"/>
    </row>
    <row r="3" spans="1:25" ht="16.5" customHeight="1" thickBot="1" x14ac:dyDescent="0.25">
      <c r="A3" s="445"/>
      <c r="B3" s="446"/>
      <c r="C3" s="447" t="s">
        <v>132</v>
      </c>
      <c r="D3" s="448"/>
      <c r="E3" s="448"/>
      <c r="F3" s="448"/>
      <c r="G3" s="448"/>
      <c r="H3" s="448"/>
      <c r="I3" s="448"/>
      <c r="J3" s="448"/>
      <c r="K3" s="448"/>
      <c r="L3" s="448"/>
      <c r="M3" s="448"/>
      <c r="N3" s="448"/>
      <c r="O3" s="448"/>
      <c r="P3" s="448"/>
      <c r="Q3" s="448"/>
      <c r="R3" s="448"/>
      <c r="S3" s="448"/>
      <c r="T3" s="449"/>
      <c r="U3" s="448"/>
      <c r="V3" s="449"/>
      <c r="W3" s="448"/>
      <c r="X3" s="449"/>
    </row>
    <row r="4" spans="1:25" ht="16.5" customHeight="1" thickTop="1" x14ac:dyDescent="0.2">
      <c r="A4" s="450" t="s">
        <v>152</v>
      </c>
      <c r="B4" s="451" t="s">
        <v>2</v>
      </c>
      <c r="C4" s="452" t="s">
        <v>153</v>
      </c>
      <c r="D4" s="453"/>
      <c r="E4" s="452" t="s">
        <v>154</v>
      </c>
      <c r="F4" s="453"/>
      <c r="G4" s="452" t="s">
        <v>155</v>
      </c>
      <c r="H4" s="453"/>
      <c r="I4" s="452" t="s">
        <v>156</v>
      </c>
      <c r="J4" s="453"/>
      <c r="K4" s="452" t="s">
        <v>157</v>
      </c>
      <c r="L4" s="453"/>
      <c r="M4" s="452" t="s">
        <v>158</v>
      </c>
      <c r="N4" s="453"/>
      <c r="O4" s="452" t="s">
        <v>159</v>
      </c>
      <c r="P4" s="453"/>
      <c r="Q4" s="452" t="s">
        <v>160</v>
      </c>
      <c r="R4" s="453"/>
      <c r="S4" s="452" t="s">
        <v>161</v>
      </c>
      <c r="T4" s="453"/>
      <c r="U4" s="452" t="s">
        <v>162</v>
      </c>
      <c r="V4" s="453"/>
      <c r="W4" s="454" t="s">
        <v>42</v>
      </c>
      <c r="X4" s="455"/>
    </row>
    <row r="5" spans="1:25" ht="12" thickBot="1" x14ac:dyDescent="0.25">
      <c r="A5" s="283" t="s">
        <v>105</v>
      </c>
      <c r="B5" s="456"/>
      <c r="C5" s="457" t="s">
        <v>93</v>
      </c>
      <c r="D5" s="458" t="s">
        <v>94</v>
      </c>
      <c r="E5" s="457" t="s">
        <v>93</v>
      </c>
      <c r="F5" s="458" t="s">
        <v>94</v>
      </c>
      <c r="G5" s="457" t="s">
        <v>93</v>
      </c>
      <c r="H5" s="458" t="s">
        <v>94</v>
      </c>
      <c r="I5" s="457" t="s">
        <v>93</v>
      </c>
      <c r="J5" s="458" t="s">
        <v>94</v>
      </c>
      <c r="K5" s="457" t="s">
        <v>93</v>
      </c>
      <c r="L5" s="458" t="s">
        <v>94</v>
      </c>
      <c r="M5" s="457" t="s">
        <v>93</v>
      </c>
      <c r="N5" s="458" t="s">
        <v>94</v>
      </c>
      <c r="O5" s="457" t="s">
        <v>93</v>
      </c>
      <c r="P5" s="458" t="s">
        <v>94</v>
      </c>
      <c r="Q5" s="457" t="s">
        <v>93</v>
      </c>
      <c r="R5" s="458" t="s">
        <v>94</v>
      </c>
      <c r="S5" s="457" t="s">
        <v>93</v>
      </c>
      <c r="T5" s="459" t="s">
        <v>94</v>
      </c>
      <c r="U5" s="457" t="s">
        <v>93</v>
      </c>
      <c r="V5" s="459" t="s">
        <v>94</v>
      </c>
      <c r="W5" s="457" t="s">
        <v>93</v>
      </c>
      <c r="X5" s="459" t="s">
        <v>94</v>
      </c>
    </row>
    <row r="6" spans="1:25" ht="12.75" customHeight="1" thickTop="1" x14ac:dyDescent="0.2">
      <c r="A6" s="33" t="str">
        <f>'t1'!A6</f>
        <v>SEGRETARIO A</v>
      </c>
      <c r="B6" s="392" t="str">
        <f>'t1'!B6</f>
        <v>0D0102</v>
      </c>
      <c r="C6" s="460"/>
      <c r="D6" s="461"/>
      <c r="E6" s="460"/>
      <c r="F6" s="461"/>
      <c r="G6" s="460"/>
      <c r="H6" s="461"/>
      <c r="I6" s="460"/>
      <c r="J6" s="461"/>
      <c r="K6" s="460"/>
      <c r="L6" s="461"/>
      <c r="M6" s="462"/>
      <c r="N6" s="463"/>
      <c r="O6" s="460"/>
      <c r="P6" s="461"/>
      <c r="Q6" s="460"/>
      <c r="R6" s="461"/>
      <c r="S6" s="464"/>
      <c r="T6" s="465"/>
      <c r="U6" s="464"/>
      <c r="V6" s="465"/>
      <c r="W6" s="466">
        <f>SUM(C6,E6,G6,I6,K6,M6,O6,Q6,S6,U6)</f>
        <v>0</v>
      </c>
      <c r="X6" s="467">
        <f>SUM(D6,F6,H6,J6,L6,N6,P6,R6,T6,V6)</f>
        <v>0</v>
      </c>
      <c r="Y6" s="468">
        <f>'t1'!M6</f>
        <v>0</v>
      </c>
    </row>
    <row r="7" spans="1:25" ht="12.75" customHeight="1" x14ac:dyDescent="0.2">
      <c r="A7" s="33" t="str">
        <f>'t1'!A7</f>
        <v>SEGRETARIO B</v>
      </c>
      <c r="B7" s="392" t="str">
        <f>'t1'!B7</f>
        <v>0D0103</v>
      </c>
      <c r="C7" s="460"/>
      <c r="D7" s="461"/>
      <c r="E7" s="460"/>
      <c r="F7" s="461"/>
      <c r="G7" s="460"/>
      <c r="H7" s="461"/>
      <c r="I7" s="460"/>
      <c r="J7" s="461"/>
      <c r="K7" s="460"/>
      <c r="L7" s="461"/>
      <c r="M7" s="462"/>
      <c r="N7" s="463"/>
      <c r="O7" s="460"/>
      <c r="P7" s="461"/>
      <c r="Q7" s="460"/>
      <c r="R7" s="461"/>
      <c r="S7" s="464"/>
      <c r="T7" s="465"/>
      <c r="U7" s="464"/>
      <c r="V7" s="465"/>
      <c r="W7" s="466">
        <f t="shared" ref="W7:X22" si="0">SUM(C7,E7,G7,I7,K7,M7,O7,Q7,S7,U7)</f>
        <v>0</v>
      </c>
      <c r="X7" s="467">
        <f t="shared" si="0"/>
        <v>0</v>
      </c>
      <c r="Y7" s="468">
        <f>'t1'!M7</f>
        <v>0</v>
      </c>
    </row>
    <row r="8" spans="1:25" ht="12.75" customHeight="1" x14ac:dyDescent="0.2">
      <c r="A8" s="33" t="str">
        <f>'t1'!A8</f>
        <v>SEGRETARIO C</v>
      </c>
      <c r="B8" s="392" t="str">
        <f>'t1'!B8</f>
        <v>0D0485</v>
      </c>
      <c r="C8" s="460"/>
      <c r="D8" s="461"/>
      <c r="E8" s="460"/>
      <c r="F8" s="461"/>
      <c r="G8" s="460"/>
      <c r="H8" s="461"/>
      <c r="I8" s="460"/>
      <c r="J8" s="461"/>
      <c r="K8" s="460"/>
      <c r="L8" s="461"/>
      <c r="M8" s="462"/>
      <c r="N8" s="463"/>
      <c r="O8" s="460"/>
      <c r="P8" s="461"/>
      <c r="Q8" s="460"/>
      <c r="R8" s="461"/>
      <c r="S8" s="464"/>
      <c r="T8" s="465"/>
      <c r="U8" s="464"/>
      <c r="V8" s="465"/>
      <c r="W8" s="466">
        <f t="shared" si="0"/>
        <v>0</v>
      </c>
      <c r="X8" s="467">
        <f t="shared" si="0"/>
        <v>0</v>
      </c>
      <c r="Y8" s="468">
        <f>'t1'!M8</f>
        <v>0</v>
      </c>
    </row>
    <row r="9" spans="1:25" ht="12.75" customHeight="1" x14ac:dyDescent="0.2">
      <c r="A9" s="33" t="str">
        <f>'t1'!A9</f>
        <v>DIRETTORE  GENERALE</v>
      </c>
      <c r="B9" s="392" t="str">
        <f>'t1'!B9</f>
        <v>0D0097</v>
      </c>
      <c r="C9" s="460"/>
      <c r="D9" s="461"/>
      <c r="E9" s="460"/>
      <c r="F9" s="461"/>
      <c r="G9" s="460"/>
      <c r="H9" s="461"/>
      <c r="I9" s="460"/>
      <c r="J9" s="461"/>
      <c r="K9" s="460"/>
      <c r="L9" s="461"/>
      <c r="M9" s="462"/>
      <c r="N9" s="463"/>
      <c r="O9" s="460"/>
      <c r="P9" s="461"/>
      <c r="Q9" s="460"/>
      <c r="R9" s="461"/>
      <c r="S9" s="464"/>
      <c r="T9" s="465"/>
      <c r="U9" s="464"/>
      <c r="V9" s="465"/>
      <c r="W9" s="466">
        <f t="shared" si="0"/>
        <v>0</v>
      </c>
      <c r="X9" s="467">
        <f t="shared" si="0"/>
        <v>0</v>
      </c>
      <c r="Y9" s="468">
        <f>'t1'!M9</f>
        <v>0</v>
      </c>
    </row>
    <row r="10" spans="1:25" ht="12.75" customHeight="1" x14ac:dyDescent="0.2">
      <c r="A10" s="33" t="str">
        <f>'t1'!A10</f>
        <v>ALTE SPECIALIZZ. FUORI D.O.</v>
      </c>
      <c r="B10" s="392" t="str">
        <f>'t1'!B10</f>
        <v>0D0095</v>
      </c>
      <c r="C10" s="460"/>
      <c r="D10" s="461"/>
      <c r="E10" s="460"/>
      <c r="F10" s="461"/>
      <c r="G10" s="460"/>
      <c r="H10" s="461"/>
      <c r="I10" s="460"/>
      <c r="J10" s="461"/>
      <c r="K10" s="460"/>
      <c r="L10" s="461"/>
      <c r="M10" s="462"/>
      <c r="N10" s="463"/>
      <c r="O10" s="460"/>
      <c r="P10" s="461"/>
      <c r="Q10" s="460"/>
      <c r="R10" s="461"/>
      <c r="S10" s="464"/>
      <c r="T10" s="465"/>
      <c r="U10" s="464"/>
      <c r="V10" s="465"/>
      <c r="W10" s="466">
        <f t="shared" si="0"/>
        <v>0</v>
      </c>
      <c r="X10" s="467">
        <f t="shared" si="0"/>
        <v>0</v>
      </c>
      <c r="Y10" s="468">
        <f>'t1'!M10</f>
        <v>0</v>
      </c>
    </row>
    <row r="11" spans="1:25" ht="12.75" customHeight="1" x14ac:dyDescent="0.2">
      <c r="A11" s="33" t="str">
        <f>'t1'!A11</f>
        <v>DIRIGENTE A TEMPO DETERMINATO FUORI D.O.</v>
      </c>
      <c r="B11" s="392" t="str">
        <f>'t1'!B11</f>
        <v>0D0098</v>
      </c>
      <c r="C11" s="460"/>
      <c r="D11" s="461"/>
      <c r="E11" s="460"/>
      <c r="F11" s="461"/>
      <c r="G11" s="460"/>
      <c r="H11" s="461"/>
      <c r="I11" s="460"/>
      <c r="J11" s="461"/>
      <c r="K11" s="460"/>
      <c r="L11" s="461"/>
      <c r="M11" s="462"/>
      <c r="N11" s="463"/>
      <c r="O11" s="460"/>
      <c r="P11" s="461"/>
      <c r="Q11" s="460"/>
      <c r="R11" s="461"/>
      <c r="S11" s="464"/>
      <c r="T11" s="465"/>
      <c r="U11" s="464"/>
      <c r="V11" s="465"/>
      <c r="W11" s="466">
        <f t="shared" si="0"/>
        <v>0</v>
      </c>
      <c r="X11" s="467">
        <f t="shared" si="0"/>
        <v>0</v>
      </c>
      <c r="Y11" s="468">
        <f>'t1'!M11</f>
        <v>0</v>
      </c>
    </row>
    <row r="12" spans="1:25" ht="12.75" customHeight="1" x14ac:dyDescent="0.2">
      <c r="A12" s="33" t="str">
        <f>'t1'!A12</f>
        <v>SEGRETARIO GENERALE CCIAA</v>
      </c>
      <c r="B12" s="392" t="str">
        <f>'t1'!B12</f>
        <v>0D0104</v>
      </c>
      <c r="C12" s="460"/>
      <c r="D12" s="461"/>
      <c r="E12" s="460"/>
      <c r="F12" s="461"/>
      <c r="G12" s="460"/>
      <c r="H12" s="461"/>
      <c r="I12" s="460"/>
      <c r="J12" s="461"/>
      <c r="K12" s="460"/>
      <c r="L12" s="461"/>
      <c r="M12" s="462"/>
      <c r="N12" s="463"/>
      <c r="O12" s="460">
        <v>1</v>
      </c>
      <c r="P12" s="461"/>
      <c r="Q12" s="460"/>
      <c r="R12" s="461"/>
      <c r="S12" s="464"/>
      <c r="T12" s="465"/>
      <c r="U12" s="464"/>
      <c r="V12" s="465"/>
      <c r="W12" s="466">
        <f t="shared" si="0"/>
        <v>1</v>
      </c>
      <c r="X12" s="467">
        <f t="shared" si="0"/>
        <v>0</v>
      </c>
      <c r="Y12" s="468">
        <f>'t1'!M12</f>
        <v>1</v>
      </c>
    </row>
    <row r="13" spans="1:25" ht="12.75" customHeight="1" x14ac:dyDescent="0.2">
      <c r="A13" s="33" t="str">
        <f>'t1'!A13</f>
        <v>DIRIGENTE A TEMPO INDETERMINATO</v>
      </c>
      <c r="B13" s="392" t="str">
        <f>'t1'!B13</f>
        <v>0D0164</v>
      </c>
      <c r="C13" s="460"/>
      <c r="D13" s="461"/>
      <c r="E13" s="460"/>
      <c r="F13" s="461"/>
      <c r="G13" s="460"/>
      <c r="H13" s="461"/>
      <c r="I13" s="460"/>
      <c r="J13" s="461"/>
      <c r="K13" s="460"/>
      <c r="L13" s="461"/>
      <c r="M13" s="462">
        <v>1</v>
      </c>
      <c r="N13" s="463"/>
      <c r="O13" s="460">
        <v>1</v>
      </c>
      <c r="P13" s="461"/>
      <c r="Q13" s="460"/>
      <c r="R13" s="461"/>
      <c r="S13" s="464"/>
      <c r="T13" s="465"/>
      <c r="U13" s="464"/>
      <c r="V13" s="465"/>
      <c r="W13" s="466">
        <f t="shared" si="0"/>
        <v>2</v>
      </c>
      <c r="X13" s="467">
        <f t="shared" si="0"/>
        <v>0</v>
      </c>
      <c r="Y13" s="468">
        <f>'t1'!M13</f>
        <v>1</v>
      </c>
    </row>
    <row r="14" spans="1:25" ht="12.75" customHeight="1" x14ac:dyDescent="0.2">
      <c r="A14" s="33" t="str">
        <f>'t1'!A14</f>
        <v>DIRIGENTE A TEMPO DETERMINATO IN D.O.</v>
      </c>
      <c r="B14" s="392" t="str">
        <f>'t1'!B14</f>
        <v>0D0165</v>
      </c>
      <c r="C14" s="460"/>
      <c r="D14" s="461"/>
      <c r="E14" s="460"/>
      <c r="F14" s="461"/>
      <c r="G14" s="460"/>
      <c r="H14" s="461"/>
      <c r="I14" s="460"/>
      <c r="J14" s="461"/>
      <c r="K14" s="460"/>
      <c r="L14" s="461"/>
      <c r="M14" s="462"/>
      <c r="N14" s="463"/>
      <c r="O14" s="460"/>
      <c r="P14" s="461"/>
      <c r="Q14" s="460"/>
      <c r="R14" s="461"/>
      <c r="S14" s="464"/>
      <c r="T14" s="465"/>
      <c r="U14" s="464"/>
      <c r="V14" s="465"/>
      <c r="W14" s="466">
        <f t="shared" si="0"/>
        <v>0</v>
      </c>
      <c r="X14" s="467">
        <f t="shared" si="0"/>
        <v>0</v>
      </c>
      <c r="Y14" s="468">
        <f>'t1'!M14</f>
        <v>0</v>
      </c>
    </row>
    <row r="15" spans="1:25" ht="12.75" customHeight="1" x14ac:dyDescent="0.2">
      <c r="A15" s="33" t="str">
        <f>'t1'!A15</f>
        <v xml:space="preserve">ALTE SPECIALIZZ. IN D.O. </v>
      </c>
      <c r="B15" s="392" t="str">
        <f>'t1'!B15</f>
        <v>0D0I95</v>
      </c>
      <c r="C15" s="460"/>
      <c r="D15" s="461"/>
      <c r="E15" s="460"/>
      <c r="F15" s="461"/>
      <c r="G15" s="460"/>
      <c r="H15" s="461"/>
      <c r="I15" s="460"/>
      <c r="J15" s="461"/>
      <c r="K15" s="460"/>
      <c r="L15" s="461"/>
      <c r="M15" s="462"/>
      <c r="N15" s="463"/>
      <c r="O15" s="460"/>
      <c r="P15" s="461"/>
      <c r="Q15" s="460"/>
      <c r="R15" s="461"/>
      <c r="S15" s="464"/>
      <c r="T15" s="465"/>
      <c r="U15" s="464"/>
      <c r="V15" s="465"/>
      <c r="W15" s="466">
        <f t="shared" si="0"/>
        <v>0</v>
      </c>
      <c r="X15" s="467">
        <f t="shared" si="0"/>
        <v>0</v>
      </c>
      <c r="Y15" s="468">
        <f>'t1'!M15</f>
        <v>0</v>
      </c>
    </row>
    <row r="16" spans="1:25" ht="12.75" customHeight="1" x14ac:dyDescent="0.2">
      <c r="A16" s="33" t="str">
        <f>'t1'!A16</f>
        <v>RESPONSABILE DEI SERVIZI O DEGLI UFFICI IN D.O</v>
      </c>
      <c r="B16" s="392" t="str">
        <f>'t1'!B16</f>
        <v>0D0I96</v>
      </c>
      <c r="C16" s="460"/>
      <c r="D16" s="461"/>
      <c r="E16" s="460"/>
      <c r="F16" s="461"/>
      <c r="G16" s="460"/>
      <c r="H16" s="461"/>
      <c r="I16" s="460"/>
      <c r="J16" s="461"/>
      <c r="K16" s="460"/>
      <c r="L16" s="461"/>
      <c r="M16" s="462"/>
      <c r="N16" s="463"/>
      <c r="O16" s="460"/>
      <c r="P16" s="461"/>
      <c r="Q16" s="460"/>
      <c r="R16" s="461"/>
      <c r="S16" s="464"/>
      <c r="T16" s="465"/>
      <c r="U16" s="464"/>
      <c r="V16" s="465"/>
      <c r="W16" s="466">
        <f>SUM(C16,E16,G16,I16,K16,M16,O16,Q16,S16,U16)</f>
        <v>0</v>
      </c>
      <c r="X16" s="467">
        <f>SUM(D16,F16,H16,J16,L16,N16,P16,R16,T16,V16)</f>
        <v>0</v>
      </c>
      <c r="Y16" s="468">
        <f>'t1'!M16</f>
        <v>0</v>
      </c>
    </row>
    <row r="17" spans="1:25" ht="12.75" customHeight="1" x14ac:dyDescent="0.2">
      <c r="A17" s="33" t="str">
        <f>'t1'!A17</f>
        <v>FUNZIONARI ED ELEVATA QUALIFICAZIONE</v>
      </c>
      <c r="B17" s="392" t="str">
        <f>'t1'!B17</f>
        <v>0FZEQF</v>
      </c>
      <c r="C17" s="460"/>
      <c r="D17" s="461"/>
      <c r="E17" s="460"/>
      <c r="F17" s="461"/>
      <c r="G17" s="460"/>
      <c r="H17" s="461">
        <v>1</v>
      </c>
      <c r="I17" s="460"/>
      <c r="J17" s="461">
        <v>1</v>
      </c>
      <c r="K17" s="460">
        <v>3</v>
      </c>
      <c r="L17" s="461">
        <v>3</v>
      </c>
      <c r="M17" s="462">
        <v>3</v>
      </c>
      <c r="N17" s="463">
        <v>10</v>
      </c>
      <c r="O17" s="460">
        <v>1</v>
      </c>
      <c r="P17" s="461">
        <v>2</v>
      </c>
      <c r="Q17" s="460"/>
      <c r="R17" s="461">
        <v>3</v>
      </c>
      <c r="S17" s="464"/>
      <c r="T17" s="465"/>
      <c r="U17" s="464"/>
      <c r="V17" s="465"/>
      <c r="W17" s="466">
        <f t="shared" si="0"/>
        <v>7</v>
      </c>
      <c r="X17" s="467">
        <f t="shared" si="0"/>
        <v>20</v>
      </c>
      <c r="Y17" s="468">
        <f>'t1'!M17</f>
        <v>1</v>
      </c>
    </row>
    <row r="18" spans="1:25" ht="12.75" customHeight="1" x14ac:dyDescent="0.2">
      <c r="A18" s="33" t="str">
        <f>'t1'!A18</f>
        <v>ISTRUTTORI</v>
      </c>
      <c r="B18" s="392" t="str">
        <f>'t1'!B18</f>
        <v>0IR000</v>
      </c>
      <c r="C18" s="460">
        <v>2</v>
      </c>
      <c r="D18" s="461">
        <v>6</v>
      </c>
      <c r="E18" s="460"/>
      <c r="F18" s="461"/>
      <c r="G18" s="460">
        <v>1</v>
      </c>
      <c r="H18" s="461">
        <v>5</v>
      </c>
      <c r="I18" s="460"/>
      <c r="J18" s="461">
        <v>1</v>
      </c>
      <c r="K18" s="460">
        <v>5</v>
      </c>
      <c r="L18" s="461">
        <v>8</v>
      </c>
      <c r="M18" s="462">
        <v>3</v>
      </c>
      <c r="N18" s="463">
        <v>14</v>
      </c>
      <c r="O18" s="460"/>
      <c r="P18" s="461">
        <v>7</v>
      </c>
      <c r="Q18" s="460"/>
      <c r="R18" s="461">
        <v>3</v>
      </c>
      <c r="S18" s="464"/>
      <c r="T18" s="465"/>
      <c r="U18" s="464"/>
      <c r="V18" s="465"/>
      <c r="W18" s="466">
        <f t="shared" si="0"/>
        <v>11</v>
      </c>
      <c r="X18" s="467">
        <f t="shared" si="0"/>
        <v>44</v>
      </c>
      <c r="Y18" s="468">
        <f>'t1'!M18</f>
        <v>1</v>
      </c>
    </row>
    <row r="19" spans="1:25" ht="12.75" customHeight="1" x14ac:dyDescent="0.2">
      <c r="A19" s="33" t="str">
        <f>'t1'!A19</f>
        <v>OPERATORI ESPERTI</v>
      </c>
      <c r="B19" s="392" t="str">
        <f>'t1'!B19</f>
        <v>0OEESP</v>
      </c>
      <c r="C19" s="460"/>
      <c r="D19" s="461"/>
      <c r="E19" s="460"/>
      <c r="F19" s="461"/>
      <c r="G19" s="460"/>
      <c r="H19" s="461"/>
      <c r="I19" s="460"/>
      <c r="J19" s="461"/>
      <c r="K19" s="460">
        <v>1</v>
      </c>
      <c r="L19" s="461"/>
      <c r="M19" s="462">
        <v>1</v>
      </c>
      <c r="N19" s="463"/>
      <c r="O19" s="460"/>
      <c r="P19" s="461">
        <v>2</v>
      </c>
      <c r="Q19" s="460"/>
      <c r="R19" s="461">
        <v>1</v>
      </c>
      <c r="S19" s="464"/>
      <c r="T19" s="465"/>
      <c r="U19" s="464"/>
      <c r="V19" s="465"/>
      <c r="W19" s="466">
        <f t="shared" si="0"/>
        <v>2</v>
      </c>
      <c r="X19" s="467">
        <f t="shared" si="0"/>
        <v>3</v>
      </c>
      <c r="Y19" s="468">
        <f>'t1'!M19</f>
        <v>1</v>
      </c>
    </row>
    <row r="20" spans="1:25" ht="12.75" customHeight="1" x14ac:dyDescent="0.2">
      <c r="A20" s="33" t="str">
        <f>'t1'!A20</f>
        <v>OPERATORI</v>
      </c>
      <c r="B20" s="392" t="str">
        <f>'t1'!B20</f>
        <v>0OP000</v>
      </c>
      <c r="C20" s="460"/>
      <c r="D20" s="461"/>
      <c r="E20" s="460"/>
      <c r="F20" s="461"/>
      <c r="G20" s="460"/>
      <c r="H20" s="461"/>
      <c r="I20" s="460"/>
      <c r="J20" s="461"/>
      <c r="K20" s="460"/>
      <c r="L20" s="461"/>
      <c r="M20" s="462">
        <v>1</v>
      </c>
      <c r="N20" s="463"/>
      <c r="O20" s="460"/>
      <c r="P20" s="461"/>
      <c r="Q20" s="460"/>
      <c r="R20" s="461"/>
      <c r="S20" s="464"/>
      <c r="T20" s="465"/>
      <c r="U20" s="464"/>
      <c r="V20" s="465"/>
      <c r="W20" s="466">
        <f t="shared" si="0"/>
        <v>1</v>
      </c>
      <c r="X20" s="467">
        <f t="shared" si="0"/>
        <v>0</v>
      </c>
      <c r="Y20" s="468">
        <f>'t1'!M20</f>
        <v>1</v>
      </c>
    </row>
    <row r="21" spans="1:25" ht="12.75" customHeight="1" x14ac:dyDescent="0.2">
      <c r="A21" s="33" t="str">
        <f>'t1'!A21</f>
        <v>CONTRATTISTI</v>
      </c>
      <c r="B21" s="392" t="str">
        <f>'t1'!B21</f>
        <v>000061</v>
      </c>
      <c r="C21" s="460"/>
      <c r="D21" s="461"/>
      <c r="E21" s="460"/>
      <c r="F21" s="461"/>
      <c r="G21" s="460"/>
      <c r="H21" s="461"/>
      <c r="I21" s="460"/>
      <c r="J21" s="461"/>
      <c r="K21" s="460"/>
      <c r="L21" s="461"/>
      <c r="M21" s="462"/>
      <c r="N21" s="463"/>
      <c r="O21" s="460"/>
      <c r="P21" s="461"/>
      <c r="Q21" s="460"/>
      <c r="R21" s="461"/>
      <c r="S21" s="464"/>
      <c r="T21" s="465"/>
      <c r="U21" s="464"/>
      <c r="V21" s="465"/>
      <c r="W21" s="466">
        <f>SUM(C21,E21,G21,I21,K21,M21,O21,Q21,S21,U21)</f>
        <v>0</v>
      </c>
      <c r="X21" s="467">
        <f>SUM(D21,F21,H21,J21,L21,N21,P21,R21,T21,V21)</f>
        <v>0</v>
      </c>
      <c r="Y21" s="468">
        <f>'t1'!M21</f>
        <v>0</v>
      </c>
    </row>
    <row r="22" spans="1:25" ht="12.75" customHeight="1" thickBot="1" x14ac:dyDescent="0.25">
      <c r="A22" s="33" t="str">
        <f>'t1'!A22</f>
        <v>COLLABORATORE A T.D. ART. 90 TUEL</v>
      </c>
      <c r="B22" s="392" t="str">
        <f>'t1'!B22</f>
        <v>000096</v>
      </c>
      <c r="C22" s="460"/>
      <c r="D22" s="461"/>
      <c r="E22" s="460"/>
      <c r="F22" s="461"/>
      <c r="G22" s="460"/>
      <c r="H22" s="461"/>
      <c r="I22" s="460"/>
      <c r="J22" s="461"/>
      <c r="K22" s="460"/>
      <c r="L22" s="461"/>
      <c r="M22" s="462"/>
      <c r="N22" s="463"/>
      <c r="O22" s="460"/>
      <c r="P22" s="461"/>
      <c r="Q22" s="460"/>
      <c r="R22" s="461"/>
      <c r="S22" s="464"/>
      <c r="T22" s="465"/>
      <c r="U22" s="464"/>
      <c r="V22" s="465"/>
      <c r="W22" s="466">
        <f t="shared" si="0"/>
        <v>0</v>
      </c>
      <c r="X22" s="467">
        <f t="shared" si="0"/>
        <v>0</v>
      </c>
      <c r="Y22" s="468">
        <f>'t1'!M22</f>
        <v>0</v>
      </c>
    </row>
    <row r="23" spans="1:25" ht="17.25" customHeight="1" thickTop="1" thickBot="1" x14ac:dyDescent="0.25">
      <c r="A23" s="33" t="str">
        <f>'t1'!A23</f>
        <v>TOTALE</v>
      </c>
      <c r="B23" s="469"/>
      <c r="C23" s="470">
        <f t="shared" ref="C23:X23" si="1">SUM(C6:C22)</f>
        <v>2</v>
      </c>
      <c r="D23" s="471">
        <f t="shared" si="1"/>
        <v>6</v>
      </c>
      <c r="E23" s="470">
        <f t="shared" si="1"/>
        <v>0</v>
      </c>
      <c r="F23" s="471">
        <f t="shared" si="1"/>
        <v>0</v>
      </c>
      <c r="G23" s="470">
        <f t="shared" si="1"/>
        <v>1</v>
      </c>
      <c r="H23" s="471">
        <f t="shared" si="1"/>
        <v>6</v>
      </c>
      <c r="I23" s="470">
        <f t="shared" si="1"/>
        <v>0</v>
      </c>
      <c r="J23" s="471">
        <f t="shared" si="1"/>
        <v>2</v>
      </c>
      <c r="K23" s="470">
        <f t="shared" si="1"/>
        <v>9</v>
      </c>
      <c r="L23" s="471">
        <f t="shared" si="1"/>
        <v>11</v>
      </c>
      <c r="M23" s="470">
        <f t="shared" si="1"/>
        <v>9</v>
      </c>
      <c r="N23" s="471">
        <f t="shared" si="1"/>
        <v>24</v>
      </c>
      <c r="O23" s="470">
        <f t="shared" si="1"/>
        <v>3</v>
      </c>
      <c r="P23" s="471">
        <f t="shared" si="1"/>
        <v>11</v>
      </c>
      <c r="Q23" s="470">
        <f t="shared" si="1"/>
        <v>0</v>
      </c>
      <c r="R23" s="471">
        <f t="shared" si="1"/>
        <v>7</v>
      </c>
      <c r="S23" s="470">
        <f>SUM(S6:S22)</f>
        <v>0</v>
      </c>
      <c r="T23" s="471">
        <f>SUM(T6:T22)</f>
        <v>0</v>
      </c>
      <c r="U23" s="470">
        <f t="shared" si="1"/>
        <v>0</v>
      </c>
      <c r="V23" s="471">
        <f t="shared" si="1"/>
        <v>0</v>
      </c>
      <c r="W23" s="470">
        <f t="shared" si="1"/>
        <v>24</v>
      </c>
      <c r="X23" s="472">
        <f t="shared" si="1"/>
        <v>67</v>
      </c>
    </row>
    <row r="24" spans="1:25" s="473" customFormat="1" ht="19.5" customHeight="1" x14ac:dyDescent="0.2">
      <c r="A24" s="33" t="str">
        <f>'t1'!A24</f>
        <v>(a) personale a tempo indeterminato al quale viene applicato un contratto di lavoro di tipo privatistico (es.:tipografico,chimico,edile,metalmeccanico,portierato, ecc.)</v>
      </c>
      <c r="B24" s="6"/>
      <c r="C24" s="4"/>
      <c r="D24" s="4"/>
      <c r="E24" s="4"/>
      <c r="F24" s="4"/>
      <c r="G24" s="4"/>
      <c r="H24" s="4"/>
      <c r="I24" s="4"/>
      <c r="J24" s="4"/>
      <c r="K24" s="321"/>
    </row>
    <row r="25" spans="1:25" s="4" customFormat="1" x14ac:dyDescent="0.2">
      <c r="A25" s="33" t="str">
        <f>'t1'!A25</f>
        <v>(b) cfr." istruzioni generali e specifiche di comparto" e "glossario"</v>
      </c>
      <c r="B25" s="6"/>
    </row>
  </sheetData>
  <sheetProtection algorithmName="SHA-512" hashValue="LczDGkEp4if6bNwo4FPPq8mFZaUtS2CnS+ahap7uAi5wntcg+HjGJC8dW2DgBi60h0NNRNQGhUGQuu+m36hj2w==" saltValue="24m1umBkues+BcngBneMPQ==" spinCount="100000" sheet="1" formatColumns="0" selectLockedCells="1"/>
  <mergeCells count="12">
    <mergeCell ref="S4:T4"/>
    <mergeCell ref="U4:V4"/>
    <mergeCell ref="A1:V1"/>
    <mergeCell ref="P2:X2"/>
    <mergeCell ref="C4:D4"/>
    <mergeCell ref="E4:F4"/>
    <mergeCell ref="G4:H4"/>
    <mergeCell ref="I4:J4"/>
    <mergeCell ref="K4:L4"/>
    <mergeCell ref="M4:N4"/>
    <mergeCell ref="O4:P4"/>
    <mergeCell ref="Q4:R4"/>
  </mergeCells>
  <conditionalFormatting sqref="A6:X6 B7:X22 A7:A25">
    <cfRule type="expression" dxfId="7" priority="1" stopIfTrue="1">
      <formula>$Y6&gt;0</formula>
    </cfRule>
  </conditionalFormatting>
  <printOptions horizontalCentered="1" verticalCentered="1"/>
  <pageMargins left="0" right="0" top="0.19685039370078741" bottom="0.17" header="0.18" footer="0.2"/>
  <pageSetup paperSize="9" scale="7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showGridLines="0"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6.6640625" style="473" customWidth="1"/>
    <col min="2" max="2" width="8.1640625" style="475" bestFit="1" customWidth="1"/>
    <col min="3" max="4" width="6.6640625" style="473" customWidth="1"/>
    <col min="5" max="24" width="8" style="473" customWidth="1"/>
    <col min="25" max="26" width="6.5" style="473" customWidth="1"/>
    <col min="27" max="28" width="8.1640625" style="473" customWidth="1"/>
    <col min="29" max="29" width="10.6640625" style="473" hidden="1" customWidth="1"/>
    <col min="30" max="16384" width="10.6640625" style="473"/>
  </cols>
  <sheetData>
    <row r="1" spans="1:29" s="4" customFormat="1" ht="43.5" customHeight="1" x14ac:dyDescent="0.2">
      <c r="A1" s="260" t="str">
        <f>'t1'!A1</f>
        <v>REGIONI ED AUTONOMIE LOCALI - anno 2023</v>
      </c>
      <c r="B1" s="260"/>
      <c r="C1" s="260"/>
      <c r="D1" s="260"/>
      <c r="E1" s="260"/>
      <c r="F1" s="260"/>
      <c r="G1" s="260"/>
      <c r="H1" s="260"/>
      <c r="I1" s="260"/>
      <c r="J1" s="260"/>
      <c r="K1" s="260"/>
      <c r="L1" s="260"/>
      <c r="M1" s="260"/>
      <c r="N1" s="260"/>
      <c r="O1" s="260"/>
      <c r="P1" s="260"/>
      <c r="Q1" s="260"/>
      <c r="R1" s="260"/>
      <c r="S1" s="260"/>
      <c r="T1" s="260"/>
      <c r="U1" s="260"/>
      <c r="V1" s="260"/>
      <c r="W1" s="260"/>
      <c r="X1" s="260"/>
      <c r="Y1" s="260"/>
      <c r="AB1" s="2"/>
    </row>
    <row r="2" spans="1:29" ht="30" customHeight="1" thickBot="1" x14ac:dyDescent="0.25">
      <c r="A2" s="474"/>
      <c r="S2" s="261"/>
      <c r="T2" s="261"/>
      <c r="U2" s="261"/>
      <c r="V2" s="261"/>
      <c r="W2" s="261"/>
      <c r="X2" s="261"/>
      <c r="Y2" s="261"/>
      <c r="Z2" s="261"/>
      <c r="AA2" s="261"/>
      <c r="AB2" s="261"/>
    </row>
    <row r="3" spans="1:29" ht="16.5" customHeight="1" thickBot="1" x14ac:dyDescent="0.25">
      <c r="A3" s="476"/>
      <c r="B3" s="477"/>
      <c r="C3" s="478" t="s">
        <v>163</v>
      </c>
      <c r="D3" s="479"/>
      <c r="E3" s="479"/>
      <c r="F3" s="479"/>
      <c r="G3" s="479"/>
      <c r="H3" s="479"/>
      <c r="I3" s="479"/>
      <c r="J3" s="479"/>
      <c r="K3" s="479"/>
      <c r="L3" s="479"/>
      <c r="M3" s="479"/>
      <c r="N3" s="479"/>
      <c r="O3" s="479"/>
      <c r="P3" s="479"/>
      <c r="Q3" s="479"/>
      <c r="R3" s="479"/>
      <c r="S3" s="479"/>
      <c r="T3" s="479"/>
      <c r="U3" s="479"/>
      <c r="V3" s="479"/>
      <c r="W3" s="479"/>
      <c r="X3" s="480"/>
      <c r="Y3" s="479"/>
      <c r="Z3" s="480"/>
      <c r="AA3" s="479"/>
      <c r="AB3" s="480"/>
    </row>
    <row r="4" spans="1:29" ht="16.5" customHeight="1" thickTop="1" x14ac:dyDescent="0.2">
      <c r="A4" s="481" t="s">
        <v>164</v>
      </c>
      <c r="B4" s="482" t="s">
        <v>2</v>
      </c>
      <c r="C4" s="483" t="s">
        <v>165</v>
      </c>
      <c r="D4" s="484"/>
      <c r="E4" s="485" t="s">
        <v>166</v>
      </c>
      <c r="F4" s="486"/>
      <c r="G4" s="483" t="s">
        <v>167</v>
      </c>
      <c r="H4" s="484"/>
      <c r="I4" s="483" t="s">
        <v>168</v>
      </c>
      <c r="J4" s="484"/>
      <c r="K4" s="483" t="s">
        <v>169</v>
      </c>
      <c r="L4" s="484"/>
      <c r="M4" s="483" t="s">
        <v>170</v>
      </c>
      <c r="N4" s="484"/>
      <c r="O4" s="483" t="s">
        <v>171</v>
      </c>
      <c r="P4" s="484"/>
      <c r="Q4" s="483" t="s">
        <v>172</v>
      </c>
      <c r="R4" s="484"/>
      <c r="S4" s="483" t="s">
        <v>173</v>
      </c>
      <c r="T4" s="484"/>
      <c r="U4" s="483" t="s">
        <v>174</v>
      </c>
      <c r="V4" s="484"/>
      <c r="W4" s="483" t="s">
        <v>175</v>
      </c>
      <c r="X4" s="484"/>
      <c r="Y4" s="483" t="s">
        <v>176</v>
      </c>
      <c r="Z4" s="487"/>
      <c r="AA4" s="483" t="s">
        <v>42</v>
      </c>
      <c r="AB4" s="487"/>
    </row>
    <row r="5" spans="1:29" ht="12" thickBot="1" x14ac:dyDescent="0.25">
      <c r="A5" s="283" t="s">
        <v>105</v>
      </c>
      <c r="B5" s="488"/>
      <c r="C5" s="489" t="s">
        <v>93</v>
      </c>
      <c r="D5" s="490" t="s">
        <v>94</v>
      </c>
      <c r="E5" s="489" t="s">
        <v>93</v>
      </c>
      <c r="F5" s="490" t="s">
        <v>94</v>
      </c>
      <c r="G5" s="489" t="s">
        <v>93</v>
      </c>
      <c r="H5" s="490" t="s">
        <v>94</v>
      </c>
      <c r="I5" s="489" t="s">
        <v>93</v>
      </c>
      <c r="J5" s="490" t="s">
        <v>94</v>
      </c>
      <c r="K5" s="489" t="s">
        <v>93</v>
      </c>
      <c r="L5" s="490" t="s">
        <v>94</v>
      </c>
      <c r="M5" s="489" t="s">
        <v>93</v>
      </c>
      <c r="N5" s="490" t="s">
        <v>94</v>
      </c>
      <c r="O5" s="489" t="s">
        <v>93</v>
      </c>
      <c r="P5" s="490" t="s">
        <v>94</v>
      </c>
      <c r="Q5" s="489" t="s">
        <v>93</v>
      </c>
      <c r="R5" s="490" t="s">
        <v>94</v>
      </c>
      <c r="S5" s="489" t="s">
        <v>93</v>
      </c>
      <c r="T5" s="490" t="s">
        <v>94</v>
      </c>
      <c r="U5" s="489" t="s">
        <v>93</v>
      </c>
      <c r="V5" s="490" t="s">
        <v>94</v>
      </c>
      <c r="W5" s="489" t="s">
        <v>93</v>
      </c>
      <c r="X5" s="491" t="s">
        <v>94</v>
      </c>
      <c r="Y5" s="489" t="s">
        <v>93</v>
      </c>
      <c r="Z5" s="491" t="s">
        <v>94</v>
      </c>
      <c r="AA5" s="489" t="s">
        <v>93</v>
      </c>
      <c r="AB5" s="491" t="s">
        <v>94</v>
      </c>
    </row>
    <row r="6" spans="1:29" ht="13.5" customHeight="1" thickTop="1" x14ac:dyDescent="0.2">
      <c r="A6" s="33" t="str">
        <f>'t1'!A6</f>
        <v>SEGRETARIO A</v>
      </c>
      <c r="B6" s="392" t="str">
        <f>'t1'!B6</f>
        <v>0D0102</v>
      </c>
      <c r="C6" s="492"/>
      <c r="D6" s="493"/>
      <c r="E6" s="494"/>
      <c r="F6" s="493"/>
      <c r="G6" s="492"/>
      <c r="H6" s="493"/>
      <c r="I6" s="492"/>
      <c r="J6" s="493"/>
      <c r="K6" s="492"/>
      <c r="L6" s="493"/>
      <c r="M6" s="492"/>
      <c r="N6" s="493"/>
      <c r="O6" s="494"/>
      <c r="P6" s="495"/>
      <c r="Q6" s="492"/>
      <c r="R6" s="493"/>
      <c r="S6" s="492"/>
      <c r="T6" s="493"/>
      <c r="U6" s="492"/>
      <c r="V6" s="493"/>
      <c r="W6" s="496"/>
      <c r="X6" s="493"/>
      <c r="Y6" s="496"/>
      <c r="Z6" s="493"/>
      <c r="AA6" s="497">
        <f>SUM(C6,E6,G6,I6,K6,M6,O6,Q6,S6,U6,W6,Y6)</f>
        <v>0</v>
      </c>
      <c r="AB6" s="498">
        <f>SUM(D6,F6,H6,J6,L6,N6,P6,R6,T6,V6,X6,Z6)</f>
        <v>0</v>
      </c>
      <c r="AC6" s="499">
        <f>'t1'!M6</f>
        <v>0</v>
      </c>
    </row>
    <row r="7" spans="1:29" ht="14.1" customHeight="1" x14ac:dyDescent="0.2">
      <c r="A7" s="33" t="str">
        <f>'t1'!A7</f>
        <v>SEGRETARIO B</v>
      </c>
      <c r="B7" s="392" t="str">
        <f>'t1'!B7</f>
        <v>0D0103</v>
      </c>
      <c r="C7" s="492"/>
      <c r="D7" s="493"/>
      <c r="E7" s="494"/>
      <c r="F7" s="493"/>
      <c r="G7" s="492"/>
      <c r="H7" s="493"/>
      <c r="I7" s="492"/>
      <c r="J7" s="493"/>
      <c r="K7" s="492"/>
      <c r="L7" s="493"/>
      <c r="M7" s="492"/>
      <c r="N7" s="493"/>
      <c r="O7" s="494"/>
      <c r="P7" s="495"/>
      <c r="Q7" s="492"/>
      <c r="R7" s="493"/>
      <c r="S7" s="492"/>
      <c r="T7" s="493"/>
      <c r="U7" s="492"/>
      <c r="V7" s="493"/>
      <c r="W7" s="496"/>
      <c r="X7" s="493"/>
      <c r="Y7" s="496"/>
      <c r="Z7" s="493"/>
      <c r="AA7" s="497">
        <f t="shared" ref="AA7:AB22" si="0">SUM(C7,E7,G7,I7,K7,M7,O7,Q7,S7,U7,W7,Y7)</f>
        <v>0</v>
      </c>
      <c r="AB7" s="498">
        <f t="shared" si="0"/>
        <v>0</v>
      </c>
      <c r="AC7" s="499">
        <f>'t1'!M7</f>
        <v>0</v>
      </c>
    </row>
    <row r="8" spans="1:29" ht="14.1" customHeight="1" x14ac:dyDescent="0.2">
      <c r="A8" s="33" t="str">
        <f>'t1'!A8</f>
        <v>SEGRETARIO C</v>
      </c>
      <c r="B8" s="392" t="str">
        <f>'t1'!B8</f>
        <v>0D0485</v>
      </c>
      <c r="C8" s="492"/>
      <c r="D8" s="493"/>
      <c r="E8" s="494"/>
      <c r="F8" s="493"/>
      <c r="G8" s="492"/>
      <c r="H8" s="493"/>
      <c r="I8" s="492"/>
      <c r="J8" s="493"/>
      <c r="K8" s="492"/>
      <c r="L8" s="493"/>
      <c r="M8" s="492"/>
      <c r="N8" s="493"/>
      <c r="O8" s="494"/>
      <c r="P8" s="495"/>
      <c r="Q8" s="492"/>
      <c r="R8" s="493"/>
      <c r="S8" s="492"/>
      <c r="T8" s="493"/>
      <c r="U8" s="492"/>
      <c r="V8" s="493"/>
      <c r="W8" s="496"/>
      <c r="X8" s="493"/>
      <c r="Y8" s="496"/>
      <c r="Z8" s="493"/>
      <c r="AA8" s="497">
        <f t="shared" si="0"/>
        <v>0</v>
      </c>
      <c r="AB8" s="498">
        <f t="shared" si="0"/>
        <v>0</v>
      </c>
      <c r="AC8" s="499">
        <f>'t1'!M8</f>
        <v>0</v>
      </c>
    </row>
    <row r="9" spans="1:29" ht="14.1" customHeight="1" x14ac:dyDescent="0.2">
      <c r="A9" s="33" t="str">
        <f>'t1'!A9</f>
        <v>DIRETTORE  GENERALE</v>
      </c>
      <c r="B9" s="392" t="str">
        <f>'t1'!B9</f>
        <v>0D0097</v>
      </c>
      <c r="C9" s="492"/>
      <c r="D9" s="493"/>
      <c r="E9" s="494"/>
      <c r="F9" s="493"/>
      <c r="G9" s="492"/>
      <c r="H9" s="493"/>
      <c r="I9" s="492"/>
      <c r="J9" s="493"/>
      <c r="K9" s="492"/>
      <c r="L9" s="493"/>
      <c r="M9" s="492"/>
      <c r="N9" s="493"/>
      <c r="O9" s="494"/>
      <c r="P9" s="495"/>
      <c r="Q9" s="492"/>
      <c r="R9" s="493"/>
      <c r="S9" s="492"/>
      <c r="T9" s="493"/>
      <c r="U9" s="492"/>
      <c r="V9" s="493"/>
      <c r="W9" s="496"/>
      <c r="X9" s="493"/>
      <c r="Y9" s="496"/>
      <c r="Z9" s="493"/>
      <c r="AA9" s="497">
        <f t="shared" si="0"/>
        <v>0</v>
      </c>
      <c r="AB9" s="498">
        <f t="shared" si="0"/>
        <v>0</v>
      </c>
      <c r="AC9" s="499">
        <f>'t1'!M9</f>
        <v>0</v>
      </c>
    </row>
    <row r="10" spans="1:29" ht="14.1" customHeight="1" x14ac:dyDescent="0.2">
      <c r="A10" s="33" t="str">
        <f>'t1'!A10</f>
        <v>ALTE SPECIALIZZ. FUORI D.O.</v>
      </c>
      <c r="B10" s="392" t="str">
        <f>'t1'!B10</f>
        <v>0D0095</v>
      </c>
      <c r="C10" s="492"/>
      <c r="D10" s="493"/>
      <c r="E10" s="494"/>
      <c r="F10" s="493"/>
      <c r="G10" s="492"/>
      <c r="H10" s="493"/>
      <c r="I10" s="492"/>
      <c r="J10" s="493"/>
      <c r="K10" s="492"/>
      <c r="L10" s="493"/>
      <c r="M10" s="492"/>
      <c r="N10" s="493"/>
      <c r="O10" s="494"/>
      <c r="P10" s="495"/>
      <c r="Q10" s="492"/>
      <c r="R10" s="493"/>
      <c r="S10" s="492"/>
      <c r="T10" s="493"/>
      <c r="U10" s="492"/>
      <c r="V10" s="493"/>
      <c r="W10" s="496"/>
      <c r="X10" s="493"/>
      <c r="Y10" s="496"/>
      <c r="Z10" s="493"/>
      <c r="AA10" s="497">
        <f t="shared" si="0"/>
        <v>0</v>
      </c>
      <c r="AB10" s="498">
        <f t="shared" si="0"/>
        <v>0</v>
      </c>
      <c r="AC10" s="499">
        <f>'t1'!M10</f>
        <v>0</v>
      </c>
    </row>
    <row r="11" spans="1:29" ht="14.1" customHeight="1" x14ac:dyDescent="0.2">
      <c r="A11" s="33" t="str">
        <f>'t1'!A11</f>
        <v>DIRIGENTE A TEMPO DETERMINATO FUORI D.O.</v>
      </c>
      <c r="B11" s="392" t="str">
        <f>'t1'!B11</f>
        <v>0D0098</v>
      </c>
      <c r="C11" s="492"/>
      <c r="D11" s="493"/>
      <c r="E11" s="494"/>
      <c r="F11" s="493"/>
      <c r="G11" s="492"/>
      <c r="H11" s="493"/>
      <c r="I11" s="492"/>
      <c r="J11" s="493"/>
      <c r="K11" s="492"/>
      <c r="L11" s="493"/>
      <c r="M11" s="492"/>
      <c r="N11" s="493"/>
      <c r="O11" s="494"/>
      <c r="P11" s="495"/>
      <c r="Q11" s="492"/>
      <c r="R11" s="493"/>
      <c r="S11" s="492"/>
      <c r="T11" s="493"/>
      <c r="U11" s="492"/>
      <c r="V11" s="493"/>
      <c r="W11" s="496"/>
      <c r="X11" s="493"/>
      <c r="Y11" s="496"/>
      <c r="Z11" s="493"/>
      <c r="AA11" s="497">
        <f t="shared" si="0"/>
        <v>0</v>
      </c>
      <c r="AB11" s="498">
        <f t="shared" si="0"/>
        <v>0</v>
      </c>
      <c r="AC11" s="499">
        <f>'t1'!M11</f>
        <v>0</v>
      </c>
    </row>
    <row r="12" spans="1:29" ht="14.1" customHeight="1" x14ac:dyDescent="0.2">
      <c r="A12" s="33" t="str">
        <f>'t1'!A12</f>
        <v>SEGRETARIO GENERALE CCIAA</v>
      </c>
      <c r="B12" s="392" t="str">
        <f>'t1'!B12</f>
        <v>0D0104</v>
      </c>
      <c r="C12" s="492"/>
      <c r="D12" s="493"/>
      <c r="E12" s="494"/>
      <c r="F12" s="493"/>
      <c r="G12" s="492"/>
      <c r="H12" s="493"/>
      <c r="I12" s="492"/>
      <c r="J12" s="493"/>
      <c r="K12" s="492"/>
      <c r="L12" s="493"/>
      <c r="M12" s="492"/>
      <c r="N12" s="493"/>
      <c r="O12" s="494"/>
      <c r="P12" s="495"/>
      <c r="Q12" s="492"/>
      <c r="R12" s="493"/>
      <c r="S12" s="492">
        <v>1</v>
      </c>
      <c r="T12" s="493"/>
      <c r="U12" s="492"/>
      <c r="V12" s="493"/>
      <c r="W12" s="496"/>
      <c r="X12" s="493"/>
      <c r="Y12" s="496"/>
      <c r="Z12" s="493"/>
      <c r="AA12" s="497">
        <f t="shared" si="0"/>
        <v>1</v>
      </c>
      <c r="AB12" s="498">
        <f t="shared" si="0"/>
        <v>0</v>
      </c>
      <c r="AC12" s="499">
        <f>'t1'!M12</f>
        <v>1</v>
      </c>
    </row>
    <row r="13" spans="1:29" ht="14.1" customHeight="1" x14ac:dyDescent="0.2">
      <c r="A13" s="33" t="str">
        <f>'t1'!A13</f>
        <v>DIRIGENTE A TEMPO INDETERMINATO</v>
      </c>
      <c r="B13" s="392" t="str">
        <f>'t1'!B13</f>
        <v>0D0164</v>
      </c>
      <c r="C13" s="492"/>
      <c r="D13" s="493"/>
      <c r="E13" s="494"/>
      <c r="F13" s="493"/>
      <c r="G13" s="492"/>
      <c r="H13" s="493"/>
      <c r="I13" s="492"/>
      <c r="J13" s="493"/>
      <c r="K13" s="492"/>
      <c r="L13" s="493"/>
      <c r="M13" s="492"/>
      <c r="N13" s="493"/>
      <c r="O13" s="494"/>
      <c r="P13" s="495"/>
      <c r="Q13" s="492"/>
      <c r="R13" s="493"/>
      <c r="S13" s="492">
        <v>1</v>
      </c>
      <c r="T13" s="493"/>
      <c r="U13" s="492">
        <v>1</v>
      </c>
      <c r="V13" s="493"/>
      <c r="W13" s="496"/>
      <c r="X13" s="493"/>
      <c r="Y13" s="496"/>
      <c r="Z13" s="493"/>
      <c r="AA13" s="497">
        <f t="shared" si="0"/>
        <v>2</v>
      </c>
      <c r="AB13" s="498">
        <f t="shared" si="0"/>
        <v>0</v>
      </c>
      <c r="AC13" s="499">
        <f>'t1'!M13</f>
        <v>1</v>
      </c>
    </row>
    <row r="14" spans="1:29" ht="14.1" customHeight="1" x14ac:dyDescent="0.2">
      <c r="A14" s="33" t="str">
        <f>'t1'!A14</f>
        <v>DIRIGENTE A TEMPO DETERMINATO IN D.O.</v>
      </c>
      <c r="B14" s="392" t="str">
        <f>'t1'!B14</f>
        <v>0D0165</v>
      </c>
      <c r="C14" s="492"/>
      <c r="D14" s="493"/>
      <c r="E14" s="494"/>
      <c r="F14" s="493"/>
      <c r="G14" s="492"/>
      <c r="H14" s="493"/>
      <c r="I14" s="492"/>
      <c r="J14" s="493"/>
      <c r="K14" s="492"/>
      <c r="L14" s="493"/>
      <c r="M14" s="492"/>
      <c r="N14" s="493"/>
      <c r="O14" s="494"/>
      <c r="P14" s="495"/>
      <c r="Q14" s="492"/>
      <c r="R14" s="493"/>
      <c r="S14" s="492"/>
      <c r="T14" s="493"/>
      <c r="U14" s="492"/>
      <c r="V14" s="493"/>
      <c r="W14" s="496"/>
      <c r="X14" s="493"/>
      <c r="Y14" s="496"/>
      <c r="Z14" s="493"/>
      <c r="AA14" s="497">
        <f t="shared" si="0"/>
        <v>0</v>
      </c>
      <c r="AB14" s="498">
        <f t="shared" si="0"/>
        <v>0</v>
      </c>
      <c r="AC14" s="499">
        <f>'t1'!M14</f>
        <v>0</v>
      </c>
    </row>
    <row r="15" spans="1:29" ht="14.1" customHeight="1" x14ac:dyDescent="0.2">
      <c r="A15" s="33" t="str">
        <f>'t1'!A15</f>
        <v xml:space="preserve">ALTE SPECIALIZZ. IN D.O. </v>
      </c>
      <c r="B15" s="392" t="str">
        <f>'t1'!B15</f>
        <v>0D0I95</v>
      </c>
      <c r="C15" s="492"/>
      <c r="D15" s="493"/>
      <c r="E15" s="494"/>
      <c r="F15" s="493"/>
      <c r="G15" s="492"/>
      <c r="H15" s="493"/>
      <c r="I15" s="492"/>
      <c r="J15" s="493"/>
      <c r="K15" s="492"/>
      <c r="L15" s="493"/>
      <c r="M15" s="492"/>
      <c r="N15" s="493"/>
      <c r="O15" s="494"/>
      <c r="P15" s="495"/>
      <c r="Q15" s="492"/>
      <c r="R15" s="493"/>
      <c r="S15" s="492"/>
      <c r="T15" s="493"/>
      <c r="U15" s="492"/>
      <c r="V15" s="493"/>
      <c r="W15" s="496"/>
      <c r="X15" s="493"/>
      <c r="Y15" s="496"/>
      <c r="Z15" s="493"/>
      <c r="AA15" s="497">
        <f t="shared" si="0"/>
        <v>0</v>
      </c>
      <c r="AB15" s="498">
        <f t="shared" si="0"/>
        <v>0</v>
      </c>
      <c r="AC15" s="499">
        <f>'t1'!M15</f>
        <v>0</v>
      </c>
    </row>
    <row r="16" spans="1:29" ht="14.1" customHeight="1" x14ac:dyDescent="0.2">
      <c r="A16" s="33" t="str">
        <f>'t1'!A16</f>
        <v>RESPONSABILE DEI SERVIZI O DEGLI UFFICI IN D.O</v>
      </c>
      <c r="B16" s="392" t="str">
        <f>'t1'!B16</f>
        <v>0D0I96</v>
      </c>
      <c r="C16" s="492"/>
      <c r="D16" s="493"/>
      <c r="E16" s="494"/>
      <c r="F16" s="493"/>
      <c r="G16" s="492"/>
      <c r="H16" s="493"/>
      <c r="I16" s="492"/>
      <c r="J16" s="493"/>
      <c r="K16" s="492"/>
      <c r="L16" s="493"/>
      <c r="M16" s="492"/>
      <c r="N16" s="493"/>
      <c r="O16" s="494"/>
      <c r="P16" s="495"/>
      <c r="Q16" s="492"/>
      <c r="R16" s="493"/>
      <c r="S16" s="492"/>
      <c r="T16" s="493"/>
      <c r="U16" s="492"/>
      <c r="V16" s="493"/>
      <c r="W16" s="496"/>
      <c r="X16" s="493"/>
      <c r="Y16" s="496"/>
      <c r="Z16" s="493"/>
      <c r="AA16" s="497">
        <f>SUM(C16,E16,G16,I16,K16,M16,O16,Q16,S16,U16,W16,Y16)</f>
        <v>0</v>
      </c>
      <c r="AB16" s="498">
        <f>SUM(D16,F16,H16,J16,L16,N16,P16,R16,T16,V16,X16,Z16)</f>
        <v>0</v>
      </c>
      <c r="AC16" s="499">
        <f>'t1'!M16</f>
        <v>0</v>
      </c>
    </row>
    <row r="17" spans="1:29" ht="14.1" customHeight="1" x14ac:dyDescent="0.2">
      <c r="A17" s="33" t="str">
        <f>'t1'!A17</f>
        <v>FUNZIONARI ED ELEVATA QUALIFICAZIONE</v>
      </c>
      <c r="B17" s="392" t="str">
        <f>'t1'!B17</f>
        <v>0FZEQF</v>
      </c>
      <c r="C17" s="492"/>
      <c r="D17" s="493"/>
      <c r="E17" s="494"/>
      <c r="F17" s="493"/>
      <c r="G17" s="492"/>
      <c r="H17" s="493"/>
      <c r="I17" s="492"/>
      <c r="J17" s="493"/>
      <c r="K17" s="492"/>
      <c r="L17" s="493"/>
      <c r="M17" s="492"/>
      <c r="N17" s="493">
        <v>1</v>
      </c>
      <c r="O17" s="494">
        <v>2</v>
      </c>
      <c r="P17" s="495">
        <v>1</v>
      </c>
      <c r="Q17" s="492">
        <v>2</v>
      </c>
      <c r="R17" s="493">
        <v>5</v>
      </c>
      <c r="S17" s="492">
        <v>2</v>
      </c>
      <c r="T17" s="493">
        <v>10</v>
      </c>
      <c r="U17" s="492">
        <v>1</v>
      </c>
      <c r="V17" s="493">
        <v>3</v>
      </c>
      <c r="W17" s="496"/>
      <c r="X17" s="493"/>
      <c r="Y17" s="496"/>
      <c r="Z17" s="493"/>
      <c r="AA17" s="497">
        <f t="shared" si="0"/>
        <v>7</v>
      </c>
      <c r="AB17" s="498">
        <f t="shared" si="0"/>
        <v>20</v>
      </c>
      <c r="AC17" s="499">
        <f>'t1'!M17</f>
        <v>1</v>
      </c>
    </row>
    <row r="18" spans="1:29" ht="14.1" customHeight="1" x14ac:dyDescent="0.2">
      <c r="A18" s="33" t="str">
        <f>'t1'!A18</f>
        <v>ISTRUTTORI</v>
      </c>
      <c r="B18" s="392" t="str">
        <f>'t1'!B18</f>
        <v>0IR000</v>
      </c>
      <c r="C18" s="492"/>
      <c r="D18" s="493"/>
      <c r="E18" s="494"/>
      <c r="F18" s="493"/>
      <c r="G18" s="492">
        <v>1</v>
      </c>
      <c r="H18" s="493">
        <v>1</v>
      </c>
      <c r="I18" s="492">
        <v>1</v>
      </c>
      <c r="J18" s="493">
        <v>1</v>
      </c>
      <c r="K18" s="492"/>
      <c r="L18" s="493"/>
      <c r="M18" s="492"/>
      <c r="N18" s="493">
        <v>2</v>
      </c>
      <c r="O18" s="494">
        <v>2</v>
      </c>
      <c r="P18" s="495">
        <v>3</v>
      </c>
      <c r="Q18" s="492">
        <v>1</v>
      </c>
      <c r="R18" s="493">
        <v>14</v>
      </c>
      <c r="S18" s="492">
        <v>5</v>
      </c>
      <c r="T18" s="493">
        <v>18</v>
      </c>
      <c r="U18" s="492">
        <v>1</v>
      </c>
      <c r="V18" s="493">
        <v>4</v>
      </c>
      <c r="W18" s="496"/>
      <c r="X18" s="493">
        <v>1</v>
      </c>
      <c r="Y18" s="496"/>
      <c r="Z18" s="493"/>
      <c r="AA18" s="497">
        <f t="shared" si="0"/>
        <v>11</v>
      </c>
      <c r="AB18" s="498">
        <f t="shared" si="0"/>
        <v>44</v>
      </c>
      <c r="AC18" s="499">
        <f>'t1'!M18</f>
        <v>1</v>
      </c>
    </row>
    <row r="19" spans="1:29" ht="14.1" customHeight="1" x14ac:dyDescent="0.2">
      <c r="A19" s="33" t="str">
        <f>'t1'!A19</f>
        <v>OPERATORI ESPERTI</v>
      </c>
      <c r="B19" s="392" t="str">
        <f>'t1'!B19</f>
        <v>0OEESP</v>
      </c>
      <c r="C19" s="492"/>
      <c r="D19" s="493"/>
      <c r="E19" s="494"/>
      <c r="F19" s="493"/>
      <c r="G19" s="492"/>
      <c r="H19" s="493"/>
      <c r="I19" s="492"/>
      <c r="J19" s="493"/>
      <c r="K19" s="492"/>
      <c r="L19" s="493"/>
      <c r="M19" s="492"/>
      <c r="N19" s="493"/>
      <c r="O19" s="494"/>
      <c r="P19" s="495"/>
      <c r="Q19" s="492"/>
      <c r="R19" s="493">
        <v>1</v>
      </c>
      <c r="S19" s="492">
        <v>2</v>
      </c>
      <c r="T19" s="493">
        <v>1</v>
      </c>
      <c r="U19" s="492"/>
      <c r="V19" s="493"/>
      <c r="W19" s="496"/>
      <c r="X19" s="493">
        <v>1</v>
      </c>
      <c r="Y19" s="496"/>
      <c r="Z19" s="493"/>
      <c r="AA19" s="497">
        <f t="shared" si="0"/>
        <v>2</v>
      </c>
      <c r="AB19" s="498">
        <f t="shared" si="0"/>
        <v>3</v>
      </c>
      <c r="AC19" s="499">
        <f>'t1'!M19</f>
        <v>1</v>
      </c>
    </row>
    <row r="20" spans="1:29" ht="14.1" customHeight="1" x14ac:dyDescent="0.2">
      <c r="A20" s="33" t="str">
        <f>'t1'!A20</f>
        <v>OPERATORI</v>
      </c>
      <c r="B20" s="392" t="str">
        <f>'t1'!B20</f>
        <v>0OP000</v>
      </c>
      <c r="C20" s="492"/>
      <c r="D20" s="493"/>
      <c r="E20" s="494"/>
      <c r="F20" s="493"/>
      <c r="G20" s="492"/>
      <c r="H20" s="493"/>
      <c r="I20" s="492"/>
      <c r="J20" s="493"/>
      <c r="K20" s="492"/>
      <c r="L20" s="493"/>
      <c r="M20" s="492"/>
      <c r="N20" s="493"/>
      <c r="O20" s="494"/>
      <c r="P20" s="495"/>
      <c r="Q20" s="492"/>
      <c r="R20" s="493"/>
      <c r="S20" s="492">
        <v>1</v>
      </c>
      <c r="T20" s="493"/>
      <c r="U20" s="492"/>
      <c r="V20" s="493"/>
      <c r="W20" s="496"/>
      <c r="X20" s="493"/>
      <c r="Y20" s="496"/>
      <c r="Z20" s="493"/>
      <c r="AA20" s="497">
        <f t="shared" si="0"/>
        <v>1</v>
      </c>
      <c r="AB20" s="498">
        <f t="shared" si="0"/>
        <v>0</v>
      </c>
      <c r="AC20" s="499">
        <f>'t1'!M20</f>
        <v>1</v>
      </c>
    </row>
    <row r="21" spans="1:29" ht="14.1" customHeight="1" x14ac:dyDescent="0.2">
      <c r="A21" s="33" t="str">
        <f>'t1'!A21</f>
        <v>CONTRATTISTI</v>
      </c>
      <c r="B21" s="392" t="str">
        <f>'t1'!B21</f>
        <v>000061</v>
      </c>
      <c r="C21" s="492"/>
      <c r="D21" s="493"/>
      <c r="E21" s="494"/>
      <c r="F21" s="493"/>
      <c r="G21" s="492"/>
      <c r="H21" s="493"/>
      <c r="I21" s="492"/>
      <c r="J21" s="493"/>
      <c r="K21" s="492"/>
      <c r="L21" s="493"/>
      <c r="M21" s="492"/>
      <c r="N21" s="493"/>
      <c r="O21" s="494"/>
      <c r="P21" s="495"/>
      <c r="Q21" s="492"/>
      <c r="R21" s="493"/>
      <c r="S21" s="492"/>
      <c r="T21" s="493"/>
      <c r="U21" s="492"/>
      <c r="V21" s="493"/>
      <c r="W21" s="496"/>
      <c r="X21" s="493"/>
      <c r="Y21" s="496"/>
      <c r="Z21" s="493"/>
      <c r="AA21" s="497">
        <f>SUM(C21,E21,G21,I21,K21,M21,O21,Q21,S21,U21,W21,Y21)</f>
        <v>0</v>
      </c>
      <c r="AB21" s="498">
        <f>SUM(D21,F21,H21,J21,L21,N21,P21,R21,T21,V21,X21,Z21)</f>
        <v>0</v>
      </c>
      <c r="AC21" s="499">
        <f>'t1'!M21</f>
        <v>0</v>
      </c>
    </row>
    <row r="22" spans="1:29" ht="14.1" customHeight="1" thickBot="1" x14ac:dyDescent="0.25">
      <c r="A22" s="33" t="str">
        <f>'t1'!A22</f>
        <v>COLLABORATORE A T.D. ART. 90 TUEL</v>
      </c>
      <c r="B22" s="392" t="str">
        <f>'t1'!B22</f>
        <v>000096</v>
      </c>
      <c r="C22" s="492"/>
      <c r="D22" s="493"/>
      <c r="E22" s="494"/>
      <c r="F22" s="493"/>
      <c r="G22" s="492"/>
      <c r="H22" s="493"/>
      <c r="I22" s="492"/>
      <c r="J22" s="493"/>
      <c r="K22" s="492"/>
      <c r="L22" s="493"/>
      <c r="M22" s="492"/>
      <c r="N22" s="493"/>
      <c r="O22" s="494"/>
      <c r="P22" s="495"/>
      <c r="Q22" s="492"/>
      <c r="R22" s="493"/>
      <c r="S22" s="492"/>
      <c r="T22" s="493"/>
      <c r="U22" s="492"/>
      <c r="V22" s="493"/>
      <c r="W22" s="496"/>
      <c r="X22" s="493"/>
      <c r="Y22" s="496"/>
      <c r="Z22" s="493"/>
      <c r="AA22" s="497">
        <f t="shared" si="0"/>
        <v>0</v>
      </c>
      <c r="AB22" s="498">
        <f t="shared" si="0"/>
        <v>0</v>
      </c>
      <c r="AC22" s="499">
        <f>'t1'!M22</f>
        <v>0</v>
      </c>
    </row>
    <row r="23" spans="1:29" ht="16.5" customHeight="1" thickTop="1" thickBot="1" x14ac:dyDescent="0.25">
      <c r="A23" s="500" t="s">
        <v>42</v>
      </c>
      <c r="B23" s="501"/>
      <c r="C23" s="502">
        <f t="shared" ref="C23:AB23" si="1">SUM(C6:C22)</f>
        <v>0</v>
      </c>
      <c r="D23" s="503">
        <f t="shared" si="1"/>
        <v>0</v>
      </c>
      <c r="E23" s="502">
        <f t="shared" si="1"/>
        <v>0</v>
      </c>
      <c r="F23" s="503">
        <f t="shared" si="1"/>
        <v>0</v>
      </c>
      <c r="G23" s="502">
        <f t="shared" si="1"/>
        <v>1</v>
      </c>
      <c r="H23" s="503">
        <f t="shared" si="1"/>
        <v>1</v>
      </c>
      <c r="I23" s="502">
        <f t="shared" si="1"/>
        <v>1</v>
      </c>
      <c r="J23" s="503">
        <f t="shared" si="1"/>
        <v>1</v>
      </c>
      <c r="K23" s="502">
        <f t="shared" si="1"/>
        <v>0</v>
      </c>
      <c r="L23" s="503">
        <f t="shared" si="1"/>
        <v>0</v>
      </c>
      <c r="M23" s="502">
        <f t="shared" si="1"/>
        <v>0</v>
      </c>
      <c r="N23" s="503">
        <f t="shared" si="1"/>
        <v>3</v>
      </c>
      <c r="O23" s="502">
        <f t="shared" si="1"/>
        <v>4</v>
      </c>
      <c r="P23" s="503">
        <f t="shared" si="1"/>
        <v>4</v>
      </c>
      <c r="Q23" s="502">
        <f t="shared" si="1"/>
        <v>3</v>
      </c>
      <c r="R23" s="503">
        <f t="shared" si="1"/>
        <v>20</v>
      </c>
      <c r="S23" s="502">
        <f t="shared" si="1"/>
        <v>12</v>
      </c>
      <c r="T23" s="503">
        <f t="shared" si="1"/>
        <v>29</v>
      </c>
      <c r="U23" s="502">
        <f t="shared" si="1"/>
        <v>3</v>
      </c>
      <c r="V23" s="503">
        <f t="shared" si="1"/>
        <v>7</v>
      </c>
      <c r="W23" s="502">
        <f>SUM(W6:W22)</f>
        <v>0</v>
      </c>
      <c r="X23" s="503">
        <f>SUM(X6:X22)</f>
        <v>2</v>
      </c>
      <c r="Y23" s="502">
        <f t="shared" si="1"/>
        <v>0</v>
      </c>
      <c r="Z23" s="503">
        <f t="shared" si="1"/>
        <v>0</v>
      </c>
      <c r="AA23" s="502">
        <f t="shared" si="1"/>
        <v>24</v>
      </c>
      <c r="AB23" s="504">
        <f t="shared" si="1"/>
        <v>67</v>
      </c>
    </row>
    <row r="24" spans="1:29" ht="8.25" customHeight="1" x14ac:dyDescent="0.2">
      <c r="A24" s="505"/>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row>
    <row r="25" spans="1:29" x14ac:dyDescent="0.2">
      <c r="A25" s="4" t="str">
        <f>'t1'!$A$24</f>
        <v>(a) personale a tempo indeterminato al quale viene applicato un contratto di lavoro di tipo privatistico (es.:tipografico,chimico,edile,metalmeccanico,portierato, ecc.)</v>
      </c>
      <c r="B25" s="6"/>
      <c r="C25" s="4"/>
      <c r="D25" s="4"/>
      <c r="E25" s="4"/>
      <c r="F25" s="4"/>
      <c r="G25" s="4"/>
      <c r="H25" s="4"/>
      <c r="I25" s="4"/>
      <c r="J25" s="4"/>
      <c r="K25" s="4"/>
      <c r="L25" s="4"/>
      <c r="M25" s="321"/>
    </row>
    <row r="26" spans="1:29" s="4" customFormat="1" x14ac:dyDescent="0.2">
      <c r="A26" s="4" t="str">
        <f>'t1'!$A$25</f>
        <v>(b) cfr." istruzioni generali e specifiche di comparto" e "glossario"</v>
      </c>
      <c r="B26" s="6"/>
    </row>
  </sheetData>
  <sheetProtection algorithmName="SHA-512" hashValue="sMr80DmDydvrfvZjUtc2jgynUXoMqkC4Wnz4TBNUuGKLAbC2EH0wBjr8N56EHz7t7VQnhRSWjM1qWZDH4fCjig==" saltValue="v34Sjk7IA+wizCqB5TScVA==" spinCount="100000" sheet="1" formatColumns="0" selectLockedCells="1"/>
  <mergeCells count="14">
    <mergeCell ref="U4:V4"/>
    <mergeCell ref="W4:X4"/>
    <mergeCell ref="Y4:Z4"/>
    <mergeCell ref="AA4:AB4"/>
    <mergeCell ref="A1:Y1"/>
    <mergeCell ref="S2:AB2"/>
    <mergeCell ref="C4:D4"/>
    <mergeCell ref="G4:H4"/>
    <mergeCell ref="I4:J4"/>
    <mergeCell ref="K4:L4"/>
    <mergeCell ref="M4:N4"/>
    <mergeCell ref="O4:P4"/>
    <mergeCell ref="Q4:R4"/>
    <mergeCell ref="S4:T4"/>
  </mergeCells>
  <conditionalFormatting sqref="A6:AB22">
    <cfRule type="expression" dxfId="6"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2.75" x14ac:dyDescent="0.2"/>
  <cols>
    <col min="1" max="1" width="43" style="507" customWidth="1"/>
    <col min="2" max="2" width="10.6640625" style="507" customWidth="1"/>
    <col min="3" max="16" width="13.6640625" style="507" customWidth="1"/>
    <col min="17" max="17" width="0" style="507" hidden="1" customWidth="1"/>
    <col min="18" max="16384" width="10.6640625" style="507"/>
  </cols>
  <sheetData>
    <row r="1" spans="1:17" s="4" customFormat="1" ht="43.5" customHeight="1" x14ac:dyDescent="0.2">
      <c r="A1" s="260" t="str">
        <f>'t1'!A1</f>
        <v>REGIONI ED AUTONOMIE LOCALI - anno 2023</v>
      </c>
      <c r="B1" s="260"/>
      <c r="C1" s="260"/>
      <c r="D1" s="260"/>
      <c r="E1" s="260"/>
      <c r="F1" s="260"/>
      <c r="G1" s="260"/>
      <c r="H1" s="260"/>
      <c r="I1" s="260"/>
      <c r="J1" s="260"/>
      <c r="K1" s="260"/>
      <c r="L1" s="260"/>
      <c r="M1" s="260"/>
      <c r="N1" s="260"/>
      <c r="P1" s="2"/>
      <c r="Q1"/>
    </row>
    <row r="2" spans="1:17" s="4" customFormat="1" ht="5.25" customHeight="1" x14ac:dyDescent="0.2">
      <c r="A2" s="403"/>
      <c r="B2" s="403"/>
      <c r="C2" s="403"/>
      <c r="D2" s="403"/>
      <c r="E2" s="403"/>
      <c r="F2" s="403"/>
      <c r="G2" s="403"/>
      <c r="H2" s="403"/>
      <c r="I2" s="403"/>
      <c r="J2" s="403"/>
      <c r="K2" s="403"/>
      <c r="L2" s="403"/>
      <c r="M2" s="403"/>
      <c r="N2" s="403"/>
      <c r="P2" s="2"/>
      <c r="Q2"/>
    </row>
    <row r="3" spans="1:17" ht="30" customHeight="1" thickBot="1" x14ac:dyDescent="0.25">
      <c r="M3" s="261"/>
      <c r="N3" s="261"/>
      <c r="O3" s="261"/>
      <c r="P3" s="261"/>
    </row>
    <row r="4" spans="1:17" ht="25.35" customHeight="1" x14ac:dyDescent="0.2">
      <c r="A4" s="508" t="s">
        <v>164</v>
      </c>
      <c r="B4" s="509" t="s">
        <v>2</v>
      </c>
      <c r="C4" s="510" t="s">
        <v>177</v>
      </c>
      <c r="D4" s="511"/>
      <c r="E4" s="510" t="s">
        <v>178</v>
      </c>
      <c r="F4" s="511"/>
      <c r="G4" s="512" t="s">
        <v>179</v>
      </c>
      <c r="H4" s="513"/>
      <c r="I4" s="512" t="s">
        <v>180</v>
      </c>
      <c r="J4" s="513"/>
      <c r="K4" s="512" t="s">
        <v>181</v>
      </c>
      <c r="L4" s="513"/>
      <c r="M4" s="512" t="s">
        <v>182</v>
      </c>
      <c r="N4" s="513"/>
      <c r="O4" s="512" t="s">
        <v>42</v>
      </c>
      <c r="P4" s="513"/>
    </row>
    <row r="5" spans="1:17" ht="14.25" customHeight="1" thickBot="1" x14ac:dyDescent="0.25">
      <c r="A5" s="283" t="s">
        <v>105</v>
      </c>
      <c r="B5" s="514"/>
      <c r="C5" s="515" t="s">
        <v>6</v>
      </c>
      <c r="D5" s="516" t="s">
        <v>7</v>
      </c>
      <c r="E5" s="515" t="s">
        <v>6</v>
      </c>
      <c r="F5" s="516" t="s">
        <v>7</v>
      </c>
      <c r="G5" s="515" t="s">
        <v>6</v>
      </c>
      <c r="H5" s="517" t="s">
        <v>7</v>
      </c>
      <c r="I5" s="515" t="s">
        <v>6</v>
      </c>
      <c r="J5" s="517" t="s">
        <v>7</v>
      </c>
      <c r="K5" s="515" t="s">
        <v>6</v>
      </c>
      <c r="L5" s="518" t="s">
        <v>7</v>
      </c>
      <c r="M5" s="515" t="s">
        <v>6</v>
      </c>
      <c r="N5" s="518" t="s">
        <v>7</v>
      </c>
      <c r="O5" s="515" t="s">
        <v>6</v>
      </c>
      <c r="P5" s="518" t="s">
        <v>7</v>
      </c>
    </row>
    <row r="6" spans="1:17" ht="14.1" customHeight="1" thickTop="1" x14ac:dyDescent="0.2">
      <c r="A6" s="33" t="str">
        <f>'t1'!A6</f>
        <v>SEGRETARIO A</v>
      </c>
      <c r="B6" s="392" t="str">
        <f>'t1'!B6</f>
        <v>0D0102</v>
      </c>
      <c r="C6" s="519"/>
      <c r="D6" s="520"/>
      <c r="E6" s="519"/>
      <c r="F6" s="520"/>
      <c r="G6" s="519"/>
      <c r="H6" s="521"/>
      <c r="I6" s="522"/>
      <c r="J6" s="521"/>
      <c r="K6" s="522"/>
      <c r="L6" s="521"/>
      <c r="M6" s="523"/>
      <c r="N6" s="524"/>
      <c r="O6" s="525">
        <f>SUM(C6,E6,G6,I6,K6,M6)</f>
        <v>0</v>
      </c>
      <c r="P6" s="526">
        <f>SUM(D6,F6,H6,J6,L6,N6)</f>
        <v>0</v>
      </c>
      <c r="Q6" s="527">
        <f>'t1'!M6</f>
        <v>0</v>
      </c>
    </row>
    <row r="7" spans="1:17" ht="14.1" customHeight="1" x14ac:dyDescent="0.2">
      <c r="A7" s="33" t="str">
        <f>'t1'!A7</f>
        <v>SEGRETARIO B</v>
      </c>
      <c r="B7" s="392" t="str">
        <f>'t1'!B7</f>
        <v>0D0103</v>
      </c>
      <c r="C7" s="519"/>
      <c r="D7" s="520"/>
      <c r="E7" s="519"/>
      <c r="F7" s="520"/>
      <c r="G7" s="519"/>
      <c r="H7" s="521"/>
      <c r="I7" s="522"/>
      <c r="J7" s="521"/>
      <c r="K7" s="522"/>
      <c r="L7" s="521"/>
      <c r="M7" s="523"/>
      <c r="N7" s="524"/>
      <c r="O7" s="525">
        <f>SUM(C7,E7,G7,I7,K7,M7)</f>
        <v>0</v>
      </c>
      <c r="P7" s="526">
        <f>SUM(D7,F7,H7,J7,L7,N7)</f>
        <v>0</v>
      </c>
      <c r="Q7" s="527">
        <f>'t1'!M7</f>
        <v>0</v>
      </c>
    </row>
    <row r="8" spans="1:17" ht="14.1" customHeight="1" x14ac:dyDescent="0.2">
      <c r="A8" s="33" t="str">
        <f>'t1'!A8</f>
        <v>SEGRETARIO C</v>
      </c>
      <c r="B8" s="392" t="str">
        <f>'t1'!B8</f>
        <v>0D0485</v>
      </c>
      <c r="C8" s="519"/>
      <c r="D8" s="520"/>
      <c r="E8" s="519"/>
      <c r="F8" s="520"/>
      <c r="G8" s="519"/>
      <c r="H8" s="521"/>
      <c r="I8" s="522"/>
      <c r="J8" s="521"/>
      <c r="K8" s="522"/>
      <c r="L8" s="521"/>
      <c r="M8" s="523"/>
      <c r="N8" s="524"/>
      <c r="O8" s="525">
        <f t="shared" ref="O8:P22" si="0">SUM(C8,E8,G8,I8,K8,M8)</f>
        <v>0</v>
      </c>
      <c r="P8" s="526">
        <f t="shared" si="0"/>
        <v>0</v>
      </c>
      <c r="Q8" s="527">
        <f>'t1'!M8</f>
        <v>0</v>
      </c>
    </row>
    <row r="9" spans="1:17" ht="14.1" customHeight="1" x14ac:dyDescent="0.2">
      <c r="A9" s="33" t="str">
        <f>'t1'!A9</f>
        <v>DIRETTORE  GENERALE</v>
      </c>
      <c r="B9" s="392" t="str">
        <f>'t1'!B9</f>
        <v>0D0097</v>
      </c>
      <c r="C9" s="519"/>
      <c r="D9" s="520"/>
      <c r="E9" s="519"/>
      <c r="F9" s="520"/>
      <c r="G9" s="519"/>
      <c r="H9" s="521"/>
      <c r="I9" s="522"/>
      <c r="J9" s="521"/>
      <c r="K9" s="522"/>
      <c r="L9" s="521"/>
      <c r="M9" s="523"/>
      <c r="N9" s="524"/>
      <c r="O9" s="525">
        <f t="shared" si="0"/>
        <v>0</v>
      </c>
      <c r="P9" s="526">
        <f t="shared" si="0"/>
        <v>0</v>
      </c>
      <c r="Q9" s="527">
        <f>'t1'!M9</f>
        <v>0</v>
      </c>
    </row>
    <row r="10" spans="1:17" ht="14.1" customHeight="1" x14ac:dyDescent="0.2">
      <c r="A10" s="33" t="str">
        <f>'t1'!A10</f>
        <v>ALTE SPECIALIZZ. FUORI D.O.</v>
      </c>
      <c r="B10" s="392" t="str">
        <f>'t1'!B10</f>
        <v>0D0095</v>
      </c>
      <c r="C10" s="519"/>
      <c r="D10" s="520"/>
      <c r="E10" s="519"/>
      <c r="F10" s="520"/>
      <c r="G10" s="519"/>
      <c r="H10" s="521"/>
      <c r="I10" s="522"/>
      <c r="J10" s="521"/>
      <c r="K10" s="522"/>
      <c r="L10" s="521"/>
      <c r="M10" s="523"/>
      <c r="N10" s="524"/>
      <c r="O10" s="525">
        <f t="shared" si="0"/>
        <v>0</v>
      </c>
      <c r="P10" s="526">
        <f t="shared" si="0"/>
        <v>0</v>
      </c>
      <c r="Q10" s="527">
        <f>'t1'!M10</f>
        <v>0</v>
      </c>
    </row>
    <row r="11" spans="1:17" ht="14.1" customHeight="1" x14ac:dyDescent="0.2">
      <c r="A11" s="33" t="str">
        <f>'t1'!A11</f>
        <v>DIRIGENTE A TEMPO DETERMINATO FUORI D.O.</v>
      </c>
      <c r="B11" s="392" t="str">
        <f>'t1'!B11</f>
        <v>0D0098</v>
      </c>
      <c r="C11" s="519"/>
      <c r="D11" s="520"/>
      <c r="E11" s="519"/>
      <c r="F11" s="520"/>
      <c r="G11" s="519"/>
      <c r="H11" s="521"/>
      <c r="I11" s="522"/>
      <c r="J11" s="521"/>
      <c r="K11" s="522"/>
      <c r="L11" s="521"/>
      <c r="M11" s="523"/>
      <c r="N11" s="524"/>
      <c r="O11" s="525">
        <f t="shared" si="0"/>
        <v>0</v>
      </c>
      <c r="P11" s="526">
        <f t="shared" si="0"/>
        <v>0</v>
      </c>
      <c r="Q11" s="527">
        <f>'t1'!M11</f>
        <v>0</v>
      </c>
    </row>
    <row r="12" spans="1:17" ht="14.1" customHeight="1" x14ac:dyDescent="0.2">
      <c r="A12" s="33" t="str">
        <f>'t1'!A12</f>
        <v>SEGRETARIO GENERALE CCIAA</v>
      </c>
      <c r="B12" s="392" t="str">
        <f>'t1'!B12</f>
        <v>0D0104</v>
      </c>
      <c r="C12" s="519"/>
      <c r="D12" s="520"/>
      <c r="E12" s="519"/>
      <c r="F12" s="520"/>
      <c r="G12" s="519"/>
      <c r="H12" s="521"/>
      <c r="I12" s="522">
        <v>1</v>
      </c>
      <c r="J12" s="521"/>
      <c r="K12" s="522"/>
      <c r="L12" s="521"/>
      <c r="M12" s="523"/>
      <c r="N12" s="524"/>
      <c r="O12" s="525">
        <f t="shared" si="0"/>
        <v>1</v>
      </c>
      <c r="P12" s="526">
        <f t="shared" si="0"/>
        <v>0</v>
      </c>
      <c r="Q12" s="527">
        <f>'t1'!M12</f>
        <v>1</v>
      </c>
    </row>
    <row r="13" spans="1:17" ht="14.1" customHeight="1" x14ac:dyDescent="0.2">
      <c r="A13" s="33" t="str">
        <f>'t1'!A13</f>
        <v>DIRIGENTE A TEMPO INDETERMINATO</v>
      </c>
      <c r="B13" s="392" t="str">
        <f>'t1'!B13</f>
        <v>0D0164</v>
      </c>
      <c r="C13" s="519"/>
      <c r="D13" s="520"/>
      <c r="E13" s="519"/>
      <c r="F13" s="520"/>
      <c r="G13" s="519"/>
      <c r="H13" s="521"/>
      <c r="I13" s="522">
        <v>2</v>
      </c>
      <c r="J13" s="521"/>
      <c r="K13" s="522"/>
      <c r="L13" s="521"/>
      <c r="M13" s="523"/>
      <c r="N13" s="524"/>
      <c r="O13" s="525">
        <f t="shared" si="0"/>
        <v>2</v>
      </c>
      <c r="P13" s="526">
        <f t="shared" si="0"/>
        <v>0</v>
      </c>
      <c r="Q13" s="527">
        <f>'t1'!M13</f>
        <v>1</v>
      </c>
    </row>
    <row r="14" spans="1:17" ht="14.1" customHeight="1" x14ac:dyDescent="0.2">
      <c r="A14" s="33" t="str">
        <f>'t1'!A14</f>
        <v>DIRIGENTE A TEMPO DETERMINATO IN D.O.</v>
      </c>
      <c r="B14" s="392" t="str">
        <f>'t1'!B14</f>
        <v>0D0165</v>
      </c>
      <c r="C14" s="519"/>
      <c r="D14" s="520"/>
      <c r="E14" s="519"/>
      <c r="F14" s="520"/>
      <c r="G14" s="519"/>
      <c r="H14" s="521"/>
      <c r="I14" s="522"/>
      <c r="J14" s="521"/>
      <c r="K14" s="522"/>
      <c r="L14" s="521"/>
      <c r="M14" s="523"/>
      <c r="N14" s="524"/>
      <c r="O14" s="525">
        <f t="shared" si="0"/>
        <v>0</v>
      </c>
      <c r="P14" s="526">
        <f t="shared" si="0"/>
        <v>0</v>
      </c>
      <c r="Q14" s="527">
        <f>'t1'!M14</f>
        <v>0</v>
      </c>
    </row>
    <row r="15" spans="1:17" ht="14.1" customHeight="1" x14ac:dyDescent="0.2">
      <c r="A15" s="33" t="str">
        <f>'t1'!A15</f>
        <v xml:space="preserve">ALTE SPECIALIZZ. IN D.O. </v>
      </c>
      <c r="B15" s="392" t="str">
        <f>'t1'!B15</f>
        <v>0D0I95</v>
      </c>
      <c r="C15" s="519"/>
      <c r="D15" s="520"/>
      <c r="E15" s="519"/>
      <c r="F15" s="520"/>
      <c r="G15" s="519"/>
      <c r="H15" s="521"/>
      <c r="I15" s="522"/>
      <c r="J15" s="521"/>
      <c r="K15" s="522"/>
      <c r="L15" s="521"/>
      <c r="M15" s="523"/>
      <c r="N15" s="524"/>
      <c r="O15" s="525">
        <f t="shared" si="0"/>
        <v>0</v>
      </c>
      <c r="P15" s="526">
        <f t="shared" si="0"/>
        <v>0</v>
      </c>
      <c r="Q15" s="527">
        <f>'t1'!M15</f>
        <v>0</v>
      </c>
    </row>
    <row r="16" spans="1:17" ht="14.1" customHeight="1" x14ac:dyDescent="0.2">
      <c r="A16" s="33" t="str">
        <f>'t1'!A16</f>
        <v>RESPONSABILE DEI SERVIZI O DEGLI UFFICI IN D.O</v>
      </c>
      <c r="B16" s="392" t="str">
        <f>'t1'!B16</f>
        <v>0D0I96</v>
      </c>
      <c r="C16" s="519"/>
      <c r="D16" s="520"/>
      <c r="E16" s="519"/>
      <c r="F16" s="520"/>
      <c r="G16" s="519"/>
      <c r="H16" s="521"/>
      <c r="I16" s="522"/>
      <c r="J16" s="521"/>
      <c r="K16" s="522"/>
      <c r="L16" s="521"/>
      <c r="M16" s="523"/>
      <c r="N16" s="524"/>
      <c r="O16" s="525">
        <f t="shared" si="0"/>
        <v>0</v>
      </c>
      <c r="P16" s="526">
        <f t="shared" si="0"/>
        <v>0</v>
      </c>
      <c r="Q16" s="527">
        <f>'t1'!M16</f>
        <v>0</v>
      </c>
    </row>
    <row r="17" spans="1:20" ht="14.1" customHeight="1" x14ac:dyDescent="0.2">
      <c r="A17" s="33" t="str">
        <f>'t1'!A17</f>
        <v>FUNZIONARI ED ELEVATA QUALIFICAZIONE</v>
      </c>
      <c r="B17" s="392" t="str">
        <f>'t1'!B17</f>
        <v>0FZEQF</v>
      </c>
      <c r="C17" s="519"/>
      <c r="D17" s="520"/>
      <c r="E17" s="519">
        <v>2</v>
      </c>
      <c r="F17" s="520">
        <v>5</v>
      </c>
      <c r="G17" s="519"/>
      <c r="H17" s="521"/>
      <c r="I17" s="522">
        <v>5</v>
      </c>
      <c r="J17" s="521">
        <v>15</v>
      </c>
      <c r="K17" s="522"/>
      <c r="L17" s="521"/>
      <c r="M17" s="523"/>
      <c r="N17" s="524"/>
      <c r="O17" s="525">
        <f t="shared" si="0"/>
        <v>7</v>
      </c>
      <c r="P17" s="526">
        <f t="shared" si="0"/>
        <v>20</v>
      </c>
      <c r="Q17" s="527">
        <f>'t1'!M17</f>
        <v>1</v>
      </c>
    </row>
    <row r="18" spans="1:20" ht="14.1" customHeight="1" x14ac:dyDescent="0.2">
      <c r="A18" s="33" t="str">
        <f>'t1'!A18</f>
        <v>ISTRUTTORI</v>
      </c>
      <c r="B18" s="392" t="str">
        <f>'t1'!B18</f>
        <v>0IR000</v>
      </c>
      <c r="C18" s="519"/>
      <c r="D18" s="520">
        <v>2</v>
      </c>
      <c r="E18" s="519">
        <v>5</v>
      </c>
      <c r="F18" s="520">
        <v>20</v>
      </c>
      <c r="G18" s="519">
        <v>1</v>
      </c>
      <c r="H18" s="521">
        <v>4</v>
      </c>
      <c r="I18" s="522">
        <v>5</v>
      </c>
      <c r="J18" s="521">
        <v>18</v>
      </c>
      <c r="K18" s="522"/>
      <c r="L18" s="521"/>
      <c r="M18" s="523"/>
      <c r="N18" s="524"/>
      <c r="O18" s="525">
        <f t="shared" si="0"/>
        <v>11</v>
      </c>
      <c r="P18" s="526">
        <f t="shared" si="0"/>
        <v>44</v>
      </c>
      <c r="Q18" s="527">
        <f>'t1'!M18</f>
        <v>1</v>
      </c>
    </row>
    <row r="19" spans="1:20" ht="14.1" customHeight="1" x14ac:dyDescent="0.2">
      <c r="A19" s="33" t="str">
        <f>'t1'!A19</f>
        <v>OPERATORI ESPERTI</v>
      </c>
      <c r="B19" s="392" t="str">
        <f>'t1'!B19</f>
        <v>0OEESP</v>
      </c>
      <c r="C19" s="519">
        <v>1</v>
      </c>
      <c r="D19" s="520">
        <v>1</v>
      </c>
      <c r="E19" s="519"/>
      <c r="F19" s="520">
        <v>2</v>
      </c>
      <c r="G19" s="519">
        <v>1</v>
      </c>
      <c r="H19" s="521"/>
      <c r="I19" s="522"/>
      <c r="J19" s="521"/>
      <c r="K19" s="522"/>
      <c r="L19" s="521"/>
      <c r="M19" s="523"/>
      <c r="N19" s="524"/>
      <c r="O19" s="525">
        <f t="shared" si="0"/>
        <v>2</v>
      </c>
      <c r="P19" s="526">
        <f t="shared" si="0"/>
        <v>3</v>
      </c>
      <c r="Q19" s="527">
        <f>'t1'!M19</f>
        <v>1</v>
      </c>
    </row>
    <row r="20" spans="1:20" ht="14.1" customHeight="1" x14ac:dyDescent="0.2">
      <c r="A20" s="33" t="str">
        <f>'t1'!A20</f>
        <v>OPERATORI</v>
      </c>
      <c r="B20" s="392" t="str">
        <f>'t1'!B20</f>
        <v>0OP000</v>
      </c>
      <c r="C20" s="519">
        <v>1</v>
      </c>
      <c r="D20" s="520"/>
      <c r="E20" s="519"/>
      <c r="F20" s="520"/>
      <c r="G20" s="519"/>
      <c r="H20" s="521"/>
      <c r="I20" s="522"/>
      <c r="J20" s="521"/>
      <c r="K20" s="522"/>
      <c r="L20" s="521"/>
      <c r="M20" s="523"/>
      <c r="N20" s="524"/>
      <c r="O20" s="525">
        <f t="shared" si="0"/>
        <v>1</v>
      </c>
      <c r="P20" s="526">
        <f t="shared" si="0"/>
        <v>0</v>
      </c>
      <c r="Q20" s="527">
        <f>'t1'!M20</f>
        <v>1</v>
      </c>
    </row>
    <row r="21" spans="1:20" ht="14.1" customHeight="1" x14ac:dyDescent="0.2">
      <c r="A21" s="33" t="str">
        <f>'t1'!A21</f>
        <v>CONTRATTISTI</v>
      </c>
      <c r="B21" s="392" t="str">
        <f>'t1'!B21</f>
        <v>000061</v>
      </c>
      <c r="C21" s="519"/>
      <c r="D21" s="520"/>
      <c r="E21" s="519"/>
      <c r="F21" s="520"/>
      <c r="G21" s="519"/>
      <c r="H21" s="521"/>
      <c r="I21" s="522"/>
      <c r="J21" s="521"/>
      <c r="K21" s="522"/>
      <c r="L21" s="521"/>
      <c r="M21" s="523"/>
      <c r="N21" s="524"/>
      <c r="O21" s="525">
        <f t="shared" si="0"/>
        <v>0</v>
      </c>
      <c r="P21" s="526">
        <f t="shared" si="0"/>
        <v>0</v>
      </c>
      <c r="Q21" s="527">
        <f>'t1'!M21</f>
        <v>0</v>
      </c>
    </row>
    <row r="22" spans="1:20" ht="14.1" customHeight="1" thickBot="1" x14ac:dyDescent="0.25">
      <c r="A22" s="33" t="str">
        <f>'t1'!A22</f>
        <v>COLLABORATORE A T.D. ART. 90 TUEL</v>
      </c>
      <c r="B22" s="392" t="str">
        <f>'t1'!B22</f>
        <v>000096</v>
      </c>
      <c r="C22" s="519"/>
      <c r="D22" s="520"/>
      <c r="E22" s="519"/>
      <c r="F22" s="520"/>
      <c r="G22" s="519"/>
      <c r="H22" s="521"/>
      <c r="I22" s="522"/>
      <c r="J22" s="521"/>
      <c r="K22" s="522"/>
      <c r="L22" s="521"/>
      <c r="M22" s="523"/>
      <c r="N22" s="524"/>
      <c r="O22" s="525">
        <f t="shared" si="0"/>
        <v>0</v>
      </c>
      <c r="P22" s="526">
        <f t="shared" si="0"/>
        <v>0</v>
      </c>
      <c r="Q22" s="527">
        <f>'t1'!M22</f>
        <v>0</v>
      </c>
    </row>
    <row r="23" spans="1:20" ht="12" customHeight="1" thickTop="1" thickBot="1" x14ac:dyDescent="0.25">
      <c r="A23" s="33" t="str">
        <f>'t1'!A23</f>
        <v>TOTALE</v>
      </c>
      <c r="B23" s="528"/>
      <c r="C23" s="529">
        <f t="shared" ref="C23:P23" si="1">SUM(C6:C22)</f>
        <v>2</v>
      </c>
      <c r="D23" s="530">
        <f t="shared" si="1"/>
        <v>3</v>
      </c>
      <c r="E23" s="529">
        <f t="shared" si="1"/>
        <v>7</v>
      </c>
      <c r="F23" s="530">
        <f t="shared" si="1"/>
        <v>27</v>
      </c>
      <c r="G23" s="529">
        <f t="shared" si="1"/>
        <v>2</v>
      </c>
      <c r="H23" s="530">
        <f t="shared" si="1"/>
        <v>4</v>
      </c>
      <c r="I23" s="531">
        <f>SUM(I6:I22)</f>
        <v>13</v>
      </c>
      <c r="J23" s="530">
        <f>SUM(J6:J22)</f>
        <v>33</v>
      </c>
      <c r="K23" s="531">
        <f>SUM(K6:K22)</f>
        <v>0</v>
      </c>
      <c r="L23" s="530">
        <f>SUM(L6:L22)</f>
        <v>0</v>
      </c>
      <c r="M23" s="532">
        <f t="shared" si="1"/>
        <v>0</v>
      </c>
      <c r="N23" s="530">
        <f t="shared" si="1"/>
        <v>0</v>
      </c>
      <c r="O23" s="529">
        <f t="shared" si="1"/>
        <v>24</v>
      </c>
      <c r="P23" s="530">
        <f t="shared" si="1"/>
        <v>67</v>
      </c>
    </row>
    <row r="24" spans="1:20" ht="18" customHeight="1" x14ac:dyDescent="0.2">
      <c r="A24" s="33" t="str">
        <f>'t1'!A24</f>
        <v>(a) personale a tempo indeterminato al quale viene applicato un contratto di lavoro di tipo privatistico (es.:tipografico,chimico,edile,metalmeccanico,portierato, ecc.)</v>
      </c>
      <c r="B24" s="6"/>
      <c r="C24" s="4"/>
      <c r="D24" s="4"/>
      <c r="E24" s="4"/>
      <c r="F24" s="4"/>
      <c r="G24" s="4"/>
      <c r="H24" s="4"/>
      <c r="I24" s="4"/>
      <c r="J24" s="4"/>
      <c r="K24" s="4"/>
      <c r="L24" s="4"/>
      <c r="M24" s="4"/>
      <c r="N24" s="4"/>
      <c r="O24" s="321"/>
      <c r="P24" s="473"/>
      <c r="Q24" s="473"/>
      <c r="R24" s="473"/>
      <c r="S24" s="473"/>
      <c r="T24" s="473"/>
    </row>
    <row r="25" spans="1:20" s="4" customFormat="1" ht="11.25" x14ac:dyDescent="0.2">
      <c r="A25" s="33" t="str">
        <f>'t1'!A25</f>
        <v>(b) cfr." istruzioni generali e specifiche di comparto" e "glossario"</v>
      </c>
      <c r="B25" s="6"/>
    </row>
  </sheetData>
  <sheetProtection algorithmName="SHA-512" hashValue="fXalQjebthFAfFlSsXfJPbFmIOHKNPivqp77aPNdvY78759IrYAGOosvSP4kVIdR65r7BniRiqdBmeasBxL0Aw==" saltValue="GjDkjIougxu975TQs09LGg==" spinCount="100000" sheet="1" formatColumns="0" selectLockedCells="1"/>
  <mergeCells count="7">
    <mergeCell ref="A1:N1"/>
    <mergeCell ref="M3:P3"/>
    <mergeCell ref="G4:H4"/>
    <mergeCell ref="I4:J4"/>
    <mergeCell ref="K4:L4"/>
    <mergeCell ref="M4:N4"/>
    <mergeCell ref="O4:P4"/>
  </mergeCells>
  <conditionalFormatting sqref="A6:P6 B7:P22 A7:A25">
    <cfRule type="expression" dxfId="5"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showGridLines="0" zoomScaleNormal="100" workbookViewId="0">
      <pane xSplit="2" ySplit="5" topLeftCell="C6" activePane="bottomRight" state="frozen"/>
      <selection activeCell="AF16" sqref="AF16"/>
      <selection pane="topRight" activeCell="AF16" sqref="AF16"/>
      <selection pane="bottomLeft" activeCell="AF16" sqref="AF16"/>
      <selection pane="bottomRight" activeCell="AF16" sqref="AF16"/>
    </sheetView>
  </sheetViews>
  <sheetFormatPr defaultColWidth="9.33203125" defaultRowHeight="17.25" customHeight="1" x14ac:dyDescent="0.2"/>
  <cols>
    <col min="1" max="1" width="42.33203125" style="4" customWidth="1"/>
    <col min="2" max="2" width="8.6640625" style="6" bestFit="1" customWidth="1"/>
    <col min="3" max="26" width="7.6640625" style="4" customWidth="1"/>
    <col min="27" max="48" width="8.5" style="4" customWidth="1"/>
    <col min="49" max="49" width="15.1640625" style="534" bestFit="1" customWidth="1"/>
    <col min="50" max="51" width="8.6640625" style="4" customWidth="1"/>
    <col min="52" max="52" width="9.33203125" style="4" hidden="1" customWidth="1"/>
    <col min="53" max="16384" width="9.33203125" style="4"/>
  </cols>
  <sheetData>
    <row r="1" spans="1:52" ht="43.5" customHeight="1" x14ac:dyDescent="0.2">
      <c r="A1" s="533" t="s">
        <v>183</v>
      </c>
      <c r="C1" s="260" t="str">
        <f>'t1'!A1</f>
        <v>REGIONI ED AUTONOMIE LOCALI - anno 2023</v>
      </c>
      <c r="D1" s="260"/>
      <c r="E1" s="260"/>
      <c r="F1" s="260"/>
      <c r="G1" s="260"/>
      <c r="H1" s="260"/>
      <c r="I1" s="260"/>
      <c r="J1" s="260"/>
      <c r="K1" s="260"/>
      <c r="L1" s="260"/>
      <c r="M1" s="260"/>
      <c r="N1" s="260"/>
      <c r="O1" s="260"/>
      <c r="P1" s="260"/>
      <c r="Q1" s="260"/>
      <c r="R1" s="260"/>
      <c r="S1" s="260"/>
      <c r="T1" s="260"/>
      <c r="U1" s="260"/>
      <c r="V1" s="260"/>
      <c r="W1" s="260"/>
      <c r="Z1" s="2"/>
      <c r="AA1" s="260" t="str">
        <f>C1</f>
        <v>REGIONI ED AUTONOMIE LOCALI - anno 2023</v>
      </c>
      <c r="AB1" s="260"/>
      <c r="AC1" s="260"/>
      <c r="AD1" s="260"/>
      <c r="AE1" s="260"/>
      <c r="AF1" s="260"/>
      <c r="AG1" s="260"/>
      <c r="AH1" s="260"/>
      <c r="AI1" s="260"/>
      <c r="AJ1" s="260"/>
      <c r="AK1" s="260"/>
      <c r="AL1" s="260"/>
      <c r="AM1" s="260"/>
      <c r="AN1" s="260"/>
      <c r="AO1" s="260"/>
      <c r="AP1" s="260"/>
      <c r="AQ1" s="260"/>
      <c r="AR1" s="260"/>
      <c r="AS1" s="260"/>
      <c r="AV1" s="2"/>
      <c r="AY1" s="2"/>
    </row>
    <row r="2" spans="1:52" ht="30" customHeight="1" thickBot="1" x14ac:dyDescent="0.25">
      <c r="A2" s="535"/>
      <c r="S2" s="261"/>
      <c r="T2" s="261"/>
      <c r="U2" s="261"/>
      <c r="V2" s="261"/>
      <c r="W2" s="261"/>
      <c r="X2" s="261"/>
      <c r="Y2" s="261"/>
      <c r="Z2" s="261"/>
      <c r="AO2" s="261"/>
      <c r="AP2" s="261"/>
      <c r="AQ2" s="261"/>
      <c r="AR2" s="261"/>
      <c r="AS2" s="261"/>
      <c r="AT2" s="261"/>
      <c r="AU2" s="261"/>
      <c r="AV2" s="261"/>
    </row>
    <row r="3" spans="1:52" ht="12" thickBot="1" x14ac:dyDescent="0.25">
      <c r="A3" s="143"/>
      <c r="B3" s="536" t="s">
        <v>62</v>
      </c>
      <c r="C3" s="537"/>
      <c r="D3" s="146"/>
      <c r="E3" s="146"/>
      <c r="F3" s="146"/>
      <c r="G3" s="146"/>
      <c r="H3" s="146"/>
      <c r="I3" s="146"/>
      <c r="J3" s="146"/>
      <c r="K3" s="146"/>
      <c r="L3" s="146"/>
      <c r="M3" s="146"/>
      <c r="N3" s="146"/>
      <c r="O3" s="146"/>
      <c r="P3" s="146"/>
      <c r="Q3" s="146"/>
      <c r="R3" s="146"/>
      <c r="S3" s="146"/>
      <c r="T3" s="146"/>
      <c r="U3" s="146"/>
      <c r="V3" s="146"/>
      <c r="W3" s="146"/>
      <c r="X3" s="183"/>
      <c r="Y3" s="183"/>
      <c r="Z3" s="148"/>
      <c r="AA3" s="183"/>
      <c r="AB3" s="183"/>
      <c r="AC3" s="183"/>
      <c r="AD3" s="183"/>
      <c r="AE3" s="183"/>
      <c r="AF3" s="183"/>
      <c r="AG3" s="183"/>
      <c r="AH3" s="183"/>
      <c r="AI3" s="183"/>
      <c r="AJ3" s="183"/>
      <c r="AK3" s="183"/>
      <c r="AL3" s="183"/>
      <c r="AM3" s="183"/>
      <c r="AN3" s="183"/>
      <c r="AO3" s="183"/>
      <c r="AP3" s="183"/>
      <c r="AQ3" s="183"/>
      <c r="AR3" s="183"/>
      <c r="AS3" s="183"/>
      <c r="AT3" s="183"/>
      <c r="AU3" s="183"/>
      <c r="AV3" s="184"/>
      <c r="AX3" s="538"/>
      <c r="AY3" s="539"/>
    </row>
    <row r="4" spans="1:52" ht="34.5" thickTop="1" x14ac:dyDescent="0.2">
      <c r="A4" s="540" t="s">
        <v>164</v>
      </c>
      <c r="B4" s="541" t="s">
        <v>47</v>
      </c>
      <c r="C4" s="542" t="s">
        <v>184</v>
      </c>
      <c r="D4" s="543"/>
      <c r="E4" s="152" t="s">
        <v>185</v>
      </c>
      <c r="F4" s="543"/>
      <c r="G4" s="185" t="s">
        <v>186</v>
      </c>
      <c r="H4" s="418"/>
      <c r="I4" s="152" t="s">
        <v>187</v>
      </c>
      <c r="J4" s="152"/>
      <c r="K4" s="152" t="s">
        <v>188</v>
      </c>
      <c r="L4" s="152"/>
      <c r="M4" s="152" t="s">
        <v>189</v>
      </c>
      <c r="N4" s="544"/>
      <c r="O4" s="152" t="s">
        <v>190</v>
      </c>
      <c r="P4" s="152"/>
      <c r="Q4" s="152" t="s">
        <v>191</v>
      </c>
      <c r="R4" s="543"/>
      <c r="S4" s="542" t="s">
        <v>192</v>
      </c>
      <c r="T4" s="152"/>
      <c r="U4" s="152" t="s">
        <v>193</v>
      </c>
      <c r="V4" s="544"/>
      <c r="W4" s="152" t="s">
        <v>194</v>
      </c>
      <c r="X4" s="543"/>
      <c r="Y4" s="152" t="s">
        <v>195</v>
      </c>
      <c r="Z4" s="543"/>
      <c r="AA4" s="152" t="s">
        <v>196</v>
      </c>
      <c r="AB4" s="543"/>
      <c r="AC4" s="152" t="s">
        <v>197</v>
      </c>
      <c r="AD4" s="544"/>
      <c r="AE4" s="152" t="s">
        <v>198</v>
      </c>
      <c r="AF4" s="152"/>
      <c r="AG4" s="152" t="s">
        <v>199</v>
      </c>
      <c r="AH4" s="545"/>
      <c r="AI4" s="152" t="s">
        <v>200</v>
      </c>
      <c r="AJ4" s="544"/>
      <c r="AK4" s="152" t="s">
        <v>201</v>
      </c>
      <c r="AL4" s="152"/>
      <c r="AM4" s="152" t="s">
        <v>202</v>
      </c>
      <c r="AN4" s="544"/>
      <c r="AO4" s="152" t="s">
        <v>203</v>
      </c>
      <c r="AP4" s="543"/>
      <c r="AQ4" s="152" t="s">
        <v>204</v>
      </c>
      <c r="AR4" s="543"/>
      <c r="AS4" s="544" t="s">
        <v>205</v>
      </c>
      <c r="AT4" s="542"/>
      <c r="AU4" s="544" t="s">
        <v>42</v>
      </c>
      <c r="AV4" s="545"/>
      <c r="AX4" s="546" t="s">
        <v>206</v>
      </c>
      <c r="AY4" s="547"/>
    </row>
    <row r="5" spans="1:52" s="553" customFormat="1" ht="12" thickBot="1" x14ac:dyDescent="0.25">
      <c r="A5" s="283" t="s">
        <v>105</v>
      </c>
      <c r="B5" s="548"/>
      <c r="C5" s="30" t="s">
        <v>6</v>
      </c>
      <c r="D5" s="31" t="s">
        <v>7</v>
      </c>
      <c r="E5" s="30" t="s">
        <v>6</v>
      </c>
      <c r="F5" s="31" t="s">
        <v>7</v>
      </c>
      <c r="G5" s="30" t="s">
        <v>6</v>
      </c>
      <c r="H5" s="31" t="s">
        <v>7</v>
      </c>
      <c r="I5" s="30" t="s">
        <v>6</v>
      </c>
      <c r="J5" s="31" t="s">
        <v>7</v>
      </c>
      <c r="K5" s="30" t="s">
        <v>6</v>
      </c>
      <c r="L5" s="31" t="s">
        <v>7</v>
      </c>
      <c r="M5" s="30" t="s">
        <v>6</v>
      </c>
      <c r="N5" s="32" t="s">
        <v>7</v>
      </c>
      <c r="O5" s="30" t="s">
        <v>6</v>
      </c>
      <c r="P5" s="32" t="s">
        <v>7</v>
      </c>
      <c r="Q5" s="30" t="s">
        <v>6</v>
      </c>
      <c r="R5" s="32" t="s">
        <v>7</v>
      </c>
      <c r="S5" s="30" t="s">
        <v>6</v>
      </c>
      <c r="T5" s="32" t="s">
        <v>7</v>
      </c>
      <c r="U5" s="30" t="s">
        <v>6</v>
      </c>
      <c r="V5" s="32" t="s">
        <v>7</v>
      </c>
      <c r="W5" s="30" t="s">
        <v>6</v>
      </c>
      <c r="X5" s="31" t="s">
        <v>7</v>
      </c>
      <c r="Y5" s="30" t="s">
        <v>6</v>
      </c>
      <c r="Z5" s="31" t="s">
        <v>7</v>
      </c>
      <c r="AA5" s="30" t="s">
        <v>6</v>
      </c>
      <c r="AB5" s="31" t="s">
        <v>7</v>
      </c>
      <c r="AC5" s="30" t="s">
        <v>6</v>
      </c>
      <c r="AD5" s="32" t="s">
        <v>7</v>
      </c>
      <c r="AE5" s="30" t="s">
        <v>6</v>
      </c>
      <c r="AF5" s="32" t="s">
        <v>7</v>
      </c>
      <c r="AG5" s="30" t="s">
        <v>6</v>
      </c>
      <c r="AH5" s="32" t="s">
        <v>7</v>
      </c>
      <c r="AI5" s="30" t="s">
        <v>6</v>
      </c>
      <c r="AJ5" s="32" t="s">
        <v>7</v>
      </c>
      <c r="AK5" s="30" t="s">
        <v>6</v>
      </c>
      <c r="AL5" s="32" t="s">
        <v>7</v>
      </c>
      <c r="AM5" s="30" t="s">
        <v>6</v>
      </c>
      <c r="AN5" s="32" t="s">
        <v>7</v>
      </c>
      <c r="AO5" s="30" t="s">
        <v>6</v>
      </c>
      <c r="AP5" s="31" t="s">
        <v>7</v>
      </c>
      <c r="AQ5" s="30" t="s">
        <v>6</v>
      </c>
      <c r="AR5" s="31" t="s">
        <v>7</v>
      </c>
      <c r="AS5" s="549" t="s">
        <v>6</v>
      </c>
      <c r="AT5" s="31" t="s">
        <v>7</v>
      </c>
      <c r="AU5" s="549" t="s">
        <v>6</v>
      </c>
      <c r="AV5" s="32" t="s">
        <v>7</v>
      </c>
      <c r="AW5" s="550"/>
      <c r="AX5" s="551" t="s">
        <v>6</v>
      </c>
      <c r="AY5" s="552" t="s">
        <v>7</v>
      </c>
    </row>
    <row r="6" spans="1:52" ht="12.75" customHeight="1" thickTop="1" x14ac:dyDescent="0.2">
      <c r="A6" s="94" t="str">
        <f>'t1'!A6</f>
        <v>SEGRETARIO A</v>
      </c>
      <c r="B6" s="356" t="str">
        <f>'t1'!B6</f>
        <v>0D0102</v>
      </c>
      <c r="C6" s="554"/>
      <c r="D6" s="45"/>
      <c r="E6" s="554"/>
      <c r="F6" s="45"/>
      <c r="G6" s="554"/>
      <c r="H6" s="45"/>
      <c r="I6" s="554"/>
      <c r="J6" s="45"/>
      <c r="K6" s="554"/>
      <c r="L6" s="45"/>
      <c r="M6" s="554"/>
      <c r="N6" s="45"/>
      <c r="O6" s="554"/>
      <c r="P6" s="45"/>
      <c r="Q6" s="554"/>
      <c r="R6" s="45"/>
      <c r="S6" s="554"/>
      <c r="T6" s="45"/>
      <c r="U6" s="554"/>
      <c r="V6" s="45"/>
      <c r="W6" s="554"/>
      <c r="X6" s="45"/>
      <c r="Y6" s="554"/>
      <c r="Z6" s="45"/>
      <c r="AA6" s="554"/>
      <c r="AB6" s="45"/>
      <c r="AC6" s="554"/>
      <c r="AD6" s="45"/>
      <c r="AE6" s="554"/>
      <c r="AF6" s="45"/>
      <c r="AG6" s="554"/>
      <c r="AH6" s="45"/>
      <c r="AI6" s="554"/>
      <c r="AJ6" s="45"/>
      <c r="AK6" s="554"/>
      <c r="AL6" s="45"/>
      <c r="AM6" s="554"/>
      <c r="AN6" s="45"/>
      <c r="AO6" s="554"/>
      <c r="AP6" s="45"/>
      <c r="AQ6" s="554"/>
      <c r="AR6" s="45"/>
      <c r="AS6" s="554"/>
      <c r="AT6" s="45"/>
      <c r="AU6" s="555">
        <f>SUM(S6,U6,W6,Y6,C6,E6,G6,I6,K6,M6,O6,Q6,AA6,AC6,AE6,AG6,AI6,AK6,AM6,AO6,AQ6,AS6)</f>
        <v>0</v>
      </c>
      <c r="AV6" s="40">
        <f>SUM(T6,V6,X6,Z6,D6,F6,H6,J6,L6,N6,P6,R6,AB6,AD6,AF6,AH6,AJ6,AL6,AN6,AP6,AR6,AT6)</f>
        <v>0</v>
      </c>
      <c r="AW6" s="556" t="str">
        <f>IF((AU6+AV6)=(AX6+AY6),"OK","Controllare totale")</f>
        <v>OK</v>
      </c>
      <c r="AX6" s="557">
        <f>'t1'!K6-'t3'!C6-'t3'!E6-'t3'!G6-'t3'!I6+'t3'!K6+'t3'!M6+'t3'!O6</f>
        <v>0</v>
      </c>
      <c r="AY6" s="558">
        <f>'t1'!L6-'t3'!D6-'t3'!F6-'t3'!H6-'t3'!J6+'t3'!L6+'t3'!N6+'t3'!P6</f>
        <v>0</v>
      </c>
      <c r="AZ6" s="41">
        <f>'t1'!M6</f>
        <v>0</v>
      </c>
    </row>
    <row r="7" spans="1:52" ht="12.75" customHeight="1" x14ac:dyDescent="0.2">
      <c r="A7" s="94" t="str">
        <f>'t1'!A7</f>
        <v>SEGRETARIO B</v>
      </c>
      <c r="B7" s="356" t="str">
        <f>'t1'!B7</f>
        <v>0D0103</v>
      </c>
      <c r="C7" s="554"/>
      <c r="D7" s="45"/>
      <c r="E7" s="554"/>
      <c r="F7" s="45"/>
      <c r="G7" s="554"/>
      <c r="H7" s="45"/>
      <c r="I7" s="554"/>
      <c r="J7" s="45"/>
      <c r="K7" s="554"/>
      <c r="L7" s="45"/>
      <c r="M7" s="554"/>
      <c r="N7" s="45"/>
      <c r="O7" s="554"/>
      <c r="P7" s="45"/>
      <c r="Q7" s="554"/>
      <c r="R7" s="45"/>
      <c r="S7" s="554"/>
      <c r="T7" s="45"/>
      <c r="U7" s="554"/>
      <c r="V7" s="45"/>
      <c r="W7" s="554"/>
      <c r="X7" s="45"/>
      <c r="Y7" s="554"/>
      <c r="Z7" s="45"/>
      <c r="AA7" s="554"/>
      <c r="AB7" s="45"/>
      <c r="AC7" s="554"/>
      <c r="AD7" s="45"/>
      <c r="AE7" s="554"/>
      <c r="AF7" s="45"/>
      <c r="AG7" s="554"/>
      <c r="AH7" s="45"/>
      <c r="AI7" s="554"/>
      <c r="AJ7" s="45"/>
      <c r="AK7" s="554"/>
      <c r="AL7" s="45"/>
      <c r="AM7" s="554"/>
      <c r="AN7" s="45"/>
      <c r="AO7" s="554"/>
      <c r="AP7" s="45"/>
      <c r="AQ7" s="554"/>
      <c r="AR7" s="45"/>
      <c r="AS7" s="554"/>
      <c r="AT7" s="45"/>
      <c r="AU7" s="555">
        <f>SUM(C7,E7,G7,I7,K7,M7,O7,Q7,S7,U7,W7,Y7,AA7,AC7,AE7,AG7,AI7,AK7,AM7,AO7,AQ7,AS7)</f>
        <v>0</v>
      </c>
      <c r="AV7" s="40">
        <f t="shared" ref="AV7:AV20" si="0">SUM(T7,V7,X7,Z7,D7,F7,H7,J7,L7,N7,P7,R7,AB7,AD7,AF7,AH7,AJ7,AL7,AN7,AP7,AR7,AT7)</f>
        <v>0</v>
      </c>
      <c r="AW7" s="556" t="str">
        <f t="shared" ref="AW7:AW23" si="1">IF((AU7+AV7)=(AX7+AY7),"OK","Controllare totale")</f>
        <v>OK</v>
      </c>
      <c r="AX7" s="559">
        <f>'t1'!K7-'t3'!C7-'t3'!E7-'t3'!G7-'t3'!I7+'t3'!K7+'t3'!M7+'t3'!O7</f>
        <v>0</v>
      </c>
      <c r="AY7" s="560">
        <f>'t1'!L7-'t3'!D7-'t3'!F7-'t3'!H7-'t3'!J7+'t3'!L7+'t3'!N7+'t3'!P7</f>
        <v>0</v>
      </c>
      <c r="AZ7" s="41">
        <f>'t1'!M7</f>
        <v>0</v>
      </c>
    </row>
    <row r="8" spans="1:52" ht="12.75" customHeight="1" x14ac:dyDescent="0.2">
      <c r="A8" s="94" t="str">
        <f>'t1'!A8</f>
        <v>SEGRETARIO C</v>
      </c>
      <c r="B8" s="356" t="str">
        <f>'t1'!B8</f>
        <v>0D0485</v>
      </c>
      <c r="C8" s="554"/>
      <c r="D8" s="45"/>
      <c r="E8" s="554"/>
      <c r="F8" s="45"/>
      <c r="G8" s="554"/>
      <c r="H8" s="45"/>
      <c r="I8" s="554"/>
      <c r="J8" s="45"/>
      <c r="K8" s="554"/>
      <c r="L8" s="45"/>
      <c r="M8" s="554"/>
      <c r="N8" s="45"/>
      <c r="O8" s="554"/>
      <c r="P8" s="45"/>
      <c r="Q8" s="554"/>
      <c r="R8" s="45"/>
      <c r="S8" s="554"/>
      <c r="T8" s="45"/>
      <c r="U8" s="554"/>
      <c r="V8" s="45"/>
      <c r="W8" s="554"/>
      <c r="X8" s="45"/>
      <c r="Y8" s="554"/>
      <c r="Z8" s="45"/>
      <c r="AA8" s="554"/>
      <c r="AB8" s="45"/>
      <c r="AC8" s="554"/>
      <c r="AD8" s="45"/>
      <c r="AE8" s="554"/>
      <c r="AF8" s="45"/>
      <c r="AG8" s="554"/>
      <c r="AH8" s="45"/>
      <c r="AI8" s="554"/>
      <c r="AJ8" s="45"/>
      <c r="AK8" s="554"/>
      <c r="AL8" s="45"/>
      <c r="AM8" s="554"/>
      <c r="AN8" s="45"/>
      <c r="AO8" s="554"/>
      <c r="AP8" s="45"/>
      <c r="AQ8" s="554"/>
      <c r="AR8" s="45"/>
      <c r="AS8" s="554"/>
      <c r="AT8" s="45"/>
      <c r="AU8" s="555">
        <f t="shared" ref="AU8:AU20" si="2">SUM(S8,U8,W8,Y8,C8,E8,G8,I8,K8,M8,O8,Q8,AA8,AC8,AE8,AG8,AI8,AK8,AM8,AO8,AQ8,AS8)</f>
        <v>0</v>
      </c>
      <c r="AV8" s="40">
        <f t="shared" si="0"/>
        <v>0</v>
      </c>
      <c r="AW8" s="556" t="str">
        <f t="shared" si="1"/>
        <v>OK</v>
      </c>
      <c r="AX8" s="559">
        <f>'t1'!K8-'t3'!C8-'t3'!E8-'t3'!G8-'t3'!I8+'t3'!K8+'t3'!M8+'t3'!O8</f>
        <v>0</v>
      </c>
      <c r="AY8" s="560">
        <f>'t1'!L8-'t3'!D8-'t3'!F8-'t3'!H8-'t3'!J8+'t3'!L8+'t3'!N8+'t3'!P8</f>
        <v>0</v>
      </c>
      <c r="AZ8" s="41">
        <f>'t1'!M8</f>
        <v>0</v>
      </c>
    </row>
    <row r="9" spans="1:52" ht="12.75" customHeight="1" x14ac:dyDescent="0.2">
      <c r="A9" s="94" t="str">
        <f>'t1'!A9</f>
        <v>DIRETTORE  GENERALE</v>
      </c>
      <c r="B9" s="356" t="str">
        <f>'t1'!B9</f>
        <v>0D0097</v>
      </c>
      <c r="C9" s="554"/>
      <c r="D9" s="45"/>
      <c r="E9" s="554"/>
      <c r="F9" s="45"/>
      <c r="G9" s="554"/>
      <c r="H9" s="45"/>
      <c r="I9" s="554"/>
      <c r="J9" s="45"/>
      <c r="K9" s="554"/>
      <c r="L9" s="45"/>
      <c r="M9" s="554"/>
      <c r="N9" s="45"/>
      <c r="O9" s="554"/>
      <c r="P9" s="45"/>
      <c r="Q9" s="554"/>
      <c r="R9" s="45"/>
      <c r="S9" s="554"/>
      <c r="T9" s="45"/>
      <c r="U9" s="554"/>
      <c r="V9" s="45"/>
      <c r="W9" s="554"/>
      <c r="X9" s="45"/>
      <c r="Y9" s="554"/>
      <c r="Z9" s="45"/>
      <c r="AA9" s="554"/>
      <c r="AB9" s="45"/>
      <c r="AC9" s="554"/>
      <c r="AD9" s="45"/>
      <c r="AE9" s="554"/>
      <c r="AF9" s="45"/>
      <c r="AG9" s="554"/>
      <c r="AH9" s="45"/>
      <c r="AI9" s="554"/>
      <c r="AJ9" s="45"/>
      <c r="AK9" s="554"/>
      <c r="AL9" s="45"/>
      <c r="AM9" s="554"/>
      <c r="AN9" s="45"/>
      <c r="AO9" s="554"/>
      <c r="AP9" s="45"/>
      <c r="AQ9" s="554"/>
      <c r="AR9" s="45"/>
      <c r="AS9" s="554"/>
      <c r="AT9" s="45"/>
      <c r="AU9" s="555">
        <f t="shared" si="2"/>
        <v>0</v>
      </c>
      <c r="AV9" s="40">
        <f>SUM(T9,V9,X9,Z9,D9,F9,H9,J9,L9,N9,P9,R9,AB9,AD9,AF9,AH9,AJ9,AL9,AN9,AP9,AR9,AT9)</f>
        <v>0</v>
      </c>
      <c r="AW9" s="556" t="str">
        <f>IF((AU9+AV9)=(AX9+AY9),"OK","Controllare totale")</f>
        <v>OK</v>
      </c>
      <c r="AX9" s="559">
        <f>'t1'!K9-'t3'!C9-'t3'!E9-'t3'!G9-'t3'!I9+'t3'!K9+'t3'!M9+'t3'!O9</f>
        <v>0</v>
      </c>
      <c r="AY9" s="560">
        <f>'t1'!L9-'t3'!D9-'t3'!F9-'t3'!H9-'t3'!J9+'t3'!L9+'t3'!N9+'t3'!P9</f>
        <v>0</v>
      </c>
      <c r="AZ9" s="41">
        <f>'t1'!M9</f>
        <v>0</v>
      </c>
    </row>
    <row r="10" spans="1:52" ht="12.75" customHeight="1" x14ac:dyDescent="0.2">
      <c r="A10" s="94" t="str">
        <f>'t1'!A10</f>
        <v>ALTE SPECIALIZZ. FUORI D.O.</v>
      </c>
      <c r="B10" s="356" t="str">
        <f>'t1'!B10</f>
        <v>0D0095</v>
      </c>
      <c r="C10" s="554"/>
      <c r="D10" s="45"/>
      <c r="E10" s="554"/>
      <c r="F10" s="45"/>
      <c r="G10" s="554"/>
      <c r="H10" s="45"/>
      <c r="I10" s="554"/>
      <c r="J10" s="45"/>
      <c r="K10" s="554"/>
      <c r="L10" s="45"/>
      <c r="M10" s="554"/>
      <c r="N10" s="45"/>
      <c r="O10" s="554"/>
      <c r="P10" s="45"/>
      <c r="Q10" s="554"/>
      <c r="R10" s="45"/>
      <c r="S10" s="554"/>
      <c r="T10" s="45"/>
      <c r="U10" s="554"/>
      <c r="V10" s="45"/>
      <c r="W10" s="554"/>
      <c r="X10" s="45"/>
      <c r="Y10" s="554"/>
      <c r="Z10" s="45"/>
      <c r="AA10" s="554"/>
      <c r="AB10" s="45"/>
      <c r="AC10" s="554"/>
      <c r="AD10" s="45"/>
      <c r="AE10" s="554"/>
      <c r="AF10" s="45"/>
      <c r="AG10" s="554"/>
      <c r="AH10" s="45"/>
      <c r="AI10" s="554"/>
      <c r="AJ10" s="45"/>
      <c r="AK10" s="554"/>
      <c r="AL10" s="45"/>
      <c r="AM10" s="554"/>
      <c r="AN10" s="45"/>
      <c r="AO10" s="554"/>
      <c r="AP10" s="45"/>
      <c r="AQ10" s="554"/>
      <c r="AR10" s="45"/>
      <c r="AS10" s="554"/>
      <c r="AT10" s="45"/>
      <c r="AU10" s="555">
        <f t="shared" si="2"/>
        <v>0</v>
      </c>
      <c r="AV10" s="40">
        <f>SUM(T10,V10,X10,Z10,D10,F10,H10,J10,L10,N10,P10,R10,AB10,AD10,AF10,AH10,AJ10,AL10,AN10,AP10,AR10,AT10)</f>
        <v>0</v>
      </c>
      <c r="AW10" s="556" t="str">
        <f>IF((AU10+AV10)=(AX10+AY10),"OK","Controllare totale")</f>
        <v>OK</v>
      </c>
      <c r="AX10" s="559">
        <f>'t1'!K10-'t3'!C10-'t3'!E10-'t3'!G10-'t3'!I10+'t3'!K10+'t3'!M10+'t3'!O10</f>
        <v>0</v>
      </c>
      <c r="AY10" s="560">
        <f>'t1'!L10-'t3'!D10-'t3'!F10-'t3'!H10-'t3'!J10+'t3'!L10+'t3'!N10+'t3'!P10</f>
        <v>0</v>
      </c>
      <c r="AZ10" s="41">
        <f>'t1'!M10</f>
        <v>0</v>
      </c>
    </row>
    <row r="11" spans="1:52" ht="12.75" customHeight="1" x14ac:dyDescent="0.2">
      <c r="A11" s="94" t="str">
        <f>'t1'!A11</f>
        <v>DIRIGENTE A TEMPO DETERMINATO FUORI D.O.</v>
      </c>
      <c r="B11" s="356" t="str">
        <f>'t1'!B11</f>
        <v>0D0098</v>
      </c>
      <c r="C11" s="554"/>
      <c r="D11" s="45"/>
      <c r="E11" s="554"/>
      <c r="F11" s="45"/>
      <c r="G11" s="554"/>
      <c r="H11" s="45"/>
      <c r="I11" s="554"/>
      <c r="J11" s="45"/>
      <c r="K11" s="554"/>
      <c r="L11" s="45"/>
      <c r="M11" s="554"/>
      <c r="N11" s="45"/>
      <c r="O11" s="554"/>
      <c r="P11" s="45"/>
      <c r="Q11" s="554"/>
      <c r="R11" s="45"/>
      <c r="S11" s="554"/>
      <c r="T11" s="45"/>
      <c r="U11" s="554"/>
      <c r="V11" s="45"/>
      <c r="W11" s="554"/>
      <c r="X11" s="45"/>
      <c r="Y11" s="554"/>
      <c r="Z11" s="45"/>
      <c r="AA11" s="554"/>
      <c r="AB11" s="45"/>
      <c r="AC11" s="554"/>
      <c r="AD11" s="45"/>
      <c r="AE11" s="554"/>
      <c r="AF11" s="45"/>
      <c r="AG11" s="554"/>
      <c r="AH11" s="45"/>
      <c r="AI11" s="554"/>
      <c r="AJ11" s="45"/>
      <c r="AK11" s="554"/>
      <c r="AL11" s="45"/>
      <c r="AM11" s="554"/>
      <c r="AN11" s="45"/>
      <c r="AO11" s="554"/>
      <c r="AP11" s="45"/>
      <c r="AQ11" s="554"/>
      <c r="AR11" s="45"/>
      <c r="AS11" s="554"/>
      <c r="AT11" s="45"/>
      <c r="AU11" s="555">
        <f t="shared" si="2"/>
        <v>0</v>
      </c>
      <c r="AV11" s="40">
        <f>SUM(T11,V11,X11,Z11,D11,F11,H11,J11,L11,N11,P11,R11,AB11,AD11,AF11,AH11,AJ11,AL11,AN11,AP11,AR11,AT11)</f>
        <v>0</v>
      </c>
      <c r="AW11" s="556" t="str">
        <f>IF((AU11+AV11)=(AX11+AY11),"OK","Controllare totale")</f>
        <v>OK</v>
      </c>
      <c r="AX11" s="559">
        <f>'t1'!K11-'t3'!C11-'t3'!E11-'t3'!G11-'t3'!I11+'t3'!K11+'t3'!M11+'t3'!O11</f>
        <v>0</v>
      </c>
      <c r="AY11" s="560">
        <f>'t1'!L11-'t3'!D11-'t3'!F11-'t3'!H11-'t3'!J11+'t3'!L11+'t3'!N11+'t3'!P11</f>
        <v>0</v>
      </c>
      <c r="AZ11" s="41">
        <f>'t1'!M11</f>
        <v>0</v>
      </c>
    </row>
    <row r="12" spans="1:52" ht="12.75" customHeight="1" x14ac:dyDescent="0.2">
      <c r="A12" s="94" t="str">
        <f>'t1'!A12</f>
        <v>SEGRETARIO GENERALE CCIAA</v>
      </c>
      <c r="B12" s="356" t="str">
        <f>'t1'!B12</f>
        <v>0D0104</v>
      </c>
      <c r="C12" s="554"/>
      <c r="D12" s="45"/>
      <c r="E12" s="554"/>
      <c r="F12" s="45"/>
      <c r="G12" s="554"/>
      <c r="H12" s="45"/>
      <c r="I12" s="554"/>
      <c r="J12" s="45"/>
      <c r="K12" s="554"/>
      <c r="L12" s="45"/>
      <c r="M12" s="554"/>
      <c r="N12" s="45"/>
      <c r="O12" s="554"/>
      <c r="P12" s="45"/>
      <c r="Q12" s="554"/>
      <c r="R12" s="45"/>
      <c r="S12" s="554"/>
      <c r="T12" s="45"/>
      <c r="U12" s="554"/>
      <c r="V12" s="45"/>
      <c r="W12" s="554"/>
      <c r="X12" s="45"/>
      <c r="Y12" s="554"/>
      <c r="Z12" s="45"/>
      <c r="AA12" s="554"/>
      <c r="AB12" s="45"/>
      <c r="AC12" s="554"/>
      <c r="AD12" s="45"/>
      <c r="AE12" s="554"/>
      <c r="AF12" s="45"/>
      <c r="AG12" s="554"/>
      <c r="AH12" s="45"/>
      <c r="AI12" s="554"/>
      <c r="AJ12" s="45"/>
      <c r="AK12" s="554"/>
      <c r="AL12" s="45"/>
      <c r="AM12" s="554"/>
      <c r="AN12" s="45"/>
      <c r="AO12" s="554"/>
      <c r="AP12" s="45"/>
      <c r="AQ12" s="554"/>
      <c r="AR12" s="45"/>
      <c r="AS12" s="554"/>
      <c r="AT12" s="45"/>
      <c r="AU12" s="555">
        <f t="shared" si="2"/>
        <v>0</v>
      </c>
      <c r="AV12" s="40">
        <f>SUM(T12,V12,X12,Z12,D12,F12,H12,J12,L12,N12,P12,R12,AB12,AD12,AF12,AH12,AJ12,AL12,AN12,AP12,AR12,AT12)</f>
        <v>0</v>
      </c>
      <c r="AW12" s="556" t="str">
        <f>IF((AU12+AV12)=(AX12+AY12),"OK","Controllare totale")</f>
        <v>Controllare totale</v>
      </c>
      <c r="AX12" s="559">
        <f>'t1'!K12-'t3'!C12-'t3'!E12-'t3'!G12-'t3'!I12+'t3'!K12+'t3'!M12+'t3'!O12</f>
        <v>1</v>
      </c>
      <c r="AY12" s="560">
        <f>'t1'!L12-'t3'!D12-'t3'!F12-'t3'!H12-'t3'!J12+'t3'!L12+'t3'!N12+'t3'!P12</f>
        <v>0</v>
      </c>
      <c r="AZ12" s="41">
        <f>'t1'!M12</f>
        <v>1</v>
      </c>
    </row>
    <row r="13" spans="1:52" ht="12.75" customHeight="1" x14ac:dyDescent="0.2">
      <c r="A13" s="94" t="str">
        <f>'t1'!A13</f>
        <v>DIRIGENTE A TEMPO INDETERMINATO</v>
      </c>
      <c r="B13" s="356" t="str">
        <f>'t1'!B13</f>
        <v>0D0164</v>
      </c>
      <c r="C13" s="554"/>
      <c r="D13" s="45"/>
      <c r="E13" s="554"/>
      <c r="F13" s="45"/>
      <c r="G13" s="554"/>
      <c r="H13" s="45"/>
      <c r="I13" s="554"/>
      <c r="J13" s="45"/>
      <c r="K13" s="554"/>
      <c r="L13" s="45"/>
      <c r="M13" s="554"/>
      <c r="N13" s="45"/>
      <c r="O13" s="554"/>
      <c r="P13" s="45"/>
      <c r="Q13" s="554"/>
      <c r="R13" s="45"/>
      <c r="S13" s="554"/>
      <c r="T13" s="45"/>
      <c r="U13" s="554"/>
      <c r="V13" s="45"/>
      <c r="W13" s="554"/>
      <c r="X13" s="45"/>
      <c r="Y13" s="554"/>
      <c r="Z13" s="45"/>
      <c r="AA13" s="554"/>
      <c r="AB13" s="45"/>
      <c r="AC13" s="554"/>
      <c r="AD13" s="45"/>
      <c r="AE13" s="554"/>
      <c r="AF13" s="45"/>
      <c r="AG13" s="554"/>
      <c r="AH13" s="45"/>
      <c r="AI13" s="554"/>
      <c r="AJ13" s="45"/>
      <c r="AK13" s="554"/>
      <c r="AL13" s="45"/>
      <c r="AM13" s="554"/>
      <c r="AN13" s="45"/>
      <c r="AO13" s="554"/>
      <c r="AP13" s="45"/>
      <c r="AQ13" s="554"/>
      <c r="AR13" s="45"/>
      <c r="AS13" s="554"/>
      <c r="AT13" s="45"/>
      <c r="AU13" s="555">
        <f t="shared" si="2"/>
        <v>0</v>
      </c>
      <c r="AV13" s="40">
        <f>SUM(T13,V13,X13,Z13,D13,F13,H13,J13,L13,N13,P13,R13,AB13,AD13,AF13,AH13,AJ13,AL13,AN13,AP13,AR13,AT13)</f>
        <v>0</v>
      </c>
      <c r="AW13" s="556" t="str">
        <f>IF((AU13+AV13)=(AX13+AY13),"OK","Controllare totale")</f>
        <v>Controllare totale</v>
      </c>
      <c r="AX13" s="559">
        <f>'t1'!K13-'t3'!C13-'t3'!E13-'t3'!G13-'t3'!I13+'t3'!K13+'t3'!M13+'t3'!O13</f>
        <v>1</v>
      </c>
      <c r="AY13" s="560">
        <f>'t1'!L13-'t3'!D13-'t3'!F13-'t3'!H13-'t3'!J13+'t3'!L13+'t3'!N13+'t3'!P13</f>
        <v>0</v>
      </c>
      <c r="AZ13" s="41">
        <f>'t1'!M13</f>
        <v>1</v>
      </c>
    </row>
    <row r="14" spans="1:52" ht="12.75" customHeight="1" x14ac:dyDescent="0.2">
      <c r="A14" s="94" t="str">
        <f>'t1'!A14</f>
        <v>DIRIGENTE A TEMPO DETERMINATO IN D.O.</v>
      </c>
      <c r="B14" s="356" t="str">
        <f>'t1'!B14</f>
        <v>0D0165</v>
      </c>
      <c r="C14" s="554"/>
      <c r="D14" s="45"/>
      <c r="E14" s="554"/>
      <c r="F14" s="45"/>
      <c r="G14" s="554"/>
      <c r="H14" s="45"/>
      <c r="I14" s="554"/>
      <c r="J14" s="45"/>
      <c r="K14" s="554"/>
      <c r="L14" s="45"/>
      <c r="M14" s="554"/>
      <c r="N14" s="45"/>
      <c r="O14" s="554"/>
      <c r="P14" s="45"/>
      <c r="Q14" s="554"/>
      <c r="R14" s="45"/>
      <c r="S14" s="554"/>
      <c r="T14" s="45"/>
      <c r="U14" s="554"/>
      <c r="V14" s="45"/>
      <c r="W14" s="554"/>
      <c r="X14" s="45"/>
      <c r="Y14" s="554"/>
      <c r="Z14" s="45"/>
      <c r="AA14" s="554"/>
      <c r="AB14" s="45"/>
      <c r="AC14" s="554"/>
      <c r="AD14" s="45"/>
      <c r="AE14" s="554"/>
      <c r="AF14" s="45"/>
      <c r="AG14" s="554"/>
      <c r="AH14" s="45"/>
      <c r="AI14" s="554"/>
      <c r="AJ14" s="45"/>
      <c r="AK14" s="554"/>
      <c r="AL14" s="45"/>
      <c r="AM14" s="554"/>
      <c r="AN14" s="45"/>
      <c r="AO14" s="554"/>
      <c r="AP14" s="45"/>
      <c r="AQ14" s="554"/>
      <c r="AR14" s="45"/>
      <c r="AS14" s="554"/>
      <c r="AT14" s="45"/>
      <c r="AU14" s="555">
        <f t="shared" si="2"/>
        <v>0</v>
      </c>
      <c r="AV14" s="40">
        <f t="shared" si="0"/>
        <v>0</v>
      </c>
      <c r="AW14" s="556" t="str">
        <f t="shared" si="1"/>
        <v>OK</v>
      </c>
      <c r="AX14" s="559">
        <f>'t1'!K14-'t3'!C14-'t3'!E14-'t3'!G14-'t3'!I14+'t3'!K14+'t3'!M14+'t3'!O14</f>
        <v>0</v>
      </c>
      <c r="AY14" s="560">
        <f>'t1'!L14-'t3'!D14-'t3'!F14-'t3'!H14-'t3'!J14+'t3'!L14+'t3'!N14+'t3'!P14</f>
        <v>0</v>
      </c>
      <c r="AZ14" s="41">
        <f>'t1'!M14</f>
        <v>0</v>
      </c>
    </row>
    <row r="15" spans="1:52" ht="12.75" customHeight="1" x14ac:dyDescent="0.2">
      <c r="A15" s="94" t="str">
        <f>'t1'!A15</f>
        <v xml:space="preserve">ALTE SPECIALIZZ. IN D.O. </v>
      </c>
      <c r="B15" s="356" t="str">
        <f>'t1'!B15</f>
        <v>0D0I95</v>
      </c>
      <c r="C15" s="554"/>
      <c r="D15" s="45"/>
      <c r="E15" s="554"/>
      <c r="F15" s="45"/>
      <c r="G15" s="554"/>
      <c r="H15" s="45"/>
      <c r="I15" s="554"/>
      <c r="J15" s="45"/>
      <c r="K15" s="554"/>
      <c r="L15" s="45"/>
      <c r="M15" s="554"/>
      <c r="N15" s="45"/>
      <c r="O15" s="554"/>
      <c r="P15" s="45"/>
      <c r="Q15" s="554"/>
      <c r="R15" s="45"/>
      <c r="S15" s="554"/>
      <c r="T15" s="45"/>
      <c r="U15" s="554"/>
      <c r="V15" s="45"/>
      <c r="W15" s="554"/>
      <c r="X15" s="45"/>
      <c r="Y15" s="554"/>
      <c r="Z15" s="45"/>
      <c r="AA15" s="554"/>
      <c r="AB15" s="45"/>
      <c r="AC15" s="554"/>
      <c r="AD15" s="45"/>
      <c r="AE15" s="554"/>
      <c r="AF15" s="45"/>
      <c r="AG15" s="554"/>
      <c r="AH15" s="45"/>
      <c r="AI15" s="554"/>
      <c r="AJ15" s="45"/>
      <c r="AK15" s="554"/>
      <c r="AL15" s="45"/>
      <c r="AM15" s="554"/>
      <c r="AN15" s="45"/>
      <c r="AO15" s="554"/>
      <c r="AP15" s="45"/>
      <c r="AQ15" s="554"/>
      <c r="AR15" s="45"/>
      <c r="AS15" s="554"/>
      <c r="AT15" s="45"/>
      <c r="AU15" s="555">
        <f t="shared" si="2"/>
        <v>0</v>
      </c>
      <c r="AV15" s="40">
        <f t="shared" si="0"/>
        <v>0</v>
      </c>
      <c r="AW15" s="556" t="str">
        <f t="shared" si="1"/>
        <v>OK</v>
      </c>
      <c r="AX15" s="559">
        <f>'t1'!K15-'t3'!C15-'t3'!E15-'t3'!G15-'t3'!I15+'t3'!K15+'t3'!M15+'t3'!O15</f>
        <v>0</v>
      </c>
      <c r="AY15" s="560">
        <f>'t1'!L15-'t3'!D15-'t3'!F15-'t3'!H15-'t3'!J15+'t3'!L15+'t3'!N15+'t3'!P15</f>
        <v>0</v>
      </c>
      <c r="AZ15" s="41">
        <f>'t1'!M15</f>
        <v>0</v>
      </c>
    </row>
    <row r="16" spans="1:52" ht="12.75" customHeight="1" x14ac:dyDescent="0.2">
      <c r="A16" s="94" t="str">
        <f>'t1'!A16</f>
        <v>RESPONSABILE DEI SERVIZI O DEGLI UFFICI IN D.O</v>
      </c>
      <c r="B16" s="356" t="str">
        <f>'t1'!B16</f>
        <v>0D0I96</v>
      </c>
      <c r="C16" s="554"/>
      <c r="D16" s="45"/>
      <c r="E16" s="554"/>
      <c r="F16" s="45"/>
      <c r="G16" s="554"/>
      <c r="H16" s="45"/>
      <c r="I16" s="554"/>
      <c r="J16" s="45"/>
      <c r="K16" s="554"/>
      <c r="L16" s="45"/>
      <c r="M16" s="554"/>
      <c r="N16" s="45"/>
      <c r="O16" s="554"/>
      <c r="P16" s="45"/>
      <c r="Q16" s="554"/>
      <c r="R16" s="45"/>
      <c r="S16" s="554"/>
      <c r="T16" s="45"/>
      <c r="U16" s="554"/>
      <c r="V16" s="45"/>
      <c r="W16" s="554"/>
      <c r="X16" s="45"/>
      <c r="Y16" s="554"/>
      <c r="Z16" s="45"/>
      <c r="AA16" s="554"/>
      <c r="AB16" s="45"/>
      <c r="AC16" s="554"/>
      <c r="AD16" s="45"/>
      <c r="AE16" s="554"/>
      <c r="AF16" s="45"/>
      <c r="AG16" s="554"/>
      <c r="AH16" s="45"/>
      <c r="AI16" s="554"/>
      <c r="AJ16" s="45"/>
      <c r="AK16" s="554"/>
      <c r="AL16" s="45"/>
      <c r="AM16" s="554"/>
      <c r="AN16" s="45"/>
      <c r="AO16" s="554"/>
      <c r="AP16" s="45"/>
      <c r="AQ16" s="554"/>
      <c r="AR16" s="45"/>
      <c r="AS16" s="554"/>
      <c r="AT16" s="45"/>
      <c r="AU16" s="555">
        <f>SUM(S16,U16,W16,Y16,C16,E16,G16,I16,K16,M16,O16,Q16,AA16,AC16,AE16,AG16,AI16,AK16,AM16,AO16,AQ16,AS16)</f>
        <v>0</v>
      </c>
      <c r="AV16" s="40">
        <f>SUM(T16,V16,X16,Z16,D16,F16,H16,J16,L16,N16,P16,R16,AB16,AD16,AF16,AH16,AJ16,AL16,AN16,AP16,AR16,AT16)</f>
        <v>0</v>
      </c>
      <c r="AW16" s="556" t="str">
        <f>IF((AU16+AV16)=(AX16+AY16),"OK","Controllare totale")</f>
        <v>OK</v>
      </c>
      <c r="AX16" s="559">
        <f>'t1'!K16-'t3'!C16-'t3'!E16-'t3'!G16-'t3'!I16+'t3'!K16+'t3'!M16+'t3'!O16</f>
        <v>0</v>
      </c>
      <c r="AY16" s="560">
        <f>'t1'!L16-'t3'!D16-'t3'!F16-'t3'!H16-'t3'!J16+'t3'!L16+'t3'!N16+'t3'!P16</f>
        <v>0</v>
      </c>
      <c r="AZ16" s="41">
        <f>'t1'!M16</f>
        <v>0</v>
      </c>
    </row>
    <row r="17" spans="1:52" ht="12.75" customHeight="1" x14ac:dyDescent="0.2">
      <c r="A17" s="94" t="str">
        <f>'t1'!A17</f>
        <v>FUNZIONARI ED ELEVATA QUALIFICAZIONE</v>
      </c>
      <c r="B17" s="356" t="str">
        <f>'t1'!B17</f>
        <v>0FZEQF</v>
      </c>
      <c r="C17" s="554"/>
      <c r="D17" s="45"/>
      <c r="E17" s="554"/>
      <c r="F17" s="45"/>
      <c r="G17" s="554"/>
      <c r="H17" s="45"/>
      <c r="I17" s="554"/>
      <c r="J17" s="45"/>
      <c r="K17" s="554"/>
      <c r="L17" s="45"/>
      <c r="M17" s="554"/>
      <c r="N17" s="45"/>
      <c r="O17" s="554"/>
      <c r="P17" s="45"/>
      <c r="Q17" s="554"/>
      <c r="R17" s="45"/>
      <c r="S17" s="554"/>
      <c r="T17" s="45"/>
      <c r="U17" s="554"/>
      <c r="V17" s="45"/>
      <c r="W17" s="554"/>
      <c r="X17" s="45"/>
      <c r="Y17" s="554"/>
      <c r="Z17" s="45"/>
      <c r="AA17" s="554"/>
      <c r="AB17" s="45"/>
      <c r="AC17" s="554"/>
      <c r="AD17" s="45"/>
      <c r="AE17" s="554"/>
      <c r="AF17" s="45"/>
      <c r="AG17" s="554"/>
      <c r="AH17" s="45"/>
      <c r="AI17" s="554"/>
      <c r="AJ17" s="45"/>
      <c r="AK17" s="554"/>
      <c r="AL17" s="45"/>
      <c r="AM17" s="554"/>
      <c r="AN17" s="45"/>
      <c r="AO17" s="554"/>
      <c r="AP17" s="45"/>
      <c r="AQ17" s="554"/>
      <c r="AR17" s="45"/>
      <c r="AS17" s="554"/>
      <c r="AT17" s="45"/>
      <c r="AU17" s="555">
        <f t="shared" si="2"/>
        <v>0</v>
      </c>
      <c r="AV17" s="40">
        <f t="shared" si="0"/>
        <v>0</v>
      </c>
      <c r="AW17" s="556" t="str">
        <f t="shared" si="1"/>
        <v>Controllare totale</v>
      </c>
      <c r="AX17" s="559">
        <f>'t1'!K17-'t3'!C17-'t3'!E17-'t3'!G17-'t3'!I17+'t3'!K17+'t3'!M17+'t3'!O17</f>
        <v>7</v>
      </c>
      <c r="AY17" s="560">
        <f>'t1'!L17-'t3'!D17-'t3'!F17-'t3'!H17-'t3'!J17+'t3'!L17+'t3'!N17+'t3'!P17</f>
        <v>20</v>
      </c>
      <c r="AZ17" s="41">
        <f>'t1'!M17</f>
        <v>1</v>
      </c>
    </row>
    <row r="18" spans="1:52" ht="12.75" customHeight="1" x14ac:dyDescent="0.2">
      <c r="A18" s="94" t="str">
        <f>'t1'!A18</f>
        <v>ISTRUTTORI</v>
      </c>
      <c r="B18" s="356" t="str">
        <f>'t1'!B18</f>
        <v>0IR000</v>
      </c>
      <c r="C18" s="554"/>
      <c r="D18" s="45"/>
      <c r="E18" s="554"/>
      <c r="F18" s="45"/>
      <c r="G18" s="554"/>
      <c r="H18" s="45"/>
      <c r="I18" s="554"/>
      <c r="J18" s="45"/>
      <c r="K18" s="554"/>
      <c r="L18" s="45"/>
      <c r="M18" s="554"/>
      <c r="N18" s="45"/>
      <c r="O18" s="554"/>
      <c r="P18" s="45"/>
      <c r="Q18" s="554"/>
      <c r="R18" s="45"/>
      <c r="S18" s="554"/>
      <c r="T18" s="45"/>
      <c r="U18" s="554"/>
      <c r="V18" s="45"/>
      <c r="W18" s="554"/>
      <c r="X18" s="45"/>
      <c r="Y18" s="554"/>
      <c r="Z18" s="45"/>
      <c r="AA18" s="554"/>
      <c r="AB18" s="45"/>
      <c r="AC18" s="554"/>
      <c r="AD18" s="45"/>
      <c r="AE18" s="554"/>
      <c r="AF18" s="45"/>
      <c r="AG18" s="554"/>
      <c r="AH18" s="45"/>
      <c r="AI18" s="554"/>
      <c r="AJ18" s="45"/>
      <c r="AK18" s="554"/>
      <c r="AL18" s="45"/>
      <c r="AM18" s="554"/>
      <c r="AN18" s="45"/>
      <c r="AO18" s="554"/>
      <c r="AP18" s="45"/>
      <c r="AQ18" s="554"/>
      <c r="AR18" s="45"/>
      <c r="AS18" s="554"/>
      <c r="AT18" s="45"/>
      <c r="AU18" s="555">
        <f t="shared" si="2"/>
        <v>0</v>
      </c>
      <c r="AV18" s="40">
        <f t="shared" si="0"/>
        <v>0</v>
      </c>
      <c r="AW18" s="556" t="str">
        <f t="shared" si="1"/>
        <v>Controllare totale</v>
      </c>
      <c r="AX18" s="559">
        <f>'t1'!K18-'t3'!C18-'t3'!E18-'t3'!G18-'t3'!I18+'t3'!K18+'t3'!M18+'t3'!O18</f>
        <v>11</v>
      </c>
      <c r="AY18" s="560">
        <f>'t1'!L18-'t3'!D18-'t3'!F18-'t3'!H18-'t3'!J18+'t3'!L18+'t3'!N18+'t3'!P18</f>
        <v>44</v>
      </c>
      <c r="AZ18" s="41">
        <f>'t1'!M18</f>
        <v>1</v>
      </c>
    </row>
    <row r="19" spans="1:52" ht="12.75" customHeight="1" x14ac:dyDescent="0.2">
      <c r="A19" s="94" t="str">
        <f>'t1'!A19</f>
        <v>OPERATORI ESPERTI</v>
      </c>
      <c r="B19" s="356" t="str">
        <f>'t1'!B19</f>
        <v>0OEESP</v>
      </c>
      <c r="C19" s="554"/>
      <c r="D19" s="45"/>
      <c r="E19" s="554"/>
      <c r="F19" s="45"/>
      <c r="G19" s="554"/>
      <c r="H19" s="45"/>
      <c r="I19" s="554"/>
      <c r="J19" s="45"/>
      <c r="K19" s="554"/>
      <c r="L19" s="45"/>
      <c r="M19" s="554"/>
      <c r="N19" s="45"/>
      <c r="O19" s="554"/>
      <c r="P19" s="45"/>
      <c r="Q19" s="554"/>
      <c r="R19" s="45"/>
      <c r="S19" s="554"/>
      <c r="T19" s="45"/>
      <c r="U19" s="554"/>
      <c r="V19" s="45"/>
      <c r="W19" s="554"/>
      <c r="X19" s="45"/>
      <c r="Y19" s="554"/>
      <c r="Z19" s="45"/>
      <c r="AA19" s="554"/>
      <c r="AB19" s="45"/>
      <c r="AC19" s="554"/>
      <c r="AD19" s="45"/>
      <c r="AE19" s="554"/>
      <c r="AF19" s="45"/>
      <c r="AG19" s="554"/>
      <c r="AH19" s="45"/>
      <c r="AI19" s="554"/>
      <c r="AJ19" s="45"/>
      <c r="AK19" s="554"/>
      <c r="AL19" s="45"/>
      <c r="AM19" s="554"/>
      <c r="AN19" s="45"/>
      <c r="AO19" s="554"/>
      <c r="AP19" s="45"/>
      <c r="AQ19" s="554"/>
      <c r="AR19" s="45"/>
      <c r="AS19" s="554"/>
      <c r="AT19" s="45"/>
      <c r="AU19" s="555">
        <f t="shared" si="2"/>
        <v>0</v>
      </c>
      <c r="AV19" s="40">
        <f t="shared" si="0"/>
        <v>0</v>
      </c>
      <c r="AW19" s="556" t="str">
        <f t="shared" si="1"/>
        <v>Controllare totale</v>
      </c>
      <c r="AX19" s="559">
        <f>'t1'!K19-'t3'!C19-'t3'!E19-'t3'!G19-'t3'!I19+'t3'!K19+'t3'!M19+'t3'!O19</f>
        <v>2</v>
      </c>
      <c r="AY19" s="560">
        <f>'t1'!L19-'t3'!D19-'t3'!F19-'t3'!H19-'t3'!J19+'t3'!L19+'t3'!N19+'t3'!P19</f>
        <v>3</v>
      </c>
      <c r="AZ19" s="41">
        <f>'t1'!M19</f>
        <v>1</v>
      </c>
    </row>
    <row r="20" spans="1:52" ht="12.75" customHeight="1" x14ac:dyDescent="0.2">
      <c r="A20" s="94" t="str">
        <f>'t1'!A20</f>
        <v>OPERATORI</v>
      </c>
      <c r="B20" s="356" t="str">
        <f>'t1'!B20</f>
        <v>0OP000</v>
      </c>
      <c r="C20" s="554"/>
      <c r="D20" s="45"/>
      <c r="E20" s="554"/>
      <c r="F20" s="45"/>
      <c r="G20" s="554"/>
      <c r="H20" s="45"/>
      <c r="I20" s="554"/>
      <c r="J20" s="45"/>
      <c r="K20" s="554"/>
      <c r="L20" s="45"/>
      <c r="M20" s="554"/>
      <c r="N20" s="45"/>
      <c r="O20" s="554"/>
      <c r="P20" s="45"/>
      <c r="Q20" s="554"/>
      <c r="R20" s="45"/>
      <c r="S20" s="554"/>
      <c r="T20" s="45"/>
      <c r="U20" s="554"/>
      <c r="V20" s="45"/>
      <c r="W20" s="554"/>
      <c r="X20" s="45"/>
      <c r="Y20" s="554"/>
      <c r="Z20" s="45"/>
      <c r="AA20" s="554"/>
      <c r="AB20" s="45"/>
      <c r="AC20" s="554"/>
      <c r="AD20" s="45"/>
      <c r="AE20" s="554"/>
      <c r="AF20" s="45"/>
      <c r="AG20" s="554"/>
      <c r="AH20" s="45"/>
      <c r="AI20" s="554"/>
      <c r="AJ20" s="45"/>
      <c r="AK20" s="554"/>
      <c r="AL20" s="45"/>
      <c r="AM20" s="554"/>
      <c r="AN20" s="45"/>
      <c r="AO20" s="554"/>
      <c r="AP20" s="45"/>
      <c r="AQ20" s="554"/>
      <c r="AR20" s="45"/>
      <c r="AS20" s="554"/>
      <c r="AT20" s="45"/>
      <c r="AU20" s="555">
        <f t="shared" si="2"/>
        <v>0</v>
      </c>
      <c r="AV20" s="40">
        <f t="shared" si="0"/>
        <v>0</v>
      </c>
      <c r="AW20" s="556" t="str">
        <f t="shared" si="1"/>
        <v>Controllare totale</v>
      </c>
      <c r="AX20" s="559">
        <f>'t1'!K20-'t3'!C20-'t3'!E20-'t3'!G20-'t3'!I20+'t3'!K20+'t3'!M20+'t3'!O20</f>
        <v>1</v>
      </c>
      <c r="AY20" s="560">
        <f>'t1'!L20-'t3'!D20-'t3'!F20-'t3'!H20-'t3'!J20+'t3'!L20+'t3'!N20+'t3'!P20</f>
        <v>0</v>
      </c>
      <c r="AZ20" s="41">
        <f>'t1'!M20</f>
        <v>1</v>
      </c>
    </row>
    <row r="21" spans="1:52" ht="12.75" customHeight="1" x14ac:dyDescent="0.2">
      <c r="A21" s="94" t="str">
        <f>'t1'!A21</f>
        <v>CONTRATTISTI</v>
      </c>
      <c r="B21" s="356" t="str">
        <f>'t1'!B21</f>
        <v>000061</v>
      </c>
      <c r="C21" s="554"/>
      <c r="D21" s="45"/>
      <c r="E21" s="554"/>
      <c r="F21" s="45"/>
      <c r="G21" s="554"/>
      <c r="H21" s="45"/>
      <c r="I21" s="554"/>
      <c r="J21" s="45"/>
      <c r="K21" s="554"/>
      <c r="L21" s="45"/>
      <c r="M21" s="554"/>
      <c r="N21" s="45"/>
      <c r="O21" s="554"/>
      <c r="P21" s="45"/>
      <c r="Q21" s="554"/>
      <c r="R21" s="45"/>
      <c r="S21" s="554"/>
      <c r="T21" s="45"/>
      <c r="U21" s="554"/>
      <c r="V21" s="45"/>
      <c r="W21" s="554"/>
      <c r="X21" s="45"/>
      <c r="Y21" s="554"/>
      <c r="Z21" s="45"/>
      <c r="AA21" s="554"/>
      <c r="AB21" s="45"/>
      <c r="AC21" s="554"/>
      <c r="AD21" s="45"/>
      <c r="AE21" s="554"/>
      <c r="AF21" s="45"/>
      <c r="AG21" s="554"/>
      <c r="AH21" s="45"/>
      <c r="AI21" s="554"/>
      <c r="AJ21" s="45"/>
      <c r="AK21" s="554"/>
      <c r="AL21" s="45"/>
      <c r="AM21" s="554"/>
      <c r="AN21" s="45"/>
      <c r="AO21" s="554"/>
      <c r="AP21" s="45"/>
      <c r="AQ21" s="554"/>
      <c r="AR21" s="45"/>
      <c r="AS21" s="554"/>
      <c r="AT21" s="45"/>
      <c r="AU21" s="555">
        <f>SUM(S21,U21,W21,Y21,C21,E21,G21,I21,K21,M21,O21,Q21,AA21,AC21,AE21,AG21,AI21,AK21,AM21,AO21,AQ21,AS21)</f>
        <v>0</v>
      </c>
      <c r="AV21" s="40">
        <f>SUM(T21,V21,X21,Z21,D21,F21,H21,J21,L21,N21,P21,R21,AB21,AD21,AF21,AH21,AJ21,AL21,AN21,AP21,AR21,AT21)</f>
        <v>0</v>
      </c>
      <c r="AW21" s="556" t="str">
        <f t="shared" si="1"/>
        <v>OK</v>
      </c>
      <c r="AX21" s="559">
        <f>'t1'!K21-'t3'!C21-'t3'!E21-'t3'!G21-'t3'!I21+'t3'!K21+'t3'!M21+'t3'!O21</f>
        <v>0</v>
      </c>
      <c r="AY21" s="560">
        <f>'t1'!L21-'t3'!D21-'t3'!F21-'t3'!H21-'t3'!J21+'t3'!L21+'t3'!N21+'t3'!P21</f>
        <v>0</v>
      </c>
      <c r="AZ21" s="41">
        <f>'t1'!M21</f>
        <v>0</v>
      </c>
    </row>
    <row r="22" spans="1:52" ht="12.75" customHeight="1" thickBot="1" x14ac:dyDescent="0.25">
      <c r="A22" s="94" t="str">
        <f>'t1'!A22</f>
        <v>COLLABORATORE A T.D. ART. 90 TUEL</v>
      </c>
      <c r="B22" s="356" t="str">
        <f>'t1'!B22</f>
        <v>000096</v>
      </c>
      <c r="C22" s="554"/>
      <c r="D22" s="45"/>
      <c r="E22" s="554"/>
      <c r="F22" s="45"/>
      <c r="G22" s="554"/>
      <c r="H22" s="45"/>
      <c r="I22" s="554"/>
      <c r="J22" s="45"/>
      <c r="K22" s="554"/>
      <c r="L22" s="45"/>
      <c r="M22" s="554"/>
      <c r="N22" s="45"/>
      <c r="O22" s="554"/>
      <c r="P22" s="45"/>
      <c r="Q22" s="554"/>
      <c r="R22" s="45"/>
      <c r="S22" s="554"/>
      <c r="T22" s="45"/>
      <c r="U22" s="554"/>
      <c r="V22" s="45"/>
      <c r="W22" s="554"/>
      <c r="X22" s="45"/>
      <c r="Y22" s="554"/>
      <c r="Z22" s="45"/>
      <c r="AA22" s="554"/>
      <c r="AB22" s="45"/>
      <c r="AC22" s="554"/>
      <c r="AD22" s="45"/>
      <c r="AE22" s="554"/>
      <c r="AF22" s="45"/>
      <c r="AG22" s="554"/>
      <c r="AH22" s="45"/>
      <c r="AI22" s="554"/>
      <c r="AJ22" s="45"/>
      <c r="AK22" s="554"/>
      <c r="AL22" s="45"/>
      <c r="AM22" s="554"/>
      <c r="AN22" s="45"/>
      <c r="AO22" s="554"/>
      <c r="AP22" s="45"/>
      <c r="AQ22" s="554"/>
      <c r="AR22" s="45"/>
      <c r="AS22" s="554"/>
      <c r="AT22" s="45"/>
      <c r="AU22" s="555">
        <f>SUM(S22,U22,W22,Y22,C22,E22,G22,I22,K22,M22,O22,Q22,AA22,AC22,AE22,AG22,AI22,AK22,AM22,AO22,AQ22,AS22)</f>
        <v>0</v>
      </c>
      <c r="AV22" s="40">
        <f>SUM(T22,V22,X22,Z22,D22,F22,H22,J22,L22,N22,P22,R22,AB22,AD22,AF22,AH22,AJ22,AL22,AN22,AP22,AR22,AT22)</f>
        <v>0</v>
      </c>
      <c r="AW22" s="556" t="str">
        <f t="shared" si="1"/>
        <v>OK</v>
      </c>
      <c r="AX22" s="561">
        <f>'t1'!K22-'t3'!C22-'t3'!E22-'t3'!G22-'t3'!I22+'t3'!K22+'t3'!M22+'t3'!O22</f>
        <v>0</v>
      </c>
      <c r="AY22" s="562">
        <f>'t1'!L22-'t3'!D22-'t3'!F22-'t3'!H22-'t3'!J22+'t3'!L22+'t3'!N22+'t3'!P22</f>
        <v>0</v>
      </c>
      <c r="AZ22" s="41">
        <f>'t1'!M22</f>
        <v>0</v>
      </c>
    </row>
    <row r="23" spans="1:52" ht="17.25" customHeight="1" thickTop="1" thickBot="1" x14ac:dyDescent="0.25">
      <c r="A23" s="94" t="str">
        <f>'t1'!A23</f>
        <v>TOTALE</v>
      </c>
      <c r="B23" s="563"/>
      <c r="C23" s="48">
        <f t="shared" ref="C23:AV23" si="3">SUM(C6:C22)</f>
        <v>0</v>
      </c>
      <c r="D23" s="49">
        <f t="shared" si="3"/>
        <v>0</v>
      </c>
      <c r="E23" s="48">
        <f t="shared" si="3"/>
        <v>0</v>
      </c>
      <c r="F23" s="49">
        <f t="shared" si="3"/>
        <v>0</v>
      </c>
      <c r="G23" s="48">
        <f t="shared" si="3"/>
        <v>0</v>
      </c>
      <c r="H23" s="49">
        <f t="shared" si="3"/>
        <v>0</v>
      </c>
      <c r="I23" s="48">
        <f t="shared" si="3"/>
        <v>0</v>
      </c>
      <c r="J23" s="49">
        <f t="shared" si="3"/>
        <v>0</v>
      </c>
      <c r="K23" s="48">
        <f t="shared" si="3"/>
        <v>0</v>
      </c>
      <c r="L23" s="49">
        <f t="shared" si="3"/>
        <v>0</v>
      </c>
      <c r="M23" s="48">
        <f t="shared" si="3"/>
        <v>0</v>
      </c>
      <c r="N23" s="49">
        <f t="shared" si="3"/>
        <v>0</v>
      </c>
      <c r="O23" s="48">
        <f t="shared" si="3"/>
        <v>0</v>
      </c>
      <c r="P23" s="49">
        <f t="shared" si="3"/>
        <v>0</v>
      </c>
      <c r="Q23" s="48">
        <f t="shared" si="3"/>
        <v>0</v>
      </c>
      <c r="R23" s="49">
        <f t="shared" si="3"/>
        <v>0</v>
      </c>
      <c r="S23" s="48">
        <f t="shared" si="3"/>
        <v>0</v>
      </c>
      <c r="T23" s="49">
        <f t="shared" si="3"/>
        <v>0</v>
      </c>
      <c r="U23" s="48">
        <f t="shared" si="3"/>
        <v>0</v>
      </c>
      <c r="V23" s="49">
        <f t="shared" si="3"/>
        <v>0</v>
      </c>
      <c r="W23" s="48">
        <f t="shared" si="3"/>
        <v>0</v>
      </c>
      <c r="X23" s="49">
        <f t="shared" si="3"/>
        <v>0</v>
      </c>
      <c r="Y23" s="48">
        <f t="shared" si="3"/>
        <v>0</v>
      </c>
      <c r="Z23" s="49">
        <f t="shared" si="3"/>
        <v>0</v>
      </c>
      <c r="AA23" s="48">
        <f t="shared" si="3"/>
        <v>0</v>
      </c>
      <c r="AB23" s="49">
        <f t="shared" si="3"/>
        <v>0</v>
      </c>
      <c r="AC23" s="48">
        <f t="shared" si="3"/>
        <v>0</v>
      </c>
      <c r="AD23" s="49">
        <f t="shared" si="3"/>
        <v>0</v>
      </c>
      <c r="AE23" s="48">
        <f t="shared" si="3"/>
        <v>0</v>
      </c>
      <c r="AF23" s="49">
        <f t="shared" si="3"/>
        <v>0</v>
      </c>
      <c r="AG23" s="48">
        <f t="shared" si="3"/>
        <v>0</v>
      </c>
      <c r="AH23" s="49">
        <f t="shared" si="3"/>
        <v>0</v>
      </c>
      <c r="AI23" s="48">
        <f t="shared" si="3"/>
        <v>0</v>
      </c>
      <c r="AJ23" s="49">
        <f t="shared" si="3"/>
        <v>0</v>
      </c>
      <c r="AK23" s="48">
        <f t="shared" si="3"/>
        <v>0</v>
      </c>
      <c r="AL23" s="49">
        <f t="shared" si="3"/>
        <v>0</v>
      </c>
      <c r="AM23" s="48">
        <f t="shared" si="3"/>
        <v>0</v>
      </c>
      <c r="AN23" s="49">
        <f t="shared" si="3"/>
        <v>0</v>
      </c>
      <c r="AO23" s="48">
        <f t="shared" si="3"/>
        <v>0</v>
      </c>
      <c r="AP23" s="49">
        <f t="shared" si="3"/>
        <v>0</v>
      </c>
      <c r="AQ23" s="48">
        <f t="shared" si="3"/>
        <v>0</v>
      </c>
      <c r="AR23" s="49">
        <f t="shared" si="3"/>
        <v>0</v>
      </c>
      <c r="AS23" s="48">
        <f t="shared" si="3"/>
        <v>0</v>
      </c>
      <c r="AT23" s="49">
        <f t="shared" si="3"/>
        <v>0</v>
      </c>
      <c r="AU23" s="48">
        <f t="shared" si="3"/>
        <v>0</v>
      </c>
      <c r="AV23" s="50">
        <f t="shared" si="3"/>
        <v>0</v>
      </c>
      <c r="AW23" s="556" t="str">
        <f t="shared" si="1"/>
        <v>Controllare totale</v>
      </c>
      <c r="AX23" s="564">
        <f>SUM(AX6:AX22)</f>
        <v>23</v>
      </c>
      <c r="AY23" s="565">
        <f>SUM(AY6:AY22)</f>
        <v>67</v>
      </c>
    </row>
    <row r="24" spans="1:52" ht="17.25" customHeight="1" x14ac:dyDescent="0.2">
      <c r="C24" s="4" t="str">
        <f>'t1'!$A$24</f>
        <v>(a) personale a tempo indeterminato al quale viene applicato un contratto di lavoro di tipo privatistico (es.:tipografico,chimico,edile,metalmeccanico,portierato, ecc.)</v>
      </c>
      <c r="S24" s="6"/>
      <c r="T24" s="6"/>
      <c r="AA24" s="4" t="e">
        <f>'t1'!#REF!</f>
        <v>#REF!</v>
      </c>
    </row>
    <row r="25" spans="1:52" ht="11.25" x14ac:dyDescent="0.2">
      <c r="C25" s="4" t="str">
        <f>'t1'!$A$25</f>
        <v>(b) cfr." istruzioni generali e specifiche di comparto" e "glossario"</v>
      </c>
      <c r="AA25" s="4" t="e">
        <f>'t1'!#REF!</f>
        <v>#REF!</v>
      </c>
    </row>
  </sheetData>
  <sheetProtection algorithmName="SHA-512" hashValue="IERvCWo7glSkjhDItkjPbDY5iWEFTmjCBPQ7y5yFmpneOx9VyXI2Zw7/PaiWmW0aaxCQksUe20RkL1X1MSSITg==" saltValue="DOfTBo+c2kWZ5NPNXuefKQ==" spinCount="100000" sheet="1" formatColumns="0" selectLockedCells="1"/>
  <mergeCells count="6">
    <mergeCell ref="A1:A2"/>
    <mergeCell ref="C1:W1"/>
    <mergeCell ref="AA1:AS1"/>
    <mergeCell ref="S2:Z2"/>
    <mergeCell ref="AO2:AV2"/>
    <mergeCell ref="G4:H4"/>
  </mergeCells>
  <conditionalFormatting sqref="A6:AV6 B7:AV22 A7:A23">
    <cfRule type="expression" dxfId="4" priority="1" stopIfTrue="1">
      <formula>$AZ6&gt;0</formula>
    </cfRule>
  </conditionalFormatting>
  <printOptions horizontalCentered="1" verticalCentered="1"/>
  <pageMargins left="0.2" right="0.2" top="0.19685039370078741" bottom="0.17" header="0.22" footer="0.19"/>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zoomScale="120" zoomScaleNormal="120" workbookViewId="0">
      <pane xSplit="2" ySplit="7" topLeftCell="AE11" activePane="bottomRight" state="frozen"/>
      <selection activeCell="AF16" sqref="AF16"/>
      <selection pane="topRight" activeCell="AF16" sqref="AF16"/>
      <selection pane="bottomLeft" activeCell="AF16" sqref="AF16"/>
      <selection pane="bottomRight" activeCell="AF16" sqref="AF16"/>
    </sheetView>
  </sheetViews>
  <sheetFormatPr defaultColWidth="10.6640625" defaultRowHeight="11.25" x14ac:dyDescent="0.2"/>
  <cols>
    <col min="1" max="1" width="43.5" style="568" customWidth="1"/>
    <col min="2" max="2" width="8.6640625" style="570" customWidth="1"/>
    <col min="3" max="6" width="11.33203125" style="568" hidden="1" customWidth="1"/>
    <col min="7" max="10" width="10.33203125" style="568" hidden="1" customWidth="1"/>
    <col min="11" max="14" width="10.6640625" style="568" hidden="1" customWidth="1"/>
    <col min="15" max="22" width="9.33203125" style="568" hidden="1" customWidth="1"/>
    <col min="23" max="26" width="10.6640625" style="568" hidden="1" customWidth="1"/>
    <col min="27" max="30" width="11.33203125" style="568" customWidth="1"/>
    <col min="31" max="32" width="10.33203125" style="568" customWidth="1"/>
    <col min="33" max="34" width="10.6640625" style="568" customWidth="1"/>
    <col min="35" max="38" width="10.6640625" style="568"/>
    <col min="39" max="46" width="9.33203125" style="568" customWidth="1"/>
    <col min="47" max="48" width="10.6640625" style="568"/>
    <col min="49" max="49" width="10.6640625" style="568" customWidth="1"/>
    <col min="50" max="16384" width="10.6640625" style="568"/>
  </cols>
  <sheetData>
    <row r="1" spans="1:51" s="4" customFormat="1" ht="43.5" customHeight="1" x14ac:dyDescent="0.2">
      <c r="A1" s="566" t="str">
        <f>'t1'!A1</f>
        <v>REGIONI ED AUTONOMIE LOCALI - anno 2023</v>
      </c>
      <c r="B1" s="566"/>
      <c r="C1" s="566"/>
      <c r="D1" s="566"/>
      <c r="E1" s="566"/>
      <c r="F1" s="566"/>
      <c r="G1" s="566"/>
      <c r="H1" s="566"/>
      <c r="I1" s="566"/>
      <c r="J1" s="566"/>
      <c r="K1" s="567"/>
      <c r="L1" s="568"/>
      <c r="M1" s="568"/>
      <c r="N1" s="568"/>
      <c r="O1" s="568"/>
      <c r="P1" s="568"/>
      <c r="Q1" s="568"/>
      <c r="R1" s="568"/>
      <c r="S1" s="568"/>
      <c r="T1" s="568"/>
      <c r="U1" s="568"/>
      <c r="V1" s="568"/>
      <c r="W1" s="568"/>
      <c r="X1" s="568"/>
      <c r="Y1" s="568"/>
      <c r="Z1" s="568"/>
      <c r="AM1" s="568"/>
      <c r="AN1" s="568"/>
      <c r="AO1" s="568"/>
      <c r="AP1" s="568"/>
      <c r="AQ1" s="568"/>
      <c r="AR1" s="568"/>
      <c r="AS1" s="568"/>
      <c r="AT1" s="568"/>
      <c r="AU1" s="568"/>
      <c r="AV1" s="568"/>
      <c r="AW1" s="568"/>
      <c r="AX1" s="568"/>
      <c r="AY1" s="568"/>
    </row>
    <row r="2" spans="1:51" ht="30" customHeight="1" thickBot="1" x14ac:dyDescent="0.25">
      <c r="A2" s="569"/>
      <c r="G2" s="261"/>
      <c r="H2" s="261"/>
      <c r="I2" s="261"/>
      <c r="J2" s="261"/>
      <c r="AE2" s="261"/>
      <c r="AF2" s="261"/>
      <c r="AG2" s="261"/>
      <c r="AH2" s="261"/>
      <c r="AI2" s="571"/>
      <c r="AJ2" s="571"/>
      <c r="AK2" s="571"/>
      <c r="AL2" s="571"/>
    </row>
    <row r="3" spans="1:51" ht="15.75" customHeight="1" thickBot="1" x14ac:dyDescent="0.25">
      <c r="A3" s="572"/>
      <c r="B3" s="573"/>
      <c r="C3" s="574" t="s">
        <v>207</v>
      </c>
      <c r="D3" s="574"/>
      <c r="E3" s="574"/>
      <c r="F3" s="574"/>
      <c r="G3" s="574"/>
      <c r="H3" s="575"/>
      <c r="I3" s="574"/>
      <c r="J3" s="575"/>
      <c r="K3" s="575"/>
      <c r="L3" s="575"/>
      <c r="M3" s="575"/>
      <c r="N3" s="575"/>
      <c r="O3" s="575"/>
      <c r="P3" s="575"/>
      <c r="Q3" s="575"/>
      <c r="R3" s="575"/>
      <c r="S3" s="575"/>
      <c r="T3" s="575"/>
      <c r="U3" s="575"/>
      <c r="V3" s="575"/>
      <c r="W3" s="575"/>
      <c r="X3" s="575"/>
      <c r="AA3" s="574" t="s">
        <v>207</v>
      </c>
      <c r="AB3" s="574"/>
      <c r="AC3" s="574"/>
      <c r="AD3" s="574"/>
      <c r="AE3" s="574"/>
      <c r="AF3" s="575"/>
      <c r="AG3" s="576"/>
      <c r="AH3" s="576"/>
      <c r="AI3" s="576"/>
      <c r="AJ3" s="576"/>
      <c r="AK3" s="576"/>
      <c r="AL3" s="576"/>
      <c r="AM3" s="575"/>
      <c r="AN3" s="575"/>
      <c r="AO3" s="575"/>
      <c r="AP3" s="575"/>
      <c r="AQ3" s="575"/>
      <c r="AR3" s="575"/>
      <c r="AS3" s="575"/>
      <c r="AT3" s="575"/>
      <c r="AU3" s="575"/>
      <c r="AV3" s="575"/>
    </row>
    <row r="4" spans="1:51" ht="37.5" customHeight="1" thickTop="1" x14ac:dyDescent="0.2">
      <c r="A4" s="577" t="s">
        <v>164</v>
      </c>
      <c r="B4" s="578" t="s">
        <v>2</v>
      </c>
      <c r="C4" s="579" t="s">
        <v>208</v>
      </c>
      <c r="D4" s="580"/>
      <c r="E4" s="581" t="s">
        <v>209</v>
      </c>
      <c r="F4" s="582"/>
      <c r="G4" s="583" t="s">
        <v>210</v>
      </c>
      <c r="H4" s="417"/>
      <c r="I4" s="583" t="s">
        <v>211</v>
      </c>
      <c r="J4" s="417"/>
      <c r="K4" s="583" t="s">
        <v>212</v>
      </c>
      <c r="L4" s="417"/>
      <c r="M4" s="583" t="s">
        <v>213</v>
      </c>
      <c r="N4" s="417"/>
      <c r="O4" s="583" t="s">
        <v>214</v>
      </c>
      <c r="P4" s="417"/>
      <c r="Q4" s="583" t="s">
        <v>215</v>
      </c>
      <c r="R4" s="417"/>
      <c r="S4" s="583" t="s">
        <v>216</v>
      </c>
      <c r="T4" s="417"/>
      <c r="U4" s="583" t="s">
        <v>217</v>
      </c>
      <c r="V4" s="417"/>
      <c r="W4" s="584" t="s">
        <v>42</v>
      </c>
      <c r="X4" s="585"/>
      <c r="AA4" s="579" t="s">
        <v>208</v>
      </c>
      <c r="AB4" s="580"/>
      <c r="AC4" s="581" t="s">
        <v>209</v>
      </c>
      <c r="AD4" s="582"/>
      <c r="AE4" s="583" t="s">
        <v>210</v>
      </c>
      <c r="AF4" s="417"/>
      <c r="AG4" s="583" t="s">
        <v>211</v>
      </c>
      <c r="AH4" s="417"/>
      <c r="AI4" s="583" t="s">
        <v>212</v>
      </c>
      <c r="AJ4" s="417"/>
      <c r="AK4" s="583" t="s">
        <v>213</v>
      </c>
      <c r="AL4" s="417"/>
      <c r="AM4" s="583" t="s">
        <v>214</v>
      </c>
      <c r="AN4" s="417"/>
      <c r="AO4" s="583" t="s">
        <v>215</v>
      </c>
      <c r="AP4" s="417"/>
      <c r="AQ4" s="583" t="s">
        <v>216</v>
      </c>
      <c r="AR4" s="417"/>
      <c r="AS4" s="586" t="s">
        <v>217</v>
      </c>
      <c r="AT4" s="587"/>
      <c r="AU4" s="584" t="s">
        <v>42</v>
      </c>
      <c r="AV4" s="585"/>
    </row>
    <row r="5" spans="1:51" x14ac:dyDescent="0.2">
      <c r="A5" s="383" t="s">
        <v>105</v>
      </c>
      <c r="B5" s="578"/>
      <c r="C5" s="588" t="s">
        <v>218</v>
      </c>
      <c r="D5" s="589"/>
      <c r="E5" s="588" t="s">
        <v>219</v>
      </c>
      <c r="F5" s="589"/>
      <c r="G5" s="588" t="s">
        <v>220</v>
      </c>
      <c r="H5" s="589"/>
      <c r="I5" s="588" t="s">
        <v>221</v>
      </c>
      <c r="J5" s="589"/>
      <c r="K5" s="588" t="s">
        <v>222</v>
      </c>
      <c r="L5" s="589"/>
      <c r="M5" s="590" t="s">
        <v>223</v>
      </c>
      <c r="N5" s="591"/>
      <c r="O5" s="590" t="s">
        <v>224</v>
      </c>
      <c r="P5" s="591"/>
      <c r="Q5" s="590" t="s">
        <v>225</v>
      </c>
      <c r="R5" s="591"/>
      <c r="S5" s="590" t="s">
        <v>226</v>
      </c>
      <c r="T5" s="591"/>
      <c r="U5" s="590" t="s">
        <v>227</v>
      </c>
      <c r="V5" s="591"/>
      <c r="W5" s="592"/>
      <c r="X5" s="593"/>
      <c r="AA5" s="588" t="s">
        <v>218</v>
      </c>
      <c r="AB5" s="589"/>
      <c r="AC5" s="588" t="s">
        <v>219</v>
      </c>
      <c r="AD5" s="589"/>
      <c r="AE5" s="588" t="s">
        <v>220</v>
      </c>
      <c r="AF5" s="589"/>
      <c r="AG5" s="588" t="s">
        <v>221</v>
      </c>
      <c r="AH5" s="589"/>
      <c r="AI5" s="588" t="s">
        <v>222</v>
      </c>
      <c r="AJ5" s="589"/>
      <c r="AK5" s="590" t="s">
        <v>223</v>
      </c>
      <c r="AL5" s="591"/>
      <c r="AM5" s="590" t="s">
        <v>224</v>
      </c>
      <c r="AN5" s="591"/>
      <c r="AO5" s="590" t="s">
        <v>225</v>
      </c>
      <c r="AP5" s="591"/>
      <c r="AQ5" s="590" t="s">
        <v>226</v>
      </c>
      <c r="AR5" s="591"/>
      <c r="AS5" s="590" t="s">
        <v>227</v>
      </c>
      <c r="AT5" s="591"/>
      <c r="AU5" s="592"/>
      <c r="AV5" s="593"/>
    </row>
    <row r="6" spans="1:51" ht="12" customHeight="1" x14ac:dyDescent="0.2">
      <c r="A6" s="577"/>
      <c r="B6" s="578"/>
      <c r="C6" s="594" t="s">
        <v>6</v>
      </c>
      <c r="D6" s="595" t="s">
        <v>7</v>
      </c>
      <c r="E6" s="594" t="s">
        <v>6</v>
      </c>
      <c r="F6" s="595" t="s">
        <v>7</v>
      </c>
      <c r="G6" s="594" t="s">
        <v>6</v>
      </c>
      <c r="H6" s="595" t="s">
        <v>7</v>
      </c>
      <c r="I6" s="594" t="s">
        <v>6</v>
      </c>
      <c r="J6" s="595" t="s">
        <v>7</v>
      </c>
      <c r="K6" s="594" t="s">
        <v>6</v>
      </c>
      <c r="L6" s="595" t="s">
        <v>7</v>
      </c>
      <c r="M6" s="594" t="s">
        <v>6</v>
      </c>
      <c r="N6" s="595" t="s">
        <v>7</v>
      </c>
      <c r="O6" s="594" t="s">
        <v>6</v>
      </c>
      <c r="P6" s="596" t="s">
        <v>7</v>
      </c>
      <c r="Q6" s="594" t="s">
        <v>6</v>
      </c>
      <c r="R6" s="596" t="s">
        <v>7</v>
      </c>
      <c r="S6" s="594" t="s">
        <v>6</v>
      </c>
      <c r="T6" s="597" t="s">
        <v>7</v>
      </c>
      <c r="U6" s="594" t="s">
        <v>6</v>
      </c>
      <c r="V6" s="596" t="s">
        <v>7</v>
      </c>
      <c r="W6" s="594" t="s">
        <v>6</v>
      </c>
      <c r="X6" s="595" t="s">
        <v>7</v>
      </c>
      <c r="AA6" s="594" t="s">
        <v>6</v>
      </c>
      <c r="AB6" s="595" t="s">
        <v>7</v>
      </c>
      <c r="AC6" s="594" t="s">
        <v>6</v>
      </c>
      <c r="AD6" s="595" t="s">
        <v>7</v>
      </c>
      <c r="AE6" s="594" t="s">
        <v>6</v>
      </c>
      <c r="AF6" s="595" t="s">
        <v>7</v>
      </c>
      <c r="AG6" s="594" t="s">
        <v>6</v>
      </c>
      <c r="AH6" s="595" t="s">
        <v>7</v>
      </c>
      <c r="AI6" s="594" t="s">
        <v>6</v>
      </c>
      <c r="AJ6" s="595" t="s">
        <v>7</v>
      </c>
      <c r="AK6" s="594" t="s">
        <v>6</v>
      </c>
      <c r="AL6" s="598" t="s">
        <v>7</v>
      </c>
      <c r="AM6" s="594" t="s">
        <v>6</v>
      </c>
      <c r="AN6" s="596" t="s">
        <v>7</v>
      </c>
      <c r="AO6" s="594" t="s">
        <v>6</v>
      </c>
      <c r="AP6" s="596" t="s">
        <v>7</v>
      </c>
      <c r="AQ6" s="594" t="s">
        <v>6</v>
      </c>
      <c r="AR6" s="596" t="s">
        <v>7</v>
      </c>
      <c r="AS6" s="594" t="s">
        <v>6</v>
      </c>
      <c r="AT6" s="596" t="s">
        <v>7</v>
      </c>
      <c r="AU6" s="594" t="s">
        <v>6</v>
      </c>
      <c r="AV6" s="595" t="s">
        <v>7</v>
      </c>
    </row>
    <row r="7" spans="1:51" s="605" customFormat="1" ht="9" thickBot="1" x14ac:dyDescent="0.2">
      <c r="A7" s="599"/>
      <c r="B7" s="600"/>
      <c r="C7" s="601" t="s">
        <v>228</v>
      </c>
      <c r="D7" s="600" t="s">
        <v>228</v>
      </c>
      <c r="E7" s="601" t="s">
        <v>228</v>
      </c>
      <c r="F7" s="600" t="s">
        <v>228</v>
      </c>
      <c r="G7" s="601" t="s">
        <v>228</v>
      </c>
      <c r="H7" s="600" t="s">
        <v>228</v>
      </c>
      <c r="I7" s="601" t="s">
        <v>228</v>
      </c>
      <c r="J7" s="600" t="s">
        <v>228</v>
      </c>
      <c r="K7" s="601" t="s">
        <v>228</v>
      </c>
      <c r="L7" s="600" t="s">
        <v>228</v>
      </c>
      <c r="M7" s="601" t="s">
        <v>228</v>
      </c>
      <c r="N7" s="600" t="s">
        <v>228</v>
      </c>
      <c r="O7" s="601" t="s">
        <v>228</v>
      </c>
      <c r="P7" s="602" t="s">
        <v>228</v>
      </c>
      <c r="Q7" s="601" t="s">
        <v>228</v>
      </c>
      <c r="R7" s="602" t="s">
        <v>228</v>
      </c>
      <c r="S7" s="601" t="s">
        <v>228</v>
      </c>
      <c r="T7" s="602" t="s">
        <v>228</v>
      </c>
      <c r="U7" s="601" t="s">
        <v>228</v>
      </c>
      <c r="V7" s="602" t="s">
        <v>228</v>
      </c>
      <c r="W7" s="603" t="s">
        <v>228</v>
      </c>
      <c r="X7" s="604" t="s">
        <v>228</v>
      </c>
      <c r="AA7" s="601" t="s">
        <v>228</v>
      </c>
      <c r="AB7" s="600" t="s">
        <v>228</v>
      </c>
      <c r="AC7" s="601" t="s">
        <v>228</v>
      </c>
      <c r="AD7" s="600" t="s">
        <v>228</v>
      </c>
      <c r="AE7" s="601" t="s">
        <v>228</v>
      </c>
      <c r="AF7" s="600" t="s">
        <v>228</v>
      </c>
      <c r="AG7" s="601" t="s">
        <v>228</v>
      </c>
      <c r="AH7" s="600" t="s">
        <v>228</v>
      </c>
      <c r="AI7" s="601" t="s">
        <v>228</v>
      </c>
      <c r="AJ7" s="600" t="s">
        <v>228</v>
      </c>
      <c r="AK7" s="601" t="s">
        <v>228</v>
      </c>
      <c r="AL7" s="600" t="s">
        <v>228</v>
      </c>
      <c r="AM7" s="601" t="s">
        <v>228</v>
      </c>
      <c r="AN7" s="602" t="s">
        <v>228</v>
      </c>
      <c r="AO7" s="601" t="s">
        <v>228</v>
      </c>
      <c r="AP7" s="602" t="s">
        <v>228</v>
      </c>
      <c r="AQ7" s="601" t="s">
        <v>228</v>
      </c>
      <c r="AR7" s="602" t="s">
        <v>228</v>
      </c>
      <c r="AS7" s="601" t="s">
        <v>228</v>
      </c>
      <c r="AT7" s="602" t="s">
        <v>228</v>
      </c>
      <c r="AU7" s="603" t="s">
        <v>228</v>
      </c>
      <c r="AV7" s="604" t="s">
        <v>228</v>
      </c>
    </row>
    <row r="8" spans="1:51" ht="13.35" customHeight="1" thickTop="1" x14ac:dyDescent="0.2">
      <c r="A8" s="33" t="str">
        <f>'t1'!A6</f>
        <v>SEGRETARIO A</v>
      </c>
      <c r="B8" s="392" t="str">
        <f>'t1'!B6</f>
        <v>0D0102</v>
      </c>
      <c r="C8" s="606">
        <f>ROUND(AA8,0)</f>
        <v>0</v>
      </c>
      <c r="D8" s="607">
        <f t="shared" ref="D8:S24" si="0">ROUND(AB8,0)</f>
        <v>0</v>
      </c>
      <c r="E8" s="606">
        <f t="shared" si="0"/>
        <v>0</v>
      </c>
      <c r="F8" s="607">
        <f t="shared" si="0"/>
        <v>0</v>
      </c>
      <c r="G8" s="606">
        <f t="shared" si="0"/>
        <v>0</v>
      </c>
      <c r="H8" s="607">
        <f t="shared" si="0"/>
        <v>0</v>
      </c>
      <c r="I8" s="606">
        <f t="shared" si="0"/>
        <v>0</v>
      </c>
      <c r="J8" s="607">
        <f t="shared" si="0"/>
        <v>0</v>
      </c>
      <c r="K8" s="606">
        <f t="shared" si="0"/>
        <v>0</v>
      </c>
      <c r="L8" s="607">
        <f t="shared" si="0"/>
        <v>0</v>
      </c>
      <c r="M8" s="606">
        <f t="shared" si="0"/>
        <v>0</v>
      </c>
      <c r="N8" s="607">
        <f t="shared" si="0"/>
        <v>0</v>
      </c>
      <c r="O8" s="606">
        <f t="shared" si="0"/>
        <v>0</v>
      </c>
      <c r="P8" s="608">
        <f t="shared" si="0"/>
        <v>0</v>
      </c>
      <c r="Q8" s="606">
        <f t="shared" si="0"/>
        <v>0</v>
      </c>
      <c r="R8" s="608">
        <f t="shared" si="0"/>
        <v>0</v>
      </c>
      <c r="S8" s="606">
        <f t="shared" si="0"/>
        <v>0</v>
      </c>
      <c r="T8" s="609">
        <f t="shared" ref="T8:V24" si="1">ROUND(AR8,0)</f>
        <v>0</v>
      </c>
      <c r="U8" s="606">
        <f t="shared" si="1"/>
        <v>0</v>
      </c>
      <c r="V8" s="609">
        <f t="shared" si="1"/>
        <v>0</v>
      </c>
      <c r="W8" s="610">
        <f>SUM(C8,E8,G8,I8,K8,M8,O8,Q8,S8,U8)</f>
        <v>0</v>
      </c>
      <c r="X8" s="611">
        <f>SUM(D8,F8,H8,J8,L8,N8,P8,R8,T8,V8)</f>
        <v>0</v>
      </c>
      <c r="Y8" s="612">
        <f>'t1'!M6</f>
        <v>0</v>
      </c>
      <c r="AA8" s="613"/>
      <c r="AB8" s="614"/>
      <c r="AC8" s="613"/>
      <c r="AD8" s="614"/>
      <c r="AE8" s="613"/>
      <c r="AF8" s="614"/>
      <c r="AG8" s="613"/>
      <c r="AH8" s="614"/>
      <c r="AI8" s="613"/>
      <c r="AJ8" s="614"/>
      <c r="AK8" s="613"/>
      <c r="AL8" s="614"/>
      <c r="AM8" s="613"/>
      <c r="AN8" s="615"/>
      <c r="AO8" s="613"/>
      <c r="AP8" s="615"/>
      <c r="AQ8" s="613"/>
      <c r="AR8" s="615"/>
      <c r="AS8" s="613"/>
      <c r="AT8" s="615"/>
      <c r="AU8" s="610">
        <f>SUM(AA8,AC8,AE8,AG8,AI8,AK8,AM8,AO8,AQ8,AS8)</f>
        <v>0</v>
      </c>
      <c r="AV8" s="611">
        <f>SUM(AB8,AD8,AF8,AH8,AJ8,AL8,AN8,AP8,AR8,AT8)</f>
        <v>0</v>
      </c>
      <c r="AW8" s="612"/>
    </row>
    <row r="9" spans="1:51" ht="13.35" customHeight="1" x14ac:dyDescent="0.2">
      <c r="A9" s="33" t="str">
        <f>'t1'!A7</f>
        <v>SEGRETARIO B</v>
      </c>
      <c r="B9" s="392" t="str">
        <f>'t1'!B7</f>
        <v>0D0103</v>
      </c>
      <c r="C9" s="606">
        <f t="shared" ref="C9:N24" si="2">ROUND(AA9,0)</f>
        <v>0</v>
      </c>
      <c r="D9" s="607">
        <f t="shared" si="0"/>
        <v>0</v>
      </c>
      <c r="E9" s="606">
        <f t="shared" si="0"/>
        <v>0</v>
      </c>
      <c r="F9" s="607">
        <f t="shared" si="0"/>
        <v>0</v>
      </c>
      <c r="G9" s="606">
        <f t="shared" si="0"/>
        <v>0</v>
      </c>
      <c r="H9" s="607">
        <f t="shared" si="0"/>
        <v>0</v>
      </c>
      <c r="I9" s="606">
        <f t="shared" si="0"/>
        <v>0</v>
      </c>
      <c r="J9" s="607">
        <f t="shared" si="0"/>
        <v>0</v>
      </c>
      <c r="K9" s="606">
        <f t="shared" si="0"/>
        <v>0</v>
      </c>
      <c r="L9" s="607">
        <f t="shared" si="0"/>
        <v>0</v>
      </c>
      <c r="M9" s="606">
        <f t="shared" si="0"/>
        <v>0</v>
      </c>
      <c r="N9" s="607">
        <f t="shared" si="0"/>
        <v>0</v>
      </c>
      <c r="O9" s="606">
        <f t="shared" si="0"/>
        <v>0</v>
      </c>
      <c r="P9" s="608">
        <f t="shared" si="0"/>
        <v>0</v>
      </c>
      <c r="Q9" s="606">
        <f t="shared" si="0"/>
        <v>0</v>
      </c>
      <c r="R9" s="608">
        <f t="shared" si="0"/>
        <v>0</v>
      </c>
      <c r="S9" s="606">
        <f t="shared" si="0"/>
        <v>0</v>
      </c>
      <c r="T9" s="609">
        <f t="shared" si="1"/>
        <v>0</v>
      </c>
      <c r="U9" s="606">
        <f t="shared" si="1"/>
        <v>0</v>
      </c>
      <c r="V9" s="609">
        <f t="shared" si="1"/>
        <v>0</v>
      </c>
      <c r="W9" s="616">
        <f t="shared" ref="W9:X24" si="3">SUM(C9,E9,G9,I9,K9,M9,O9,Q9,S9,U9)</f>
        <v>0</v>
      </c>
      <c r="X9" s="617">
        <f t="shared" si="3"/>
        <v>0</v>
      </c>
      <c r="Y9" s="612">
        <f>'t1'!M7</f>
        <v>0</v>
      </c>
      <c r="AA9" s="613"/>
      <c r="AB9" s="614"/>
      <c r="AC9" s="613"/>
      <c r="AD9" s="614"/>
      <c r="AE9" s="613"/>
      <c r="AF9" s="614"/>
      <c r="AG9" s="613"/>
      <c r="AH9" s="614"/>
      <c r="AI9" s="613"/>
      <c r="AJ9" s="614"/>
      <c r="AK9" s="613"/>
      <c r="AL9" s="614"/>
      <c r="AM9" s="613"/>
      <c r="AN9" s="615"/>
      <c r="AO9" s="613"/>
      <c r="AP9" s="615"/>
      <c r="AQ9" s="613"/>
      <c r="AR9" s="615"/>
      <c r="AS9" s="613"/>
      <c r="AT9" s="615"/>
      <c r="AU9" s="616">
        <f t="shared" ref="AU9:AV24" si="4">SUM(AA9,AC9,AE9,AG9,AI9,AK9,AM9,AO9,AQ9,AS9)</f>
        <v>0</v>
      </c>
      <c r="AV9" s="617">
        <f t="shared" si="4"/>
        <v>0</v>
      </c>
      <c r="AW9" s="612"/>
    </row>
    <row r="10" spans="1:51" ht="13.35" customHeight="1" x14ac:dyDescent="0.2">
      <c r="A10" s="33" t="str">
        <f>'t1'!A8</f>
        <v>SEGRETARIO C</v>
      </c>
      <c r="B10" s="392" t="str">
        <f>'t1'!B8</f>
        <v>0D0485</v>
      </c>
      <c r="C10" s="606">
        <f t="shared" si="2"/>
        <v>0</v>
      </c>
      <c r="D10" s="607">
        <f t="shared" si="0"/>
        <v>0</v>
      </c>
      <c r="E10" s="606">
        <f t="shared" si="0"/>
        <v>0</v>
      </c>
      <c r="F10" s="607">
        <f t="shared" si="0"/>
        <v>0</v>
      </c>
      <c r="G10" s="606">
        <f t="shared" si="0"/>
        <v>0</v>
      </c>
      <c r="H10" s="607">
        <f t="shared" si="0"/>
        <v>0</v>
      </c>
      <c r="I10" s="606">
        <f t="shared" si="0"/>
        <v>0</v>
      </c>
      <c r="J10" s="607">
        <f t="shared" si="0"/>
        <v>0</v>
      </c>
      <c r="K10" s="606">
        <f t="shared" si="0"/>
        <v>0</v>
      </c>
      <c r="L10" s="607">
        <f t="shared" si="0"/>
        <v>0</v>
      </c>
      <c r="M10" s="606">
        <f t="shared" si="0"/>
        <v>0</v>
      </c>
      <c r="N10" s="607">
        <f t="shared" si="0"/>
        <v>0</v>
      </c>
      <c r="O10" s="606">
        <f t="shared" si="0"/>
        <v>0</v>
      </c>
      <c r="P10" s="608">
        <f t="shared" si="0"/>
        <v>0</v>
      </c>
      <c r="Q10" s="606">
        <f t="shared" si="0"/>
        <v>0</v>
      </c>
      <c r="R10" s="608">
        <f t="shared" si="0"/>
        <v>0</v>
      </c>
      <c r="S10" s="606">
        <f t="shared" si="0"/>
        <v>0</v>
      </c>
      <c r="T10" s="609">
        <f t="shared" si="1"/>
        <v>0</v>
      </c>
      <c r="U10" s="606">
        <f t="shared" si="1"/>
        <v>0</v>
      </c>
      <c r="V10" s="609">
        <f t="shared" si="1"/>
        <v>0</v>
      </c>
      <c r="W10" s="616">
        <f t="shared" si="3"/>
        <v>0</v>
      </c>
      <c r="X10" s="617">
        <f t="shared" si="3"/>
        <v>0</v>
      </c>
      <c r="Y10" s="612">
        <f>'t1'!M8</f>
        <v>0</v>
      </c>
      <c r="AA10" s="613"/>
      <c r="AB10" s="614"/>
      <c r="AC10" s="613"/>
      <c r="AD10" s="614"/>
      <c r="AE10" s="613"/>
      <c r="AF10" s="614"/>
      <c r="AG10" s="613"/>
      <c r="AH10" s="614"/>
      <c r="AI10" s="613"/>
      <c r="AJ10" s="614"/>
      <c r="AK10" s="613"/>
      <c r="AL10" s="614"/>
      <c r="AM10" s="613"/>
      <c r="AN10" s="615"/>
      <c r="AO10" s="613"/>
      <c r="AP10" s="615"/>
      <c r="AQ10" s="613"/>
      <c r="AR10" s="615"/>
      <c r="AS10" s="613"/>
      <c r="AT10" s="615"/>
      <c r="AU10" s="616">
        <f t="shared" si="4"/>
        <v>0</v>
      </c>
      <c r="AV10" s="617">
        <f t="shared" si="4"/>
        <v>0</v>
      </c>
      <c r="AW10" s="612"/>
    </row>
    <row r="11" spans="1:51" ht="13.35" customHeight="1" x14ac:dyDescent="0.2">
      <c r="A11" s="33" t="str">
        <f>'t1'!A9</f>
        <v>DIRETTORE  GENERALE</v>
      </c>
      <c r="B11" s="392" t="str">
        <f>'t1'!B9</f>
        <v>0D0097</v>
      </c>
      <c r="C11" s="606">
        <f t="shared" si="2"/>
        <v>0</v>
      </c>
      <c r="D11" s="607">
        <f t="shared" si="2"/>
        <v>0</v>
      </c>
      <c r="E11" s="606">
        <f t="shared" si="2"/>
        <v>0</v>
      </c>
      <c r="F11" s="607">
        <f t="shared" si="2"/>
        <v>0</v>
      </c>
      <c r="G11" s="606">
        <f t="shared" si="2"/>
        <v>0</v>
      </c>
      <c r="H11" s="607">
        <f t="shared" si="2"/>
        <v>0</v>
      </c>
      <c r="I11" s="606">
        <f t="shared" si="2"/>
        <v>0</v>
      </c>
      <c r="J11" s="607">
        <f t="shared" si="2"/>
        <v>0</v>
      </c>
      <c r="K11" s="606">
        <f t="shared" si="2"/>
        <v>0</v>
      </c>
      <c r="L11" s="607">
        <f t="shared" si="2"/>
        <v>0</v>
      </c>
      <c r="M11" s="606">
        <f t="shared" si="0"/>
        <v>0</v>
      </c>
      <c r="N11" s="607">
        <f t="shared" si="0"/>
        <v>0</v>
      </c>
      <c r="O11" s="606">
        <f t="shared" si="0"/>
        <v>0</v>
      </c>
      <c r="P11" s="608">
        <f t="shared" si="0"/>
        <v>0</v>
      </c>
      <c r="Q11" s="606">
        <f t="shared" si="0"/>
        <v>0</v>
      </c>
      <c r="R11" s="608">
        <f t="shared" si="0"/>
        <v>0</v>
      </c>
      <c r="S11" s="606">
        <f t="shared" si="0"/>
        <v>0</v>
      </c>
      <c r="T11" s="609">
        <f t="shared" si="1"/>
        <v>0</v>
      </c>
      <c r="U11" s="606">
        <f t="shared" si="1"/>
        <v>0</v>
      </c>
      <c r="V11" s="609">
        <f t="shared" si="1"/>
        <v>0</v>
      </c>
      <c r="W11" s="616">
        <f t="shared" si="3"/>
        <v>0</v>
      </c>
      <c r="X11" s="617">
        <f t="shared" si="3"/>
        <v>0</v>
      </c>
      <c r="Y11" s="612">
        <f>'t1'!M9</f>
        <v>0</v>
      </c>
      <c r="AA11" s="613"/>
      <c r="AB11" s="614"/>
      <c r="AC11" s="613"/>
      <c r="AD11" s="614"/>
      <c r="AE11" s="613"/>
      <c r="AF11" s="614"/>
      <c r="AG11" s="613"/>
      <c r="AH11" s="614"/>
      <c r="AI11" s="613"/>
      <c r="AJ11" s="614"/>
      <c r="AK11" s="613"/>
      <c r="AL11" s="614"/>
      <c r="AM11" s="613"/>
      <c r="AN11" s="615"/>
      <c r="AO11" s="613"/>
      <c r="AP11" s="615"/>
      <c r="AQ11" s="613"/>
      <c r="AR11" s="615"/>
      <c r="AS11" s="613"/>
      <c r="AT11" s="615"/>
      <c r="AU11" s="616">
        <f t="shared" si="4"/>
        <v>0</v>
      </c>
      <c r="AV11" s="617">
        <f t="shared" si="4"/>
        <v>0</v>
      </c>
      <c r="AW11" s="612"/>
    </row>
    <row r="12" spans="1:51" ht="13.35" customHeight="1" x14ac:dyDescent="0.2">
      <c r="A12" s="33" t="str">
        <f>'t1'!A10</f>
        <v>ALTE SPECIALIZZ. FUORI D.O.</v>
      </c>
      <c r="B12" s="392" t="str">
        <f>'t1'!B10</f>
        <v>0D0095</v>
      </c>
      <c r="C12" s="606">
        <f t="shared" si="2"/>
        <v>0</v>
      </c>
      <c r="D12" s="607">
        <f t="shared" si="2"/>
        <v>0</v>
      </c>
      <c r="E12" s="606">
        <f t="shared" si="2"/>
        <v>0</v>
      </c>
      <c r="F12" s="607">
        <f t="shared" si="2"/>
        <v>0</v>
      </c>
      <c r="G12" s="606">
        <f t="shared" si="2"/>
        <v>0</v>
      </c>
      <c r="H12" s="607">
        <f t="shared" si="2"/>
        <v>0</v>
      </c>
      <c r="I12" s="606">
        <f t="shared" si="2"/>
        <v>0</v>
      </c>
      <c r="J12" s="607">
        <f t="shared" si="2"/>
        <v>0</v>
      </c>
      <c r="K12" s="606">
        <f t="shared" si="2"/>
        <v>0</v>
      </c>
      <c r="L12" s="607">
        <f t="shared" si="2"/>
        <v>0</v>
      </c>
      <c r="M12" s="606">
        <f t="shared" si="0"/>
        <v>0</v>
      </c>
      <c r="N12" s="607">
        <f t="shared" si="0"/>
        <v>0</v>
      </c>
      <c r="O12" s="606">
        <f t="shared" si="0"/>
        <v>0</v>
      </c>
      <c r="P12" s="608">
        <f t="shared" si="0"/>
        <v>0</v>
      </c>
      <c r="Q12" s="606">
        <f t="shared" si="0"/>
        <v>0</v>
      </c>
      <c r="R12" s="608">
        <f t="shared" si="0"/>
        <v>0</v>
      </c>
      <c r="S12" s="606">
        <f t="shared" si="0"/>
        <v>0</v>
      </c>
      <c r="T12" s="609">
        <f t="shared" si="1"/>
        <v>0</v>
      </c>
      <c r="U12" s="606">
        <f t="shared" si="1"/>
        <v>0</v>
      </c>
      <c r="V12" s="609">
        <f t="shared" si="1"/>
        <v>0</v>
      </c>
      <c r="W12" s="616">
        <f t="shared" si="3"/>
        <v>0</v>
      </c>
      <c r="X12" s="617">
        <f t="shared" si="3"/>
        <v>0</v>
      </c>
      <c r="Y12" s="612">
        <f>'t1'!M10</f>
        <v>0</v>
      </c>
      <c r="AA12" s="613"/>
      <c r="AB12" s="614"/>
      <c r="AC12" s="613"/>
      <c r="AD12" s="614"/>
      <c r="AE12" s="613"/>
      <c r="AF12" s="614"/>
      <c r="AG12" s="613"/>
      <c r="AH12" s="614"/>
      <c r="AI12" s="613"/>
      <c r="AJ12" s="614"/>
      <c r="AK12" s="613"/>
      <c r="AL12" s="614"/>
      <c r="AM12" s="613"/>
      <c r="AN12" s="615"/>
      <c r="AO12" s="613"/>
      <c r="AP12" s="615"/>
      <c r="AQ12" s="613"/>
      <c r="AR12" s="615"/>
      <c r="AS12" s="613"/>
      <c r="AT12" s="615"/>
      <c r="AU12" s="616">
        <f t="shared" si="4"/>
        <v>0</v>
      </c>
      <c r="AV12" s="617">
        <f t="shared" si="4"/>
        <v>0</v>
      </c>
      <c r="AW12" s="612"/>
    </row>
    <row r="13" spans="1:51" ht="13.35" customHeight="1" x14ac:dyDescent="0.2">
      <c r="A13" s="33" t="str">
        <f>'t1'!A11</f>
        <v>DIRIGENTE A TEMPO DETERMINATO FUORI D.O.</v>
      </c>
      <c r="B13" s="392" t="str">
        <f>'t1'!B11</f>
        <v>0D0098</v>
      </c>
      <c r="C13" s="606">
        <f t="shared" si="2"/>
        <v>0</v>
      </c>
      <c r="D13" s="607">
        <f t="shared" si="2"/>
        <v>0</v>
      </c>
      <c r="E13" s="606">
        <f t="shared" si="2"/>
        <v>0</v>
      </c>
      <c r="F13" s="607">
        <f t="shared" si="2"/>
        <v>0</v>
      </c>
      <c r="G13" s="606">
        <f t="shared" si="2"/>
        <v>0</v>
      </c>
      <c r="H13" s="607">
        <f t="shared" si="2"/>
        <v>0</v>
      </c>
      <c r="I13" s="606">
        <f t="shared" si="2"/>
        <v>0</v>
      </c>
      <c r="J13" s="607">
        <f t="shared" si="2"/>
        <v>0</v>
      </c>
      <c r="K13" s="606">
        <f t="shared" si="2"/>
        <v>0</v>
      </c>
      <c r="L13" s="607">
        <f t="shared" si="2"/>
        <v>0</v>
      </c>
      <c r="M13" s="606">
        <f t="shared" si="0"/>
        <v>0</v>
      </c>
      <c r="N13" s="607">
        <f t="shared" si="0"/>
        <v>0</v>
      </c>
      <c r="O13" s="606">
        <f t="shared" si="0"/>
        <v>0</v>
      </c>
      <c r="P13" s="608">
        <f t="shared" si="0"/>
        <v>0</v>
      </c>
      <c r="Q13" s="606">
        <f t="shared" si="0"/>
        <v>0</v>
      </c>
      <c r="R13" s="608">
        <f t="shared" si="0"/>
        <v>0</v>
      </c>
      <c r="S13" s="606">
        <f t="shared" si="0"/>
        <v>0</v>
      </c>
      <c r="T13" s="609">
        <f t="shared" si="1"/>
        <v>0</v>
      </c>
      <c r="U13" s="606">
        <f t="shared" si="1"/>
        <v>0</v>
      </c>
      <c r="V13" s="609">
        <f t="shared" si="1"/>
        <v>0</v>
      </c>
      <c r="W13" s="616">
        <f t="shared" si="3"/>
        <v>0</v>
      </c>
      <c r="X13" s="617">
        <f t="shared" si="3"/>
        <v>0</v>
      </c>
      <c r="Y13" s="612">
        <f>'t1'!M11</f>
        <v>0</v>
      </c>
      <c r="AA13" s="613"/>
      <c r="AB13" s="614"/>
      <c r="AC13" s="613"/>
      <c r="AD13" s="614"/>
      <c r="AE13" s="613"/>
      <c r="AF13" s="614"/>
      <c r="AG13" s="613"/>
      <c r="AH13" s="614"/>
      <c r="AI13" s="613"/>
      <c r="AJ13" s="614"/>
      <c r="AK13" s="613"/>
      <c r="AL13" s="614"/>
      <c r="AM13" s="613"/>
      <c r="AN13" s="615"/>
      <c r="AO13" s="613"/>
      <c r="AP13" s="615"/>
      <c r="AQ13" s="613"/>
      <c r="AR13" s="615"/>
      <c r="AS13" s="613"/>
      <c r="AT13" s="615"/>
      <c r="AU13" s="616">
        <f t="shared" si="4"/>
        <v>0</v>
      </c>
      <c r="AV13" s="617">
        <f t="shared" si="4"/>
        <v>0</v>
      </c>
      <c r="AW13" s="612"/>
    </row>
    <row r="14" spans="1:51" ht="13.35" customHeight="1" x14ac:dyDescent="0.2">
      <c r="A14" s="33" t="str">
        <f>'t1'!A12</f>
        <v>SEGRETARIO GENERALE CCIAA</v>
      </c>
      <c r="B14" s="392" t="str">
        <f>'t1'!B12</f>
        <v>0D0104</v>
      </c>
      <c r="C14" s="606">
        <f t="shared" si="2"/>
        <v>5</v>
      </c>
      <c r="D14" s="607">
        <f t="shared" si="2"/>
        <v>0</v>
      </c>
      <c r="E14" s="606">
        <f t="shared" si="2"/>
        <v>185</v>
      </c>
      <c r="F14" s="607">
        <f t="shared" si="2"/>
        <v>0</v>
      </c>
      <c r="G14" s="606">
        <f t="shared" si="2"/>
        <v>0</v>
      </c>
      <c r="H14" s="607">
        <f t="shared" si="2"/>
        <v>0</v>
      </c>
      <c r="I14" s="606">
        <f t="shared" si="2"/>
        <v>5</v>
      </c>
      <c r="J14" s="607">
        <f t="shared" si="2"/>
        <v>0</v>
      </c>
      <c r="K14" s="606">
        <f t="shared" si="2"/>
        <v>0</v>
      </c>
      <c r="L14" s="607">
        <f t="shared" si="2"/>
        <v>0</v>
      </c>
      <c r="M14" s="606">
        <f t="shared" si="0"/>
        <v>0</v>
      </c>
      <c r="N14" s="607">
        <f t="shared" si="0"/>
        <v>0</v>
      </c>
      <c r="O14" s="606">
        <f t="shared" si="0"/>
        <v>0</v>
      </c>
      <c r="P14" s="608">
        <f t="shared" si="0"/>
        <v>0</v>
      </c>
      <c r="Q14" s="606">
        <f t="shared" si="0"/>
        <v>0</v>
      </c>
      <c r="R14" s="608">
        <f t="shared" si="0"/>
        <v>0</v>
      </c>
      <c r="S14" s="606">
        <f t="shared" si="0"/>
        <v>0</v>
      </c>
      <c r="T14" s="609">
        <f t="shared" si="1"/>
        <v>0</v>
      </c>
      <c r="U14" s="606">
        <f t="shared" si="1"/>
        <v>34</v>
      </c>
      <c r="V14" s="609">
        <f t="shared" si="1"/>
        <v>0</v>
      </c>
      <c r="W14" s="616">
        <f t="shared" si="3"/>
        <v>229</v>
      </c>
      <c r="X14" s="617">
        <f t="shared" si="3"/>
        <v>0</v>
      </c>
      <c r="Y14" s="612">
        <f>'t1'!M12</f>
        <v>1</v>
      </c>
      <c r="AA14" s="613">
        <v>5</v>
      </c>
      <c r="AB14" s="614"/>
      <c r="AC14" s="613">
        <v>185</v>
      </c>
      <c r="AD14" s="614"/>
      <c r="AE14" s="613"/>
      <c r="AF14" s="614"/>
      <c r="AG14" s="613">
        <v>5</v>
      </c>
      <c r="AH14" s="614"/>
      <c r="AI14" s="613"/>
      <c r="AJ14" s="614"/>
      <c r="AK14" s="613"/>
      <c r="AL14" s="614"/>
      <c r="AM14" s="613"/>
      <c r="AN14" s="615"/>
      <c r="AO14" s="613"/>
      <c r="AP14" s="615"/>
      <c r="AQ14" s="613"/>
      <c r="AR14" s="615"/>
      <c r="AS14" s="613">
        <v>34</v>
      </c>
      <c r="AT14" s="615"/>
      <c r="AU14" s="616">
        <f t="shared" si="4"/>
        <v>229</v>
      </c>
      <c r="AV14" s="617">
        <f t="shared" si="4"/>
        <v>0</v>
      </c>
      <c r="AW14" s="612"/>
    </row>
    <row r="15" spans="1:51" ht="13.35" customHeight="1" x14ac:dyDescent="0.2">
      <c r="A15" s="33" t="str">
        <f>'t1'!A13</f>
        <v>DIRIGENTE A TEMPO INDETERMINATO</v>
      </c>
      <c r="B15" s="392" t="str">
        <f>'t1'!B13</f>
        <v>0D0164</v>
      </c>
      <c r="C15" s="606">
        <f t="shared" si="2"/>
        <v>18</v>
      </c>
      <c r="D15" s="607">
        <f t="shared" si="2"/>
        <v>0</v>
      </c>
      <c r="E15" s="606">
        <f t="shared" si="2"/>
        <v>0</v>
      </c>
      <c r="F15" s="607">
        <f t="shared" si="2"/>
        <v>0</v>
      </c>
      <c r="G15" s="606">
        <f t="shared" si="2"/>
        <v>0</v>
      </c>
      <c r="H15" s="607">
        <f t="shared" si="2"/>
        <v>0</v>
      </c>
      <c r="I15" s="606">
        <f t="shared" si="2"/>
        <v>0</v>
      </c>
      <c r="J15" s="607">
        <f t="shared" si="2"/>
        <v>0</v>
      </c>
      <c r="K15" s="606">
        <f t="shared" si="2"/>
        <v>0</v>
      </c>
      <c r="L15" s="607">
        <f t="shared" si="2"/>
        <v>0</v>
      </c>
      <c r="M15" s="606">
        <f t="shared" si="0"/>
        <v>0</v>
      </c>
      <c r="N15" s="607">
        <f t="shared" si="0"/>
        <v>0</v>
      </c>
      <c r="O15" s="606">
        <f t="shared" si="0"/>
        <v>0</v>
      </c>
      <c r="P15" s="608">
        <f t="shared" si="0"/>
        <v>0</v>
      </c>
      <c r="Q15" s="606">
        <f t="shared" si="0"/>
        <v>0</v>
      </c>
      <c r="R15" s="608">
        <f t="shared" si="0"/>
        <v>0</v>
      </c>
      <c r="S15" s="606">
        <f t="shared" si="0"/>
        <v>2</v>
      </c>
      <c r="T15" s="609">
        <f t="shared" si="1"/>
        <v>0</v>
      </c>
      <c r="U15" s="606">
        <f t="shared" si="1"/>
        <v>17</v>
      </c>
      <c r="V15" s="609">
        <f t="shared" si="1"/>
        <v>0</v>
      </c>
      <c r="W15" s="616">
        <f t="shared" si="3"/>
        <v>37</v>
      </c>
      <c r="X15" s="617">
        <f t="shared" si="3"/>
        <v>0</v>
      </c>
      <c r="Y15" s="612">
        <f>'t1'!M13</f>
        <v>1</v>
      </c>
      <c r="AA15" s="613">
        <v>18</v>
      </c>
      <c r="AB15" s="614"/>
      <c r="AC15" s="613"/>
      <c r="AD15" s="614"/>
      <c r="AE15" s="613"/>
      <c r="AF15" s="614"/>
      <c r="AG15" s="613"/>
      <c r="AH15" s="614"/>
      <c r="AI15" s="613"/>
      <c r="AJ15" s="614"/>
      <c r="AK15" s="613"/>
      <c r="AL15" s="614"/>
      <c r="AM15" s="613"/>
      <c r="AN15" s="615"/>
      <c r="AO15" s="613"/>
      <c r="AP15" s="615"/>
      <c r="AQ15" s="613">
        <v>2</v>
      </c>
      <c r="AR15" s="615"/>
      <c r="AS15" s="613">
        <v>17</v>
      </c>
      <c r="AT15" s="615"/>
      <c r="AU15" s="616">
        <f t="shared" si="4"/>
        <v>37</v>
      </c>
      <c r="AV15" s="617">
        <f t="shared" si="4"/>
        <v>0</v>
      </c>
      <c r="AW15" s="612"/>
    </row>
    <row r="16" spans="1:51" ht="13.35" customHeight="1" x14ac:dyDescent="0.2">
      <c r="A16" s="33" t="str">
        <f>'t1'!A14</f>
        <v>DIRIGENTE A TEMPO DETERMINATO IN D.O.</v>
      </c>
      <c r="B16" s="392" t="str">
        <f>'t1'!B14</f>
        <v>0D0165</v>
      </c>
      <c r="C16" s="606">
        <f t="shared" si="2"/>
        <v>0</v>
      </c>
      <c r="D16" s="607">
        <f t="shared" si="0"/>
        <v>0</v>
      </c>
      <c r="E16" s="606">
        <f t="shared" si="0"/>
        <v>0</v>
      </c>
      <c r="F16" s="607">
        <f t="shared" si="0"/>
        <v>0</v>
      </c>
      <c r="G16" s="606">
        <f t="shared" si="0"/>
        <v>0</v>
      </c>
      <c r="H16" s="607">
        <f t="shared" si="0"/>
        <v>0</v>
      </c>
      <c r="I16" s="606">
        <f t="shared" si="0"/>
        <v>0</v>
      </c>
      <c r="J16" s="607">
        <f t="shared" si="0"/>
        <v>0</v>
      </c>
      <c r="K16" s="606">
        <f t="shared" si="0"/>
        <v>0</v>
      </c>
      <c r="L16" s="607">
        <f t="shared" si="0"/>
        <v>0</v>
      </c>
      <c r="M16" s="606">
        <f t="shared" si="0"/>
        <v>0</v>
      </c>
      <c r="N16" s="607">
        <f t="shared" si="0"/>
        <v>0</v>
      </c>
      <c r="O16" s="606">
        <f t="shared" si="0"/>
        <v>0</v>
      </c>
      <c r="P16" s="608">
        <f t="shared" si="0"/>
        <v>0</v>
      </c>
      <c r="Q16" s="606">
        <f t="shared" si="0"/>
        <v>0</v>
      </c>
      <c r="R16" s="608">
        <f t="shared" si="0"/>
        <v>0</v>
      </c>
      <c r="S16" s="606">
        <f t="shared" si="0"/>
        <v>0</v>
      </c>
      <c r="T16" s="609">
        <f t="shared" si="1"/>
        <v>0</v>
      </c>
      <c r="U16" s="606">
        <f t="shared" si="1"/>
        <v>0</v>
      </c>
      <c r="V16" s="609">
        <f t="shared" si="1"/>
        <v>0</v>
      </c>
      <c r="W16" s="616">
        <f t="shared" si="3"/>
        <v>0</v>
      </c>
      <c r="X16" s="617">
        <f t="shared" si="3"/>
        <v>0</v>
      </c>
      <c r="Y16" s="612">
        <f>'t1'!M14</f>
        <v>0</v>
      </c>
      <c r="AA16" s="613"/>
      <c r="AB16" s="614"/>
      <c r="AC16" s="613"/>
      <c r="AD16" s="614"/>
      <c r="AE16" s="613"/>
      <c r="AF16" s="614"/>
      <c r="AG16" s="613"/>
      <c r="AH16" s="614"/>
      <c r="AI16" s="613"/>
      <c r="AJ16" s="614"/>
      <c r="AK16" s="613"/>
      <c r="AL16" s="614"/>
      <c r="AM16" s="613"/>
      <c r="AN16" s="615"/>
      <c r="AO16" s="613"/>
      <c r="AP16" s="615"/>
      <c r="AQ16" s="613"/>
      <c r="AR16" s="615"/>
      <c r="AS16" s="613"/>
      <c r="AT16" s="615"/>
      <c r="AU16" s="616">
        <f t="shared" si="4"/>
        <v>0</v>
      </c>
      <c r="AV16" s="617">
        <f t="shared" si="4"/>
        <v>0</v>
      </c>
      <c r="AW16" s="612"/>
    </row>
    <row r="17" spans="1:49" ht="13.35" customHeight="1" x14ac:dyDescent="0.2">
      <c r="A17" s="33" t="str">
        <f>'t1'!A15</f>
        <v xml:space="preserve">ALTE SPECIALIZZ. IN D.O. </v>
      </c>
      <c r="B17" s="392" t="str">
        <f>'t1'!B15</f>
        <v>0D0I95</v>
      </c>
      <c r="C17" s="606">
        <f t="shared" si="2"/>
        <v>0</v>
      </c>
      <c r="D17" s="607">
        <f t="shared" si="0"/>
        <v>0</v>
      </c>
      <c r="E17" s="606">
        <f t="shared" si="0"/>
        <v>0</v>
      </c>
      <c r="F17" s="607">
        <f t="shared" si="0"/>
        <v>0</v>
      </c>
      <c r="G17" s="606">
        <f t="shared" si="0"/>
        <v>0</v>
      </c>
      <c r="H17" s="607">
        <f t="shared" si="0"/>
        <v>0</v>
      </c>
      <c r="I17" s="606">
        <f t="shared" si="0"/>
        <v>0</v>
      </c>
      <c r="J17" s="607">
        <f t="shared" si="0"/>
        <v>0</v>
      </c>
      <c r="K17" s="606">
        <f t="shared" si="0"/>
        <v>0</v>
      </c>
      <c r="L17" s="607">
        <f t="shared" si="0"/>
        <v>0</v>
      </c>
      <c r="M17" s="606">
        <f t="shared" si="0"/>
        <v>0</v>
      </c>
      <c r="N17" s="607">
        <f t="shared" si="0"/>
        <v>0</v>
      </c>
      <c r="O17" s="606">
        <f t="shared" si="0"/>
        <v>0</v>
      </c>
      <c r="P17" s="608">
        <f t="shared" si="0"/>
        <v>0</v>
      </c>
      <c r="Q17" s="606">
        <f t="shared" si="0"/>
        <v>0</v>
      </c>
      <c r="R17" s="608">
        <f t="shared" si="0"/>
        <v>0</v>
      </c>
      <c r="S17" s="606">
        <f t="shared" si="0"/>
        <v>0</v>
      </c>
      <c r="T17" s="609">
        <f t="shared" si="1"/>
        <v>0</v>
      </c>
      <c r="U17" s="606">
        <f t="shared" si="1"/>
        <v>0</v>
      </c>
      <c r="V17" s="609">
        <f t="shared" si="1"/>
        <v>0</v>
      </c>
      <c r="W17" s="616">
        <f t="shared" si="3"/>
        <v>0</v>
      </c>
      <c r="X17" s="617">
        <f t="shared" si="3"/>
        <v>0</v>
      </c>
      <c r="Y17" s="612">
        <f>'t1'!M15</f>
        <v>0</v>
      </c>
      <c r="AA17" s="613"/>
      <c r="AB17" s="614"/>
      <c r="AC17" s="613"/>
      <c r="AD17" s="614"/>
      <c r="AE17" s="613"/>
      <c r="AF17" s="614"/>
      <c r="AG17" s="613"/>
      <c r="AH17" s="614"/>
      <c r="AI17" s="613"/>
      <c r="AJ17" s="614"/>
      <c r="AK17" s="613"/>
      <c r="AL17" s="614"/>
      <c r="AM17" s="613"/>
      <c r="AN17" s="615"/>
      <c r="AO17" s="613"/>
      <c r="AP17" s="615"/>
      <c r="AQ17" s="613"/>
      <c r="AR17" s="615"/>
      <c r="AS17" s="613"/>
      <c r="AT17" s="615"/>
      <c r="AU17" s="616">
        <f t="shared" si="4"/>
        <v>0</v>
      </c>
      <c r="AV17" s="617">
        <f t="shared" si="4"/>
        <v>0</v>
      </c>
      <c r="AW17" s="612"/>
    </row>
    <row r="18" spans="1:49" ht="13.35" customHeight="1" x14ac:dyDescent="0.2">
      <c r="A18" s="33" t="str">
        <f>'t1'!A16</f>
        <v>RESPONSABILE DEI SERVIZI O DEGLI UFFICI IN D.O</v>
      </c>
      <c r="B18" s="392" t="str">
        <f>'t1'!B16</f>
        <v>0D0I96</v>
      </c>
      <c r="C18" s="606">
        <f t="shared" si="2"/>
        <v>0</v>
      </c>
      <c r="D18" s="607">
        <f t="shared" si="2"/>
        <v>0</v>
      </c>
      <c r="E18" s="606">
        <f t="shared" si="2"/>
        <v>0</v>
      </c>
      <c r="F18" s="607">
        <f t="shared" si="2"/>
        <v>0</v>
      </c>
      <c r="G18" s="606">
        <f t="shared" si="2"/>
        <v>0</v>
      </c>
      <c r="H18" s="607">
        <f t="shared" si="2"/>
        <v>0</v>
      </c>
      <c r="I18" s="606">
        <f t="shared" si="2"/>
        <v>0</v>
      </c>
      <c r="J18" s="607">
        <f t="shared" si="2"/>
        <v>0</v>
      </c>
      <c r="K18" s="606">
        <f t="shared" si="2"/>
        <v>0</v>
      </c>
      <c r="L18" s="607">
        <f t="shared" si="2"/>
        <v>0</v>
      </c>
      <c r="M18" s="606">
        <f t="shared" si="2"/>
        <v>0</v>
      </c>
      <c r="N18" s="607">
        <f t="shared" si="2"/>
        <v>0</v>
      </c>
      <c r="O18" s="606">
        <f t="shared" si="0"/>
        <v>0</v>
      </c>
      <c r="P18" s="608">
        <f t="shared" si="0"/>
        <v>0</v>
      </c>
      <c r="Q18" s="606">
        <f t="shared" si="0"/>
        <v>0</v>
      </c>
      <c r="R18" s="608">
        <f t="shared" si="0"/>
        <v>0</v>
      </c>
      <c r="S18" s="606">
        <f t="shared" si="0"/>
        <v>0</v>
      </c>
      <c r="T18" s="609">
        <f t="shared" si="1"/>
        <v>0</v>
      </c>
      <c r="U18" s="606">
        <f t="shared" si="1"/>
        <v>0</v>
      </c>
      <c r="V18" s="609">
        <f t="shared" si="1"/>
        <v>0</v>
      </c>
      <c r="W18" s="616">
        <f t="shared" si="3"/>
        <v>0</v>
      </c>
      <c r="X18" s="617">
        <f>SUM(D18,F18,H18,J18,L18,N18,P18,R18,T18,V18)</f>
        <v>0</v>
      </c>
      <c r="Y18" s="612">
        <f>'t1'!M16</f>
        <v>0</v>
      </c>
      <c r="AA18" s="613"/>
      <c r="AB18" s="614"/>
      <c r="AC18" s="613"/>
      <c r="AD18" s="614"/>
      <c r="AE18" s="613"/>
      <c r="AF18" s="614"/>
      <c r="AG18" s="613"/>
      <c r="AH18" s="614"/>
      <c r="AI18" s="613"/>
      <c r="AJ18" s="614"/>
      <c r="AK18" s="613"/>
      <c r="AL18" s="614"/>
      <c r="AM18" s="613"/>
      <c r="AN18" s="615"/>
      <c r="AO18" s="613"/>
      <c r="AP18" s="615"/>
      <c r="AQ18" s="613"/>
      <c r="AR18" s="615"/>
      <c r="AS18" s="613"/>
      <c r="AT18" s="615"/>
      <c r="AU18" s="616">
        <f t="shared" si="4"/>
        <v>0</v>
      </c>
      <c r="AV18" s="617">
        <f t="shared" si="4"/>
        <v>0</v>
      </c>
      <c r="AW18" s="612"/>
    </row>
    <row r="19" spans="1:49" ht="13.35" customHeight="1" x14ac:dyDescent="0.2">
      <c r="A19" s="33" t="str">
        <f>'t1'!A17</f>
        <v>FUNZIONARI ED ELEVATA QUALIFICAZIONE</v>
      </c>
      <c r="B19" s="392" t="str">
        <f>'t1'!B17</f>
        <v>0FZEQF</v>
      </c>
      <c r="C19" s="606">
        <f t="shared" si="2"/>
        <v>212</v>
      </c>
      <c r="D19" s="607">
        <f t="shared" si="0"/>
        <v>657</v>
      </c>
      <c r="E19" s="606">
        <f t="shared" si="0"/>
        <v>7</v>
      </c>
      <c r="F19" s="607">
        <f t="shared" si="0"/>
        <v>60</v>
      </c>
      <c r="G19" s="606">
        <f t="shared" si="0"/>
        <v>0</v>
      </c>
      <c r="H19" s="607">
        <f t="shared" si="0"/>
        <v>0</v>
      </c>
      <c r="I19" s="606">
        <f t="shared" si="0"/>
        <v>0</v>
      </c>
      <c r="J19" s="607">
        <f t="shared" si="0"/>
        <v>29</v>
      </c>
      <c r="K19" s="606">
        <f t="shared" si="0"/>
        <v>10</v>
      </c>
      <c r="L19" s="607">
        <f t="shared" si="0"/>
        <v>6</v>
      </c>
      <c r="M19" s="606">
        <f t="shared" si="0"/>
        <v>16</v>
      </c>
      <c r="N19" s="607">
        <f t="shared" si="0"/>
        <v>74</v>
      </c>
      <c r="O19" s="606">
        <f t="shared" si="0"/>
        <v>0</v>
      </c>
      <c r="P19" s="608">
        <f t="shared" si="0"/>
        <v>2</v>
      </c>
      <c r="Q19" s="606">
        <f t="shared" si="0"/>
        <v>0</v>
      </c>
      <c r="R19" s="608">
        <f t="shared" si="0"/>
        <v>0</v>
      </c>
      <c r="S19" s="606">
        <f t="shared" si="0"/>
        <v>22</v>
      </c>
      <c r="T19" s="609">
        <f t="shared" si="1"/>
        <v>150</v>
      </c>
      <c r="U19" s="606">
        <f t="shared" si="1"/>
        <v>218</v>
      </c>
      <c r="V19" s="609">
        <f t="shared" si="1"/>
        <v>621</v>
      </c>
      <c r="W19" s="616">
        <f>SUM(C19,E19,G19,I19,K19,M19,O19,Q19,S19,U19)</f>
        <v>485</v>
      </c>
      <c r="X19" s="617">
        <f t="shared" si="3"/>
        <v>1599</v>
      </c>
      <c r="Y19" s="612">
        <f>'t1'!M17</f>
        <v>1</v>
      </c>
      <c r="AA19" s="613">
        <v>212</v>
      </c>
      <c r="AB19" s="614">
        <v>657</v>
      </c>
      <c r="AC19" s="613">
        <v>7</v>
      </c>
      <c r="AD19" s="614">
        <v>60</v>
      </c>
      <c r="AE19" s="613"/>
      <c r="AF19" s="614"/>
      <c r="AG19" s="613"/>
      <c r="AH19" s="614">
        <v>29</v>
      </c>
      <c r="AI19" s="613">
        <v>10</v>
      </c>
      <c r="AJ19" s="614">
        <v>6</v>
      </c>
      <c r="AK19" s="613">
        <v>16</v>
      </c>
      <c r="AL19" s="614">
        <v>74</v>
      </c>
      <c r="AM19" s="613"/>
      <c r="AN19" s="615">
        <v>2</v>
      </c>
      <c r="AO19" s="613"/>
      <c r="AP19" s="615"/>
      <c r="AQ19" s="613">
        <v>22</v>
      </c>
      <c r="AR19" s="615">
        <v>150</v>
      </c>
      <c r="AS19" s="613">
        <v>218</v>
      </c>
      <c r="AT19" s="615">
        <v>621</v>
      </c>
      <c r="AU19" s="616">
        <f t="shared" si="4"/>
        <v>485</v>
      </c>
      <c r="AV19" s="617">
        <f t="shared" si="4"/>
        <v>1599</v>
      </c>
      <c r="AW19" s="612"/>
    </row>
    <row r="20" spans="1:49" ht="13.35" customHeight="1" x14ac:dyDescent="0.2">
      <c r="A20" s="33" t="str">
        <f>'t1'!A18</f>
        <v>ISTRUTTORI</v>
      </c>
      <c r="B20" s="392" t="str">
        <f>'t1'!B18</f>
        <v>0IR000</v>
      </c>
      <c r="C20" s="606">
        <f t="shared" si="2"/>
        <v>349</v>
      </c>
      <c r="D20" s="607">
        <f t="shared" si="0"/>
        <v>1230</v>
      </c>
      <c r="E20" s="606">
        <f t="shared" si="0"/>
        <v>119</v>
      </c>
      <c r="F20" s="607">
        <f t="shared" si="0"/>
        <v>274</v>
      </c>
      <c r="G20" s="606">
        <f t="shared" si="0"/>
        <v>24</v>
      </c>
      <c r="H20" s="607">
        <f t="shared" si="0"/>
        <v>0</v>
      </c>
      <c r="I20" s="606">
        <f t="shared" si="0"/>
        <v>8</v>
      </c>
      <c r="J20" s="607">
        <f t="shared" si="0"/>
        <v>197</v>
      </c>
      <c r="K20" s="606">
        <f t="shared" si="0"/>
        <v>0</v>
      </c>
      <c r="L20" s="607">
        <f t="shared" si="0"/>
        <v>93</v>
      </c>
      <c r="M20" s="606">
        <f t="shared" si="0"/>
        <v>45</v>
      </c>
      <c r="N20" s="607">
        <f t="shared" si="0"/>
        <v>234</v>
      </c>
      <c r="O20" s="606">
        <f t="shared" si="0"/>
        <v>0</v>
      </c>
      <c r="P20" s="608">
        <f t="shared" si="0"/>
        <v>6</v>
      </c>
      <c r="Q20" s="606">
        <f t="shared" si="0"/>
        <v>0</v>
      </c>
      <c r="R20" s="608">
        <f t="shared" si="0"/>
        <v>3</v>
      </c>
      <c r="S20" s="606">
        <f t="shared" si="0"/>
        <v>23</v>
      </c>
      <c r="T20" s="609">
        <f t="shared" si="1"/>
        <v>146</v>
      </c>
      <c r="U20" s="606">
        <f t="shared" si="1"/>
        <v>262</v>
      </c>
      <c r="V20" s="609">
        <f t="shared" si="1"/>
        <v>1899</v>
      </c>
      <c r="W20" s="616">
        <f t="shared" si="3"/>
        <v>830</v>
      </c>
      <c r="X20" s="617">
        <f t="shared" si="3"/>
        <v>4082</v>
      </c>
      <c r="Y20" s="612">
        <f>'t1'!M18</f>
        <v>1</v>
      </c>
      <c r="AA20" s="613">
        <v>349</v>
      </c>
      <c r="AB20" s="614">
        <v>1230</v>
      </c>
      <c r="AC20" s="613">
        <v>119</v>
      </c>
      <c r="AD20" s="614">
        <v>274</v>
      </c>
      <c r="AE20" s="613">
        <v>24</v>
      </c>
      <c r="AF20" s="614"/>
      <c r="AG20" s="613">
        <v>8</v>
      </c>
      <c r="AH20" s="614">
        <v>197</v>
      </c>
      <c r="AI20" s="613"/>
      <c r="AJ20" s="614">
        <v>93</v>
      </c>
      <c r="AK20" s="613">
        <v>45</v>
      </c>
      <c r="AL20" s="614">
        <v>234</v>
      </c>
      <c r="AM20" s="613"/>
      <c r="AN20" s="615">
        <v>6</v>
      </c>
      <c r="AO20" s="613"/>
      <c r="AP20" s="615">
        <v>3</v>
      </c>
      <c r="AQ20" s="613">
        <v>23</v>
      </c>
      <c r="AR20" s="615">
        <v>146</v>
      </c>
      <c r="AS20" s="613">
        <v>262</v>
      </c>
      <c r="AT20" s="615">
        <v>1899</v>
      </c>
      <c r="AU20" s="616">
        <f t="shared" si="4"/>
        <v>830</v>
      </c>
      <c r="AV20" s="617">
        <f t="shared" si="4"/>
        <v>4082</v>
      </c>
      <c r="AW20" s="612"/>
    </row>
    <row r="21" spans="1:49" ht="13.35" customHeight="1" x14ac:dyDescent="0.2">
      <c r="A21" s="33" t="str">
        <f>'t1'!A19</f>
        <v>OPERATORI ESPERTI</v>
      </c>
      <c r="B21" s="392" t="str">
        <f>'t1'!B19</f>
        <v>0OEESP</v>
      </c>
      <c r="C21" s="606">
        <f t="shared" si="2"/>
        <v>66</v>
      </c>
      <c r="D21" s="607">
        <f t="shared" si="0"/>
        <v>109</v>
      </c>
      <c r="E21" s="606">
        <f t="shared" si="0"/>
        <v>10</v>
      </c>
      <c r="F21" s="607">
        <f t="shared" si="0"/>
        <v>24</v>
      </c>
      <c r="G21" s="606">
        <f t="shared" si="0"/>
        <v>0</v>
      </c>
      <c r="H21" s="607">
        <f t="shared" si="0"/>
        <v>0</v>
      </c>
      <c r="I21" s="606">
        <f t="shared" si="0"/>
        <v>0</v>
      </c>
      <c r="J21" s="607">
        <f t="shared" si="0"/>
        <v>0</v>
      </c>
      <c r="K21" s="606">
        <f t="shared" si="0"/>
        <v>0</v>
      </c>
      <c r="L21" s="607">
        <f t="shared" si="0"/>
        <v>0</v>
      </c>
      <c r="M21" s="606">
        <f t="shared" si="0"/>
        <v>15</v>
      </c>
      <c r="N21" s="607">
        <f t="shared" si="0"/>
        <v>14</v>
      </c>
      <c r="O21" s="606">
        <f t="shared" si="0"/>
        <v>0</v>
      </c>
      <c r="P21" s="608">
        <f t="shared" si="0"/>
        <v>1</v>
      </c>
      <c r="Q21" s="606">
        <f t="shared" si="0"/>
        <v>0</v>
      </c>
      <c r="R21" s="608">
        <f t="shared" si="0"/>
        <v>0</v>
      </c>
      <c r="S21" s="606">
        <f t="shared" si="0"/>
        <v>3</v>
      </c>
      <c r="T21" s="609">
        <f t="shared" si="1"/>
        <v>10</v>
      </c>
      <c r="U21" s="606">
        <f t="shared" si="1"/>
        <v>0</v>
      </c>
      <c r="V21" s="609">
        <f t="shared" si="1"/>
        <v>81</v>
      </c>
      <c r="W21" s="616">
        <f t="shared" si="3"/>
        <v>94</v>
      </c>
      <c r="X21" s="617">
        <f t="shared" si="3"/>
        <v>239</v>
      </c>
      <c r="Y21" s="612">
        <f>'t1'!M19</f>
        <v>1</v>
      </c>
      <c r="AA21" s="613">
        <v>66</v>
      </c>
      <c r="AB21" s="614">
        <v>109</v>
      </c>
      <c r="AC21" s="613">
        <v>10</v>
      </c>
      <c r="AD21" s="614">
        <v>24</v>
      </c>
      <c r="AE21" s="613"/>
      <c r="AF21" s="614"/>
      <c r="AG21" s="613"/>
      <c r="AH21" s="614"/>
      <c r="AI21" s="613"/>
      <c r="AJ21" s="614"/>
      <c r="AK21" s="613">
        <v>15</v>
      </c>
      <c r="AL21" s="614">
        <v>14</v>
      </c>
      <c r="AM21" s="613"/>
      <c r="AN21" s="615">
        <v>1</v>
      </c>
      <c r="AO21" s="613"/>
      <c r="AP21" s="615"/>
      <c r="AQ21" s="613">
        <v>3</v>
      </c>
      <c r="AR21" s="615">
        <v>10</v>
      </c>
      <c r="AS21" s="613"/>
      <c r="AT21" s="615">
        <v>81</v>
      </c>
      <c r="AU21" s="616">
        <f t="shared" si="4"/>
        <v>94</v>
      </c>
      <c r="AV21" s="617">
        <f t="shared" si="4"/>
        <v>239</v>
      </c>
      <c r="AW21" s="612"/>
    </row>
    <row r="22" spans="1:49" ht="13.35" customHeight="1" x14ac:dyDescent="0.2">
      <c r="A22" s="33" t="str">
        <f>'t1'!A20</f>
        <v>OPERATORI</v>
      </c>
      <c r="B22" s="392" t="str">
        <f>'t1'!B20</f>
        <v>0OP000</v>
      </c>
      <c r="C22" s="606">
        <f t="shared" si="2"/>
        <v>29</v>
      </c>
      <c r="D22" s="607">
        <f t="shared" si="0"/>
        <v>0</v>
      </c>
      <c r="E22" s="606">
        <f t="shared" si="0"/>
        <v>6</v>
      </c>
      <c r="F22" s="607">
        <f t="shared" si="0"/>
        <v>0</v>
      </c>
      <c r="G22" s="606">
        <f t="shared" si="0"/>
        <v>0</v>
      </c>
      <c r="H22" s="607">
        <f t="shared" si="0"/>
        <v>0</v>
      </c>
      <c r="I22" s="606">
        <f t="shared" si="0"/>
        <v>0</v>
      </c>
      <c r="J22" s="607">
        <f t="shared" si="0"/>
        <v>0</v>
      </c>
      <c r="K22" s="606">
        <f t="shared" si="0"/>
        <v>0</v>
      </c>
      <c r="L22" s="607">
        <f t="shared" si="0"/>
        <v>0</v>
      </c>
      <c r="M22" s="606">
        <f t="shared" si="0"/>
        <v>2</v>
      </c>
      <c r="N22" s="607">
        <f t="shared" si="0"/>
        <v>0</v>
      </c>
      <c r="O22" s="606">
        <f t="shared" si="0"/>
        <v>0</v>
      </c>
      <c r="P22" s="608">
        <f t="shared" si="0"/>
        <v>0</v>
      </c>
      <c r="Q22" s="606">
        <f t="shared" si="0"/>
        <v>0</v>
      </c>
      <c r="R22" s="608">
        <f t="shared" si="0"/>
        <v>0</v>
      </c>
      <c r="S22" s="606">
        <f t="shared" si="0"/>
        <v>0</v>
      </c>
      <c r="T22" s="609">
        <f t="shared" si="1"/>
        <v>0</v>
      </c>
      <c r="U22" s="606">
        <f t="shared" si="1"/>
        <v>0</v>
      </c>
      <c r="V22" s="609">
        <f t="shared" si="1"/>
        <v>0</v>
      </c>
      <c r="W22" s="616">
        <f t="shared" si="3"/>
        <v>37</v>
      </c>
      <c r="X22" s="617">
        <f t="shared" si="3"/>
        <v>0</v>
      </c>
      <c r="Y22" s="612">
        <f>'t1'!M20</f>
        <v>1</v>
      </c>
      <c r="AA22" s="613">
        <v>29</v>
      </c>
      <c r="AB22" s="614"/>
      <c r="AC22" s="613">
        <v>6</v>
      </c>
      <c r="AD22" s="614"/>
      <c r="AE22" s="613"/>
      <c r="AF22" s="614"/>
      <c r="AG22" s="613"/>
      <c r="AH22" s="614"/>
      <c r="AI22" s="613"/>
      <c r="AJ22" s="614"/>
      <c r="AK22" s="613">
        <v>2</v>
      </c>
      <c r="AL22" s="614"/>
      <c r="AM22" s="613"/>
      <c r="AN22" s="615"/>
      <c r="AO22" s="613"/>
      <c r="AP22" s="615"/>
      <c r="AQ22" s="613"/>
      <c r="AR22" s="615"/>
      <c r="AS22" s="613"/>
      <c r="AT22" s="615"/>
      <c r="AU22" s="616">
        <f t="shared" si="4"/>
        <v>37</v>
      </c>
      <c r="AV22" s="617">
        <f t="shared" si="4"/>
        <v>0</v>
      </c>
      <c r="AW22" s="612"/>
    </row>
    <row r="23" spans="1:49" ht="13.35" customHeight="1" x14ac:dyDescent="0.2">
      <c r="A23" s="33" t="str">
        <f>'t1'!A21</f>
        <v>CONTRATTISTI</v>
      </c>
      <c r="B23" s="392" t="str">
        <f>'t1'!B21</f>
        <v>000061</v>
      </c>
      <c r="C23" s="606">
        <f t="shared" si="2"/>
        <v>0</v>
      </c>
      <c r="D23" s="607">
        <f t="shared" si="0"/>
        <v>0</v>
      </c>
      <c r="E23" s="606">
        <f t="shared" si="0"/>
        <v>0</v>
      </c>
      <c r="F23" s="607">
        <f t="shared" si="0"/>
        <v>0</v>
      </c>
      <c r="G23" s="606">
        <f t="shared" si="0"/>
        <v>0</v>
      </c>
      <c r="H23" s="607">
        <f t="shared" si="0"/>
        <v>0</v>
      </c>
      <c r="I23" s="606">
        <f t="shared" si="0"/>
        <v>0</v>
      </c>
      <c r="J23" s="607">
        <f t="shared" si="0"/>
        <v>0</v>
      </c>
      <c r="K23" s="606">
        <f t="shared" si="0"/>
        <v>0</v>
      </c>
      <c r="L23" s="607">
        <f t="shared" si="0"/>
        <v>0</v>
      </c>
      <c r="M23" s="606">
        <f t="shared" si="0"/>
        <v>0</v>
      </c>
      <c r="N23" s="607">
        <f t="shared" si="0"/>
        <v>0</v>
      </c>
      <c r="O23" s="606">
        <f t="shared" si="0"/>
        <v>0</v>
      </c>
      <c r="P23" s="608">
        <f t="shared" si="0"/>
        <v>0</v>
      </c>
      <c r="Q23" s="606">
        <f t="shared" si="0"/>
        <v>0</v>
      </c>
      <c r="R23" s="608">
        <f t="shared" si="0"/>
        <v>0</v>
      </c>
      <c r="S23" s="606">
        <f t="shared" si="0"/>
        <v>0</v>
      </c>
      <c r="T23" s="609">
        <f t="shared" si="1"/>
        <v>0</v>
      </c>
      <c r="U23" s="606">
        <f t="shared" si="1"/>
        <v>0</v>
      </c>
      <c r="V23" s="609">
        <f t="shared" si="1"/>
        <v>0</v>
      </c>
      <c r="W23" s="616">
        <f t="shared" si="3"/>
        <v>0</v>
      </c>
      <c r="X23" s="617">
        <f t="shared" si="3"/>
        <v>0</v>
      </c>
      <c r="Y23" s="612">
        <f>'t1'!M21</f>
        <v>0</v>
      </c>
      <c r="AA23" s="613"/>
      <c r="AB23" s="614"/>
      <c r="AC23" s="613"/>
      <c r="AD23" s="614"/>
      <c r="AE23" s="613"/>
      <c r="AF23" s="614"/>
      <c r="AG23" s="613"/>
      <c r="AH23" s="614"/>
      <c r="AI23" s="613"/>
      <c r="AJ23" s="614"/>
      <c r="AK23" s="613"/>
      <c r="AL23" s="614"/>
      <c r="AM23" s="613"/>
      <c r="AN23" s="615"/>
      <c r="AO23" s="613"/>
      <c r="AP23" s="615"/>
      <c r="AQ23" s="613"/>
      <c r="AR23" s="615"/>
      <c r="AS23" s="613"/>
      <c r="AT23" s="615"/>
      <c r="AU23" s="616">
        <f t="shared" si="4"/>
        <v>0</v>
      </c>
      <c r="AV23" s="617">
        <f t="shared" si="4"/>
        <v>0</v>
      </c>
      <c r="AW23" s="612"/>
    </row>
    <row r="24" spans="1:49" ht="13.35" customHeight="1" thickBot="1" x14ac:dyDescent="0.25">
      <c r="A24" s="33" t="str">
        <f>'t1'!A22</f>
        <v>COLLABORATORE A T.D. ART. 90 TUEL</v>
      </c>
      <c r="B24" s="392" t="str">
        <f>'t1'!B22</f>
        <v>000096</v>
      </c>
      <c r="C24" s="606">
        <f t="shared" si="2"/>
        <v>0</v>
      </c>
      <c r="D24" s="607">
        <f t="shared" si="0"/>
        <v>0</v>
      </c>
      <c r="E24" s="606">
        <f t="shared" si="0"/>
        <v>0</v>
      </c>
      <c r="F24" s="607">
        <f t="shared" si="0"/>
        <v>0</v>
      </c>
      <c r="G24" s="606">
        <f t="shared" si="0"/>
        <v>0</v>
      </c>
      <c r="H24" s="607">
        <f t="shared" si="0"/>
        <v>0</v>
      </c>
      <c r="I24" s="606">
        <f t="shared" si="0"/>
        <v>0</v>
      </c>
      <c r="J24" s="607">
        <f t="shared" si="0"/>
        <v>0</v>
      </c>
      <c r="K24" s="606">
        <f t="shared" si="0"/>
        <v>0</v>
      </c>
      <c r="L24" s="607">
        <f t="shared" si="0"/>
        <v>0</v>
      </c>
      <c r="M24" s="606">
        <f t="shared" si="0"/>
        <v>0</v>
      </c>
      <c r="N24" s="607">
        <f t="shared" si="0"/>
        <v>0</v>
      </c>
      <c r="O24" s="606">
        <f t="shared" si="0"/>
        <v>0</v>
      </c>
      <c r="P24" s="608">
        <f t="shared" si="0"/>
        <v>0</v>
      </c>
      <c r="Q24" s="606">
        <f t="shared" si="0"/>
        <v>0</v>
      </c>
      <c r="R24" s="608">
        <f t="shared" si="0"/>
        <v>0</v>
      </c>
      <c r="S24" s="606">
        <f t="shared" si="0"/>
        <v>0</v>
      </c>
      <c r="T24" s="609">
        <f t="shared" si="1"/>
        <v>0</v>
      </c>
      <c r="U24" s="606">
        <f t="shared" si="1"/>
        <v>0</v>
      </c>
      <c r="V24" s="609">
        <f t="shared" si="1"/>
        <v>0</v>
      </c>
      <c r="W24" s="616">
        <f t="shared" si="3"/>
        <v>0</v>
      </c>
      <c r="X24" s="617">
        <f t="shared" si="3"/>
        <v>0</v>
      </c>
      <c r="Y24" s="612">
        <f>'t1'!M22</f>
        <v>0</v>
      </c>
      <c r="AA24" s="613"/>
      <c r="AB24" s="614"/>
      <c r="AC24" s="613"/>
      <c r="AD24" s="614"/>
      <c r="AE24" s="613"/>
      <c r="AF24" s="614"/>
      <c r="AG24" s="613"/>
      <c r="AH24" s="614"/>
      <c r="AI24" s="613"/>
      <c r="AJ24" s="614"/>
      <c r="AK24" s="613"/>
      <c r="AL24" s="614"/>
      <c r="AM24" s="613"/>
      <c r="AN24" s="615"/>
      <c r="AO24" s="613"/>
      <c r="AP24" s="615"/>
      <c r="AQ24" s="613"/>
      <c r="AR24" s="615"/>
      <c r="AS24" s="613"/>
      <c r="AT24" s="615"/>
      <c r="AU24" s="616">
        <f t="shared" si="4"/>
        <v>0</v>
      </c>
      <c r="AV24" s="617">
        <f t="shared" si="4"/>
        <v>0</v>
      </c>
      <c r="AW24" s="612"/>
    </row>
    <row r="25" spans="1:49" ht="13.35" customHeight="1" thickTop="1" thickBot="1" x14ac:dyDescent="0.25">
      <c r="A25" s="33" t="str">
        <f>'t1'!A23</f>
        <v>TOTALE</v>
      </c>
      <c r="B25" s="618"/>
      <c r="C25" s="619">
        <f t="shared" ref="C25:X25" si="5">SUM(C8:C24)</f>
        <v>679</v>
      </c>
      <c r="D25" s="620">
        <f t="shared" si="5"/>
        <v>1996</v>
      </c>
      <c r="E25" s="619">
        <f t="shared" si="5"/>
        <v>327</v>
      </c>
      <c r="F25" s="620">
        <f t="shared" si="5"/>
        <v>358</v>
      </c>
      <c r="G25" s="619">
        <f t="shared" si="5"/>
        <v>24</v>
      </c>
      <c r="H25" s="620">
        <f t="shared" si="5"/>
        <v>0</v>
      </c>
      <c r="I25" s="619">
        <f t="shared" si="5"/>
        <v>13</v>
      </c>
      <c r="J25" s="620">
        <f t="shared" si="5"/>
        <v>226</v>
      </c>
      <c r="K25" s="619">
        <f t="shared" si="5"/>
        <v>10</v>
      </c>
      <c r="L25" s="620">
        <f t="shared" si="5"/>
        <v>99</v>
      </c>
      <c r="M25" s="619">
        <f t="shared" si="5"/>
        <v>78</v>
      </c>
      <c r="N25" s="620">
        <f t="shared" si="5"/>
        <v>322</v>
      </c>
      <c r="O25" s="619">
        <f>SUM(O8:O24)</f>
        <v>0</v>
      </c>
      <c r="P25" s="621">
        <f>SUM(P8:P24)</f>
        <v>9</v>
      </c>
      <c r="Q25" s="619">
        <f t="shared" si="5"/>
        <v>0</v>
      </c>
      <c r="R25" s="621">
        <f t="shared" si="5"/>
        <v>3</v>
      </c>
      <c r="S25" s="619">
        <f t="shared" si="5"/>
        <v>50</v>
      </c>
      <c r="T25" s="622">
        <f t="shared" si="5"/>
        <v>306</v>
      </c>
      <c r="U25" s="619">
        <f t="shared" si="5"/>
        <v>531</v>
      </c>
      <c r="V25" s="622">
        <f t="shared" si="5"/>
        <v>2601</v>
      </c>
      <c r="W25" s="619">
        <f t="shared" si="5"/>
        <v>1712</v>
      </c>
      <c r="X25" s="623">
        <f t="shared" si="5"/>
        <v>5920</v>
      </c>
      <c r="AA25" s="619">
        <f t="shared" ref="AA25:AV25" si="6">SUM(AA8:AA24)</f>
        <v>679</v>
      </c>
      <c r="AB25" s="620">
        <f t="shared" si="6"/>
        <v>1996</v>
      </c>
      <c r="AC25" s="619">
        <f t="shared" si="6"/>
        <v>327</v>
      </c>
      <c r="AD25" s="620">
        <f t="shared" si="6"/>
        <v>358</v>
      </c>
      <c r="AE25" s="619">
        <f t="shared" si="6"/>
        <v>24</v>
      </c>
      <c r="AF25" s="620">
        <f t="shared" si="6"/>
        <v>0</v>
      </c>
      <c r="AG25" s="619">
        <f t="shared" si="6"/>
        <v>13</v>
      </c>
      <c r="AH25" s="620">
        <f t="shared" si="6"/>
        <v>226</v>
      </c>
      <c r="AI25" s="619">
        <f t="shared" si="6"/>
        <v>10</v>
      </c>
      <c r="AJ25" s="620">
        <f t="shared" si="6"/>
        <v>99</v>
      </c>
      <c r="AK25" s="619">
        <f t="shared" si="6"/>
        <v>78</v>
      </c>
      <c r="AL25" s="620">
        <f t="shared" si="6"/>
        <v>322</v>
      </c>
      <c r="AM25" s="619">
        <f t="shared" si="6"/>
        <v>0</v>
      </c>
      <c r="AN25" s="621">
        <f t="shared" si="6"/>
        <v>9</v>
      </c>
      <c r="AO25" s="619">
        <f t="shared" si="6"/>
        <v>0</v>
      </c>
      <c r="AP25" s="621">
        <f t="shared" si="6"/>
        <v>3</v>
      </c>
      <c r="AQ25" s="619">
        <f t="shared" si="6"/>
        <v>50</v>
      </c>
      <c r="AR25" s="621">
        <f t="shared" si="6"/>
        <v>306</v>
      </c>
      <c r="AS25" s="619">
        <f t="shared" si="6"/>
        <v>531</v>
      </c>
      <c r="AT25" s="621">
        <f t="shared" si="6"/>
        <v>2601</v>
      </c>
      <c r="AU25" s="619">
        <f t="shared" si="6"/>
        <v>1712</v>
      </c>
      <c r="AV25" s="623">
        <f t="shared" si="6"/>
        <v>5920</v>
      </c>
    </row>
    <row r="26" spans="1:49" ht="17.25" customHeight="1" x14ac:dyDescent="0.2">
      <c r="A26" s="33" t="str">
        <f>'t1'!A24</f>
        <v>(a) personale a tempo indeterminato al quale viene applicato un contratto di lavoro di tipo privatistico (es.:tipografico,chimico,edile,metalmeccanico,portierato, ecc.)</v>
      </c>
      <c r="B26" s="6"/>
      <c r="C26" s="4"/>
      <c r="D26" s="4"/>
      <c r="E26" s="4"/>
      <c r="F26" s="4"/>
      <c r="G26" s="4"/>
      <c r="I26" s="4"/>
      <c r="AA26" s="4"/>
      <c r="AB26" s="4"/>
      <c r="AC26" s="4"/>
      <c r="AD26" s="4"/>
      <c r="AE26" s="4"/>
      <c r="AG26" s="4"/>
    </row>
    <row r="27" spans="1:49" x14ac:dyDescent="0.2">
      <c r="A27" s="33" t="str">
        <f>'t1'!A25</f>
        <v>(b) cfr." istruzioni generali e specifiche di comparto" e "glossario"</v>
      </c>
    </row>
    <row r="29" spans="1:49" x14ac:dyDescent="0.2">
      <c r="A29" s="624"/>
    </row>
    <row r="31" spans="1:49" x14ac:dyDescent="0.2">
      <c r="A31" s="625"/>
      <c r="B31" s="626"/>
    </row>
    <row r="32" spans="1:49" x14ac:dyDescent="0.2">
      <c r="A32" s="625"/>
      <c r="B32" s="626"/>
    </row>
    <row r="33" spans="2:2" x14ac:dyDescent="0.2">
      <c r="B33" s="568"/>
    </row>
  </sheetData>
  <sheetProtection algorithmName="SHA-512" hashValue="9lYq5EJmC13UDvIMUJVe7BPIWbSzDGV/EYPdhhPOrTQh5g99zCHzIi+ZfEfQKyllmMf8uKqJc1koecN0uzaFOQ==" saltValue="NNL7LsrJe4Xyuxf4d2I4Fg==" spinCount="100000" sheet="1" formatColumns="0" selectLockedCells="1"/>
  <mergeCells count="42">
    <mergeCell ref="AQ5:AR5"/>
    <mergeCell ref="AS5:AT5"/>
    <mergeCell ref="AE5:AF5"/>
    <mergeCell ref="AG5:AH5"/>
    <mergeCell ref="AI5:AJ5"/>
    <mergeCell ref="AK5:AL5"/>
    <mergeCell ref="AM5:AN5"/>
    <mergeCell ref="AO5:AP5"/>
    <mergeCell ref="O5:P5"/>
    <mergeCell ref="Q5:R5"/>
    <mergeCell ref="S5:T5"/>
    <mergeCell ref="U5:V5"/>
    <mergeCell ref="AA5:AB5"/>
    <mergeCell ref="AC5:AD5"/>
    <mergeCell ref="C5:D5"/>
    <mergeCell ref="E5:F5"/>
    <mergeCell ref="G5:H5"/>
    <mergeCell ref="I5:J5"/>
    <mergeCell ref="K5:L5"/>
    <mergeCell ref="M5:N5"/>
    <mergeCell ref="AI4:AJ4"/>
    <mergeCell ref="AK4:AL4"/>
    <mergeCell ref="AM4:AN4"/>
    <mergeCell ref="AO4:AP4"/>
    <mergeCell ref="AQ4:AR4"/>
    <mergeCell ref="AS4:AT4"/>
    <mergeCell ref="Q4:R4"/>
    <mergeCell ref="S4:T4"/>
    <mergeCell ref="U4:V4"/>
    <mergeCell ref="AC4:AD4"/>
    <mergeCell ref="AE4:AF4"/>
    <mergeCell ref="AG4:AH4"/>
    <mergeCell ref="G2:H2"/>
    <mergeCell ref="I2:J2"/>
    <mergeCell ref="AE2:AF2"/>
    <mergeCell ref="AG2:AH2"/>
    <mergeCell ref="E4:F4"/>
    <mergeCell ref="G4:H4"/>
    <mergeCell ref="I4:J4"/>
    <mergeCell ref="K4:L4"/>
    <mergeCell ref="M4:N4"/>
    <mergeCell ref="O4:P4"/>
  </mergeCells>
  <conditionalFormatting sqref="A8:N8 O8:X24 AA8:AV24 B9:N24 A9:A27">
    <cfRule type="expression" dxfId="3" priority="1" stopIfTrue="1">
      <formula>$Y8&gt;0</formula>
    </cfRule>
  </conditionalFormatting>
  <printOptions horizontalCentered="1" verticalCentered="1"/>
  <pageMargins left="0" right="0" top="0.19685039370078741" bottom="0.15748031496062992" header="0.15748031496062992" footer="0.19685039370078741"/>
  <pageSetup paperSize="8" scale="9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
  <sheetViews>
    <sheetView showGridLines="0" zoomScaleNormal="100" workbookViewId="0">
      <pane xSplit="2" ySplit="5" topLeftCell="AA6" activePane="bottomRight" state="frozen"/>
      <selection activeCell="AF16" sqref="AF16"/>
      <selection pane="topRight" activeCell="AF16" sqref="AF16"/>
      <selection pane="bottomLeft" activeCell="AF16" sqref="AF16"/>
      <selection pane="bottomRight" activeCell="AF16" sqref="AF16"/>
    </sheetView>
  </sheetViews>
  <sheetFormatPr defaultColWidth="9.33203125" defaultRowHeight="11.25" x14ac:dyDescent="0.2"/>
  <cols>
    <col min="1" max="1" width="42.5" style="4" customWidth="1"/>
    <col min="2" max="2" width="11" style="6" customWidth="1"/>
    <col min="3" max="3" width="14.6640625" style="4" hidden="1" customWidth="1"/>
    <col min="4" max="11" width="16.6640625" style="4" hidden="1" customWidth="1"/>
    <col min="12" max="26" width="9.33203125" style="4" hidden="1" customWidth="1"/>
    <col min="27" max="27" width="14.6640625" style="4" customWidth="1"/>
    <col min="28" max="30" width="16.6640625" style="4" customWidth="1"/>
    <col min="31" max="31" width="18" style="4" customWidth="1"/>
    <col min="32" max="35" width="16.6640625" style="4" customWidth="1"/>
    <col min="36" max="36" width="9.33203125" style="4" customWidth="1"/>
    <col min="37" max="37" width="0" style="4" hidden="1" customWidth="1"/>
    <col min="38" max="41" width="9.33203125" style="4" hidden="1" customWidth="1"/>
    <col min="42" max="42" width="39.6640625" style="4" hidden="1" customWidth="1"/>
    <col min="43" max="16384" width="9.33203125" style="4"/>
  </cols>
  <sheetData>
    <row r="1" spans="1:42" ht="33" customHeight="1" x14ac:dyDescent="0.2">
      <c r="A1" s="1" t="str">
        <f>'t1'!A1</f>
        <v>REGIONI ED AUTONOMIE LOCALI - anno 2023</v>
      </c>
      <c r="B1" s="1"/>
      <c r="C1" s="1"/>
      <c r="D1" s="1"/>
      <c r="E1" s="1"/>
      <c r="F1" s="1"/>
      <c r="G1" s="1"/>
      <c r="H1" s="1"/>
      <c r="I1" s="1"/>
      <c r="K1" s="2"/>
      <c r="M1"/>
      <c r="AE1" s="1"/>
      <c r="AI1" s="2"/>
      <c r="AJ1"/>
    </row>
    <row r="2" spans="1:42" ht="27" customHeight="1" thickBot="1" x14ac:dyDescent="0.25">
      <c r="A2" s="5"/>
      <c r="I2" s="261"/>
      <c r="J2" s="261"/>
      <c r="K2" s="261"/>
      <c r="AG2" s="261"/>
      <c r="AH2" s="261"/>
      <c r="AI2" s="261"/>
    </row>
    <row r="3" spans="1:42" ht="12" thickBot="1" x14ac:dyDescent="0.25">
      <c r="A3" s="143"/>
      <c r="B3" s="144"/>
      <c r="C3" s="537" t="s">
        <v>229</v>
      </c>
      <c r="D3" s="146"/>
      <c r="E3" s="146"/>
      <c r="F3" s="146"/>
      <c r="G3" s="146"/>
      <c r="H3" s="146"/>
      <c r="I3" s="146"/>
      <c r="J3" s="148"/>
      <c r="K3" s="148"/>
      <c r="AA3" s="537" t="s">
        <v>229</v>
      </c>
      <c r="AB3" s="146"/>
      <c r="AC3" s="146"/>
      <c r="AD3" s="146"/>
      <c r="AE3" s="146"/>
      <c r="AF3" s="146"/>
      <c r="AG3" s="146"/>
      <c r="AH3" s="148"/>
      <c r="AI3" s="148"/>
      <c r="AK3"/>
      <c r="AL3"/>
      <c r="AM3"/>
      <c r="AN3"/>
      <c r="AO3"/>
      <c r="AP3" s="627"/>
    </row>
    <row r="4" spans="1:42" ht="66" customHeight="1" thickTop="1" x14ac:dyDescent="0.2">
      <c r="A4" s="540" t="s">
        <v>164</v>
      </c>
      <c r="B4" s="628" t="s">
        <v>2</v>
      </c>
      <c r="C4" s="629" t="s">
        <v>230</v>
      </c>
      <c r="D4" s="629" t="s">
        <v>231</v>
      </c>
      <c r="E4" s="630" t="s">
        <v>232</v>
      </c>
      <c r="F4" s="631" t="s">
        <v>233</v>
      </c>
      <c r="G4" s="632" t="s">
        <v>234</v>
      </c>
      <c r="H4" s="629" t="s">
        <v>235</v>
      </c>
      <c r="I4" s="629" t="s">
        <v>236</v>
      </c>
      <c r="J4" s="629" t="s">
        <v>237</v>
      </c>
      <c r="K4" s="633" t="s">
        <v>42</v>
      </c>
      <c r="AA4" s="629" t="s">
        <v>230</v>
      </c>
      <c r="AB4" s="629" t="s">
        <v>231</v>
      </c>
      <c r="AC4" s="630" t="s">
        <v>232</v>
      </c>
      <c r="AD4" s="631" t="s">
        <v>233</v>
      </c>
      <c r="AE4" s="632" t="s">
        <v>234</v>
      </c>
      <c r="AF4" s="629" t="s">
        <v>238</v>
      </c>
      <c r="AG4" s="629" t="s">
        <v>236</v>
      </c>
      <c r="AH4" s="629" t="s">
        <v>237</v>
      </c>
      <c r="AI4" s="633" t="s">
        <v>42</v>
      </c>
      <c r="AK4" s="634" t="s">
        <v>239</v>
      </c>
      <c r="AL4" s="634"/>
      <c r="AM4" s="634"/>
      <c r="AN4" s="634"/>
      <c r="AO4" s="634"/>
      <c r="AP4" s="635" t="s">
        <v>240</v>
      </c>
    </row>
    <row r="5" spans="1:42" s="553" customFormat="1" ht="12.75" thickBot="1" x14ac:dyDescent="0.25">
      <c r="A5" s="283" t="s">
        <v>105</v>
      </c>
      <c r="B5" s="636"/>
      <c r="C5" s="637" t="s">
        <v>241</v>
      </c>
      <c r="D5" s="637" t="s">
        <v>242</v>
      </c>
      <c r="E5" s="637" t="s">
        <v>243</v>
      </c>
      <c r="F5" s="638" t="s">
        <v>244</v>
      </c>
      <c r="G5" s="638" t="s">
        <v>245</v>
      </c>
      <c r="H5" s="637" t="s">
        <v>246</v>
      </c>
      <c r="I5" s="637" t="s">
        <v>247</v>
      </c>
      <c r="J5" s="637" t="s">
        <v>248</v>
      </c>
      <c r="K5" s="639"/>
      <c r="AA5" s="637" t="s">
        <v>241</v>
      </c>
      <c r="AB5" s="637" t="s">
        <v>242</v>
      </c>
      <c r="AC5" s="637" t="s">
        <v>243</v>
      </c>
      <c r="AD5" s="638" t="s">
        <v>244</v>
      </c>
      <c r="AE5" s="638" t="s">
        <v>245</v>
      </c>
      <c r="AF5" s="637" t="s">
        <v>246</v>
      </c>
      <c r="AG5" s="637" t="s">
        <v>247</v>
      </c>
      <c r="AH5" s="637" t="s">
        <v>248</v>
      </c>
      <c r="AI5" s="639"/>
      <c r="AK5" s="640">
        <f>COUNTIF($AP$6:$AP$22,"Incongruenza")</f>
        <v>0</v>
      </c>
      <c r="AL5" s="641" t="s">
        <v>249</v>
      </c>
      <c r="AM5" s="641"/>
      <c r="AN5" s="553" t="s">
        <v>250</v>
      </c>
      <c r="AO5" s="553" t="s">
        <v>251</v>
      </c>
      <c r="AP5" s="642"/>
    </row>
    <row r="6" spans="1:42" ht="12.75" customHeight="1" thickTop="1" thickBot="1" x14ac:dyDescent="0.25">
      <c r="A6" s="33" t="str">
        <f>'t1'!A6</f>
        <v>SEGRETARIO A</v>
      </c>
      <c r="B6" s="392" t="str">
        <f>'t1'!B6</f>
        <v>0D0102</v>
      </c>
      <c r="C6" s="643">
        <f t="shared" ref="C6:C22" si="0">ROUND(AA6,2)</f>
        <v>0</v>
      </c>
      <c r="D6" s="37">
        <f t="shared" ref="D6:J21" si="1">ROUND(AB6,0)</f>
        <v>0</v>
      </c>
      <c r="E6" s="37">
        <f t="shared" si="1"/>
        <v>0</v>
      </c>
      <c r="F6" s="37">
        <f t="shared" si="1"/>
        <v>0</v>
      </c>
      <c r="G6" s="37">
        <f t="shared" si="1"/>
        <v>0</v>
      </c>
      <c r="H6" s="37">
        <f t="shared" si="1"/>
        <v>0</v>
      </c>
      <c r="I6" s="37">
        <f t="shared" si="1"/>
        <v>0</v>
      </c>
      <c r="J6" s="644">
        <f t="shared" si="1"/>
        <v>0</v>
      </c>
      <c r="K6" s="360">
        <f>(D6+E6+F6+G6+H6+I6)-J6</f>
        <v>0</v>
      </c>
      <c r="L6" s="41">
        <f>'t1'!M6</f>
        <v>0</v>
      </c>
      <c r="AA6" s="643"/>
      <c r="AB6" s="44"/>
      <c r="AC6" s="44"/>
      <c r="AD6" s="44"/>
      <c r="AE6" s="37"/>
      <c r="AF6" s="44"/>
      <c r="AG6" s="44"/>
      <c r="AH6" s="645"/>
      <c r="AI6" s="360">
        <f>(AB6+AC6+AD6+AE6+AF6+AG6)-AH6</f>
        <v>0</v>
      </c>
      <c r="AK6"/>
      <c r="AL6" s="4" t="s">
        <v>252</v>
      </c>
      <c r="AM6" s="4" t="s">
        <v>253</v>
      </c>
      <c r="AN6" s="646" t="str">
        <f t="shared" ref="AN6:AN22" si="2">IF($AL6="no",(IF($AC6&gt;0,"Incongruenza","OK")),(IF($AC6=0,"OK","ok")))</f>
        <v>OK</v>
      </c>
      <c r="AO6" s="647" t="str">
        <f t="shared" ref="AO6:AO22" si="3">IF($AM6="no",(IF($AE6&gt;0,"Incongruenza","OK")),(IF($AE6=0,"OK","ok")))</f>
        <v>OK</v>
      </c>
      <c r="AP6" s="648" t="str">
        <f t="shared" ref="AP6:AP22" si="4">IF(AND($AL6="no",$AM6="no",$AE6&gt;0),"Sono stati inseriti importi RIA e/o Progressioni",IF(AND($AL6="no",$AM6="no",$AC6&gt;0)," ",IF(OR($AN6="Incongruenza",$AO6="Incongruenza"),"Incongruenza"," ")))</f>
        <v xml:space="preserve"> </v>
      </c>
    </row>
    <row r="7" spans="1:42" ht="12" customHeight="1" thickBot="1" x14ac:dyDescent="0.25">
      <c r="A7" s="33" t="str">
        <f>'t1'!A7</f>
        <v>SEGRETARIO B</v>
      </c>
      <c r="B7" s="392" t="str">
        <f>'t1'!B7</f>
        <v>0D0103</v>
      </c>
      <c r="C7" s="643">
        <f t="shared" si="0"/>
        <v>0</v>
      </c>
      <c r="D7" s="37">
        <f t="shared" si="1"/>
        <v>0</v>
      </c>
      <c r="E7" s="37">
        <f t="shared" si="1"/>
        <v>0</v>
      </c>
      <c r="F7" s="37">
        <f t="shared" si="1"/>
        <v>0</v>
      </c>
      <c r="G7" s="37">
        <f t="shared" si="1"/>
        <v>0</v>
      </c>
      <c r="H7" s="37">
        <f t="shared" si="1"/>
        <v>0</v>
      </c>
      <c r="I7" s="37">
        <f t="shared" si="1"/>
        <v>0</v>
      </c>
      <c r="J7" s="644">
        <f t="shared" si="1"/>
        <v>0</v>
      </c>
      <c r="K7" s="360">
        <f t="shared" ref="K7:K22" si="5">(D7+E7+F7+G7+H7+I7)-J7</f>
        <v>0</v>
      </c>
      <c r="L7" s="41">
        <f>'t1'!M7</f>
        <v>0</v>
      </c>
      <c r="AA7" s="643"/>
      <c r="AB7" s="44"/>
      <c r="AC7" s="44"/>
      <c r="AD7" s="44"/>
      <c r="AE7" s="37"/>
      <c r="AF7" s="44"/>
      <c r="AG7" s="44"/>
      <c r="AH7" s="645"/>
      <c r="AI7" s="360">
        <f t="shared" ref="AI7:AI22" si="6">(AB7+AC7+AD7+AE7+AF7+AG7)-AH7</f>
        <v>0</v>
      </c>
      <c r="AL7" s="4" t="s">
        <v>252</v>
      </c>
      <c r="AM7" s="4" t="s">
        <v>253</v>
      </c>
      <c r="AN7" s="646" t="str">
        <f t="shared" si="2"/>
        <v>OK</v>
      </c>
      <c r="AO7" s="647" t="str">
        <f t="shared" si="3"/>
        <v>OK</v>
      </c>
      <c r="AP7" s="648" t="str">
        <f t="shared" si="4"/>
        <v xml:space="preserve"> </v>
      </c>
    </row>
    <row r="8" spans="1:42" ht="12" customHeight="1" thickBot="1" x14ac:dyDescent="0.25">
      <c r="A8" s="33" t="str">
        <f>'t1'!A8</f>
        <v>SEGRETARIO C</v>
      </c>
      <c r="B8" s="392" t="str">
        <f>'t1'!B8</f>
        <v>0D0485</v>
      </c>
      <c r="C8" s="643">
        <f t="shared" si="0"/>
        <v>0</v>
      </c>
      <c r="D8" s="37">
        <f t="shared" si="1"/>
        <v>0</v>
      </c>
      <c r="E8" s="37">
        <f t="shared" si="1"/>
        <v>0</v>
      </c>
      <c r="F8" s="37">
        <f t="shared" si="1"/>
        <v>0</v>
      </c>
      <c r="G8" s="37">
        <f t="shared" si="1"/>
        <v>0</v>
      </c>
      <c r="H8" s="37">
        <f t="shared" si="1"/>
        <v>0</v>
      </c>
      <c r="I8" s="37">
        <f t="shared" si="1"/>
        <v>0</v>
      </c>
      <c r="J8" s="644">
        <f t="shared" si="1"/>
        <v>0</v>
      </c>
      <c r="K8" s="360">
        <f t="shared" si="5"/>
        <v>0</v>
      </c>
      <c r="L8" s="41">
        <f>'t1'!M8</f>
        <v>0</v>
      </c>
      <c r="AA8" s="643"/>
      <c r="AB8" s="44"/>
      <c r="AC8" s="44"/>
      <c r="AD8" s="44"/>
      <c r="AE8" s="37"/>
      <c r="AF8" s="44"/>
      <c r="AG8" s="44"/>
      <c r="AH8" s="645"/>
      <c r="AI8" s="360">
        <f t="shared" si="6"/>
        <v>0</v>
      </c>
      <c r="AL8" s="4" t="s">
        <v>252</v>
      </c>
      <c r="AM8" s="4" t="s">
        <v>253</v>
      </c>
      <c r="AN8" s="646" t="str">
        <f t="shared" si="2"/>
        <v>OK</v>
      </c>
      <c r="AO8" s="647" t="str">
        <f t="shared" si="3"/>
        <v>OK</v>
      </c>
      <c r="AP8" s="648" t="str">
        <f t="shared" si="4"/>
        <v xml:space="preserve"> </v>
      </c>
    </row>
    <row r="9" spans="1:42" ht="12" customHeight="1" thickBot="1" x14ac:dyDescent="0.25">
      <c r="A9" s="33" t="str">
        <f>'t1'!A9</f>
        <v>DIRETTORE  GENERALE</v>
      </c>
      <c r="B9" s="392" t="str">
        <f>'t1'!B9</f>
        <v>0D0097</v>
      </c>
      <c r="C9" s="643">
        <f t="shared" si="0"/>
        <v>0</v>
      </c>
      <c r="D9" s="37">
        <f t="shared" si="1"/>
        <v>0</v>
      </c>
      <c r="E9" s="37">
        <f t="shared" si="1"/>
        <v>0</v>
      </c>
      <c r="F9" s="37">
        <f t="shared" si="1"/>
        <v>0</v>
      </c>
      <c r="G9" s="37">
        <f t="shared" si="1"/>
        <v>0</v>
      </c>
      <c r="H9" s="37">
        <f t="shared" si="1"/>
        <v>0</v>
      </c>
      <c r="I9" s="37">
        <f t="shared" si="1"/>
        <v>0</v>
      </c>
      <c r="J9" s="644">
        <f t="shared" si="1"/>
        <v>0</v>
      </c>
      <c r="K9" s="360">
        <f t="shared" si="5"/>
        <v>0</v>
      </c>
      <c r="L9" s="41">
        <f>'t1'!M9</f>
        <v>0</v>
      </c>
      <c r="AA9" s="643"/>
      <c r="AB9" s="44"/>
      <c r="AC9" s="44"/>
      <c r="AD9" s="44"/>
      <c r="AE9" s="37"/>
      <c r="AF9" s="44"/>
      <c r="AG9" s="44"/>
      <c r="AH9" s="645"/>
      <c r="AI9" s="360">
        <f t="shared" si="6"/>
        <v>0</v>
      </c>
      <c r="AL9" s="4" t="s">
        <v>252</v>
      </c>
      <c r="AM9" s="4" t="s">
        <v>253</v>
      </c>
      <c r="AN9" s="646" t="str">
        <f t="shared" si="2"/>
        <v>OK</v>
      </c>
      <c r="AO9" s="647" t="str">
        <f t="shared" si="3"/>
        <v>OK</v>
      </c>
      <c r="AP9" s="648" t="str">
        <f t="shared" si="4"/>
        <v xml:space="preserve"> </v>
      </c>
    </row>
    <row r="10" spans="1:42" ht="12" customHeight="1" thickBot="1" x14ac:dyDescent="0.25">
      <c r="A10" s="33" t="str">
        <f>'t1'!A10</f>
        <v>ALTE SPECIALIZZ. FUORI D.O.</v>
      </c>
      <c r="B10" s="392" t="str">
        <f>'t1'!B10</f>
        <v>0D0095</v>
      </c>
      <c r="C10" s="643">
        <f t="shared" si="0"/>
        <v>0</v>
      </c>
      <c r="D10" s="37">
        <f t="shared" si="1"/>
        <v>0</v>
      </c>
      <c r="E10" s="37">
        <f t="shared" si="1"/>
        <v>0</v>
      </c>
      <c r="F10" s="37">
        <f t="shared" si="1"/>
        <v>0</v>
      </c>
      <c r="G10" s="37">
        <f t="shared" si="1"/>
        <v>0</v>
      </c>
      <c r="H10" s="37">
        <f t="shared" si="1"/>
        <v>0</v>
      </c>
      <c r="I10" s="37">
        <f t="shared" si="1"/>
        <v>0</v>
      </c>
      <c r="J10" s="644">
        <f t="shared" si="1"/>
        <v>0</v>
      </c>
      <c r="K10" s="360">
        <f t="shared" si="5"/>
        <v>0</v>
      </c>
      <c r="L10" s="41">
        <f>'t1'!M10</f>
        <v>0</v>
      </c>
      <c r="AA10" s="643"/>
      <c r="AB10" s="44"/>
      <c r="AC10" s="44"/>
      <c r="AD10" s="44"/>
      <c r="AE10" s="37"/>
      <c r="AF10" s="44"/>
      <c r="AG10" s="44"/>
      <c r="AH10" s="645"/>
      <c r="AI10" s="360">
        <f t="shared" si="6"/>
        <v>0</v>
      </c>
      <c r="AL10" s="4" t="s">
        <v>252</v>
      </c>
      <c r="AM10" s="4" t="s">
        <v>253</v>
      </c>
      <c r="AN10" s="646" t="str">
        <f t="shared" si="2"/>
        <v>OK</v>
      </c>
      <c r="AO10" s="647" t="str">
        <f t="shared" si="3"/>
        <v>OK</v>
      </c>
      <c r="AP10" s="648" t="str">
        <f t="shared" si="4"/>
        <v xml:space="preserve"> </v>
      </c>
    </row>
    <row r="11" spans="1:42" ht="12" customHeight="1" thickBot="1" x14ac:dyDescent="0.25">
      <c r="A11" s="33" t="str">
        <f>'t1'!A11</f>
        <v>DIRIGENTE A TEMPO DETERMINATO FUORI D.O.</v>
      </c>
      <c r="B11" s="392" t="str">
        <f>'t1'!B11</f>
        <v>0D0098</v>
      </c>
      <c r="C11" s="643">
        <f t="shared" si="0"/>
        <v>0</v>
      </c>
      <c r="D11" s="37">
        <f t="shared" si="1"/>
        <v>0</v>
      </c>
      <c r="E11" s="37">
        <f t="shared" si="1"/>
        <v>0</v>
      </c>
      <c r="F11" s="37">
        <f t="shared" si="1"/>
        <v>0</v>
      </c>
      <c r="G11" s="37">
        <f t="shared" si="1"/>
        <v>0</v>
      </c>
      <c r="H11" s="37">
        <f t="shared" si="1"/>
        <v>0</v>
      </c>
      <c r="I11" s="37">
        <f t="shared" si="1"/>
        <v>0</v>
      </c>
      <c r="J11" s="644">
        <f t="shared" si="1"/>
        <v>0</v>
      </c>
      <c r="K11" s="360">
        <f t="shared" si="5"/>
        <v>0</v>
      </c>
      <c r="L11" s="41">
        <f>'t1'!M11</f>
        <v>0</v>
      </c>
      <c r="AA11" s="643"/>
      <c r="AB11" s="44"/>
      <c r="AC11" s="44"/>
      <c r="AD11" s="44"/>
      <c r="AE11" s="37"/>
      <c r="AF11" s="44"/>
      <c r="AG11" s="44"/>
      <c r="AH11" s="645"/>
      <c r="AI11" s="360">
        <f t="shared" si="6"/>
        <v>0</v>
      </c>
      <c r="AL11" s="4" t="s">
        <v>252</v>
      </c>
      <c r="AM11" s="4" t="s">
        <v>253</v>
      </c>
      <c r="AN11" s="646" t="str">
        <f t="shared" si="2"/>
        <v>OK</v>
      </c>
      <c r="AO11" s="647" t="str">
        <f t="shared" si="3"/>
        <v>OK</v>
      </c>
      <c r="AP11" s="648" t="str">
        <f t="shared" si="4"/>
        <v xml:space="preserve"> </v>
      </c>
    </row>
    <row r="12" spans="1:42" ht="12" customHeight="1" thickBot="1" x14ac:dyDescent="0.25">
      <c r="A12" s="33" t="str">
        <f>'t1'!A12</f>
        <v>SEGRETARIO GENERALE CCIAA</v>
      </c>
      <c r="B12" s="392" t="str">
        <f>'t1'!B12</f>
        <v>0D0104</v>
      </c>
      <c r="C12" s="643">
        <f t="shared" si="0"/>
        <v>12</v>
      </c>
      <c r="D12" s="37">
        <f t="shared" si="1"/>
        <v>41779</v>
      </c>
      <c r="E12" s="37">
        <f t="shared" si="1"/>
        <v>0</v>
      </c>
      <c r="F12" s="37">
        <f t="shared" si="1"/>
        <v>0</v>
      </c>
      <c r="G12" s="37">
        <f t="shared" si="1"/>
        <v>0</v>
      </c>
      <c r="H12" s="37">
        <f t="shared" si="1"/>
        <v>12239</v>
      </c>
      <c r="I12" s="37">
        <f t="shared" si="1"/>
        <v>0</v>
      </c>
      <c r="J12" s="644">
        <f t="shared" si="1"/>
        <v>0</v>
      </c>
      <c r="K12" s="360">
        <f t="shared" si="5"/>
        <v>54018</v>
      </c>
      <c r="L12" s="41">
        <f>'t1'!M12</f>
        <v>1</v>
      </c>
      <c r="AA12" s="643">
        <v>12</v>
      </c>
      <c r="AB12" s="44">
        <v>41779</v>
      </c>
      <c r="AC12" s="44"/>
      <c r="AD12" s="44"/>
      <c r="AE12" s="37"/>
      <c r="AF12" s="44">
        <v>12239</v>
      </c>
      <c r="AG12" s="44"/>
      <c r="AH12" s="645"/>
      <c r="AI12" s="360">
        <f t="shared" si="6"/>
        <v>54018</v>
      </c>
      <c r="AL12" s="4" t="s">
        <v>252</v>
      </c>
      <c r="AM12" s="4" t="s">
        <v>253</v>
      </c>
      <c r="AN12" s="646" t="str">
        <f t="shared" si="2"/>
        <v>OK</v>
      </c>
      <c r="AO12" s="647" t="str">
        <f t="shared" si="3"/>
        <v>OK</v>
      </c>
      <c r="AP12" s="648" t="str">
        <f t="shared" si="4"/>
        <v xml:space="preserve"> </v>
      </c>
    </row>
    <row r="13" spans="1:42" ht="12" customHeight="1" thickBot="1" x14ac:dyDescent="0.25">
      <c r="A13" s="33" t="str">
        <f>'t1'!A13</f>
        <v>DIRIGENTE A TEMPO INDETERMINATO</v>
      </c>
      <c r="B13" s="392" t="str">
        <f>'t1'!B13</f>
        <v>0D0164</v>
      </c>
      <c r="C13" s="643">
        <f t="shared" si="0"/>
        <v>12</v>
      </c>
      <c r="D13" s="37">
        <f t="shared" si="1"/>
        <v>41779</v>
      </c>
      <c r="E13" s="37">
        <f t="shared" si="1"/>
        <v>0</v>
      </c>
      <c r="F13" s="37">
        <f t="shared" si="1"/>
        <v>0</v>
      </c>
      <c r="G13" s="37">
        <f t="shared" si="1"/>
        <v>0</v>
      </c>
      <c r="H13" s="37">
        <f t="shared" si="1"/>
        <v>8097</v>
      </c>
      <c r="I13" s="37">
        <f t="shared" si="1"/>
        <v>0</v>
      </c>
      <c r="J13" s="644">
        <f t="shared" si="1"/>
        <v>0</v>
      </c>
      <c r="K13" s="360">
        <f t="shared" si="5"/>
        <v>49876</v>
      </c>
      <c r="L13" s="41">
        <f>'t1'!M13</f>
        <v>1</v>
      </c>
      <c r="AA13" s="643">
        <v>12</v>
      </c>
      <c r="AB13" s="44">
        <v>41779</v>
      </c>
      <c r="AC13" s="44"/>
      <c r="AD13" s="44"/>
      <c r="AE13" s="37"/>
      <c r="AF13" s="44">
        <v>8097</v>
      </c>
      <c r="AG13" s="44"/>
      <c r="AH13" s="645"/>
      <c r="AI13" s="360">
        <f t="shared" si="6"/>
        <v>49876</v>
      </c>
      <c r="AL13" s="4" t="s">
        <v>252</v>
      </c>
      <c r="AM13" s="4" t="s">
        <v>253</v>
      </c>
      <c r="AN13" s="646" t="str">
        <f t="shared" si="2"/>
        <v>OK</v>
      </c>
      <c r="AO13" s="647" t="str">
        <f t="shared" si="3"/>
        <v>OK</v>
      </c>
      <c r="AP13" s="648" t="str">
        <f t="shared" si="4"/>
        <v xml:space="preserve"> </v>
      </c>
    </row>
    <row r="14" spans="1:42" ht="12" customHeight="1" thickBot="1" x14ac:dyDescent="0.25">
      <c r="A14" s="33" t="str">
        <f>'t1'!A14</f>
        <v>DIRIGENTE A TEMPO DETERMINATO IN D.O.</v>
      </c>
      <c r="B14" s="392" t="str">
        <f>'t1'!B14</f>
        <v>0D0165</v>
      </c>
      <c r="C14" s="643">
        <f t="shared" si="0"/>
        <v>0</v>
      </c>
      <c r="D14" s="37">
        <f t="shared" si="1"/>
        <v>0</v>
      </c>
      <c r="E14" s="37">
        <f t="shared" si="1"/>
        <v>0</v>
      </c>
      <c r="F14" s="37">
        <f t="shared" si="1"/>
        <v>0</v>
      </c>
      <c r="G14" s="37">
        <f t="shared" si="1"/>
        <v>0</v>
      </c>
      <c r="H14" s="37">
        <f t="shared" si="1"/>
        <v>0</v>
      </c>
      <c r="I14" s="37">
        <f t="shared" si="1"/>
        <v>0</v>
      </c>
      <c r="J14" s="644">
        <f t="shared" si="1"/>
        <v>0</v>
      </c>
      <c r="K14" s="360">
        <f t="shared" si="5"/>
        <v>0</v>
      </c>
      <c r="L14" s="41">
        <f>'t1'!M14</f>
        <v>0</v>
      </c>
      <c r="AA14" s="643"/>
      <c r="AB14" s="44"/>
      <c r="AC14" s="44"/>
      <c r="AD14" s="44"/>
      <c r="AE14" s="37"/>
      <c r="AF14" s="44"/>
      <c r="AG14" s="44"/>
      <c r="AH14" s="645"/>
      <c r="AI14" s="360">
        <f t="shared" si="6"/>
        <v>0</v>
      </c>
      <c r="AL14" s="4" t="s">
        <v>252</v>
      </c>
      <c r="AM14" s="4" t="s">
        <v>253</v>
      </c>
      <c r="AN14" s="646" t="str">
        <f t="shared" si="2"/>
        <v>OK</v>
      </c>
      <c r="AO14" s="647" t="str">
        <f t="shared" si="3"/>
        <v>OK</v>
      </c>
      <c r="AP14" s="648" t="str">
        <f t="shared" si="4"/>
        <v xml:space="preserve"> </v>
      </c>
    </row>
    <row r="15" spans="1:42" ht="12" customHeight="1" thickBot="1" x14ac:dyDescent="0.25">
      <c r="A15" s="33" t="str">
        <f>'t1'!A15</f>
        <v xml:space="preserve">ALTE SPECIALIZZ. IN D.O. </v>
      </c>
      <c r="B15" s="392" t="str">
        <f>'t1'!B15</f>
        <v>0D0I95</v>
      </c>
      <c r="C15" s="643">
        <f t="shared" si="0"/>
        <v>0</v>
      </c>
      <c r="D15" s="37">
        <f t="shared" si="1"/>
        <v>0</v>
      </c>
      <c r="E15" s="37">
        <f t="shared" si="1"/>
        <v>0</v>
      </c>
      <c r="F15" s="37">
        <f t="shared" si="1"/>
        <v>0</v>
      </c>
      <c r="G15" s="37">
        <f t="shared" si="1"/>
        <v>0</v>
      </c>
      <c r="H15" s="37">
        <f t="shared" si="1"/>
        <v>0</v>
      </c>
      <c r="I15" s="37">
        <f t="shared" si="1"/>
        <v>0</v>
      </c>
      <c r="J15" s="644">
        <f t="shared" si="1"/>
        <v>0</v>
      </c>
      <c r="K15" s="360">
        <f t="shared" si="5"/>
        <v>0</v>
      </c>
      <c r="L15" s="41">
        <f>'t1'!M15</f>
        <v>0</v>
      </c>
      <c r="AA15" s="643"/>
      <c r="AB15" s="44"/>
      <c r="AC15" s="44"/>
      <c r="AD15" s="44"/>
      <c r="AE15" s="37"/>
      <c r="AF15" s="44"/>
      <c r="AG15" s="44"/>
      <c r="AH15" s="645"/>
      <c r="AI15" s="360">
        <f t="shared" si="6"/>
        <v>0</v>
      </c>
      <c r="AL15" s="4" t="s">
        <v>252</v>
      </c>
      <c r="AM15" s="4" t="s">
        <v>253</v>
      </c>
      <c r="AN15" s="646" t="str">
        <f t="shared" si="2"/>
        <v>OK</v>
      </c>
      <c r="AO15" s="647" t="str">
        <f t="shared" si="3"/>
        <v>OK</v>
      </c>
      <c r="AP15" s="648" t="str">
        <f t="shared" si="4"/>
        <v xml:space="preserve"> </v>
      </c>
    </row>
    <row r="16" spans="1:42" ht="12" customHeight="1" thickBot="1" x14ac:dyDescent="0.25">
      <c r="A16" s="33" t="str">
        <f>'t1'!A16</f>
        <v>RESPONSABILE DEI SERVIZI O DEGLI UFFICI IN D.O</v>
      </c>
      <c r="B16" s="392" t="str">
        <f>'t1'!B16</f>
        <v>0D0I96</v>
      </c>
      <c r="C16" s="643">
        <f t="shared" si="0"/>
        <v>0</v>
      </c>
      <c r="D16" s="37">
        <f t="shared" si="1"/>
        <v>0</v>
      </c>
      <c r="E16" s="37">
        <f t="shared" si="1"/>
        <v>0</v>
      </c>
      <c r="F16" s="37">
        <f t="shared" si="1"/>
        <v>0</v>
      </c>
      <c r="G16" s="37">
        <f t="shared" si="1"/>
        <v>0</v>
      </c>
      <c r="H16" s="37">
        <f t="shared" si="1"/>
        <v>0</v>
      </c>
      <c r="I16" s="37">
        <f t="shared" si="1"/>
        <v>0</v>
      </c>
      <c r="J16" s="644">
        <f t="shared" si="1"/>
        <v>0</v>
      </c>
      <c r="K16" s="360">
        <f t="shared" si="5"/>
        <v>0</v>
      </c>
      <c r="L16" s="41">
        <f>'t1'!M16</f>
        <v>0</v>
      </c>
      <c r="AA16" s="643"/>
      <c r="AB16" s="44"/>
      <c r="AC16" s="44"/>
      <c r="AD16" s="44"/>
      <c r="AE16" s="37"/>
      <c r="AF16" s="44"/>
      <c r="AG16" s="44"/>
      <c r="AH16" s="645"/>
      <c r="AI16" s="360">
        <f t="shared" si="6"/>
        <v>0</v>
      </c>
      <c r="AL16" s="4" t="s">
        <v>252</v>
      </c>
      <c r="AM16" s="4" t="s">
        <v>253</v>
      </c>
      <c r="AN16" s="646" t="str">
        <f t="shared" si="2"/>
        <v>OK</v>
      </c>
      <c r="AO16" s="647" t="str">
        <f t="shared" si="3"/>
        <v>OK</v>
      </c>
      <c r="AP16" s="648" t="str">
        <f t="shared" si="4"/>
        <v xml:space="preserve"> </v>
      </c>
    </row>
    <row r="17" spans="1:42" ht="12" customHeight="1" thickBot="1" x14ac:dyDescent="0.25">
      <c r="A17" s="33" t="str">
        <f>'t1'!A17</f>
        <v>FUNZIONARI ED ELEVATA QUALIFICAZIONE</v>
      </c>
      <c r="B17" s="392" t="str">
        <f>'t1'!B17</f>
        <v>0FZEQF</v>
      </c>
      <c r="C17" s="643">
        <f t="shared" si="0"/>
        <v>325.39</v>
      </c>
      <c r="D17" s="37">
        <f t="shared" si="1"/>
        <v>675651</v>
      </c>
      <c r="E17" s="37">
        <f t="shared" si="1"/>
        <v>2711</v>
      </c>
      <c r="F17" s="37">
        <f t="shared" si="1"/>
        <v>138039</v>
      </c>
      <c r="G17" s="37">
        <f t="shared" si="1"/>
        <v>0</v>
      </c>
      <c r="H17" s="37">
        <f t="shared" si="1"/>
        <v>73007</v>
      </c>
      <c r="I17" s="37">
        <f t="shared" si="1"/>
        <v>0</v>
      </c>
      <c r="J17" s="644">
        <f t="shared" si="1"/>
        <v>294</v>
      </c>
      <c r="K17" s="360">
        <f t="shared" si="5"/>
        <v>889114</v>
      </c>
      <c r="L17" s="41">
        <f>'t1'!M17</f>
        <v>1</v>
      </c>
      <c r="AA17" s="643">
        <v>325.39</v>
      </c>
      <c r="AB17" s="44">
        <v>675651</v>
      </c>
      <c r="AC17" s="44">
        <v>2711</v>
      </c>
      <c r="AD17" s="44">
        <v>138039</v>
      </c>
      <c r="AE17" s="37"/>
      <c r="AF17" s="44">
        <v>73007</v>
      </c>
      <c r="AG17" s="44"/>
      <c r="AH17" s="645">
        <v>294</v>
      </c>
      <c r="AI17" s="360">
        <f t="shared" si="6"/>
        <v>889114</v>
      </c>
      <c r="AL17" s="4" t="s">
        <v>252</v>
      </c>
      <c r="AM17" s="4" t="s">
        <v>253</v>
      </c>
      <c r="AN17" s="646" t="str">
        <f t="shared" si="2"/>
        <v>ok</v>
      </c>
      <c r="AO17" s="647" t="str">
        <f t="shared" si="3"/>
        <v>OK</v>
      </c>
      <c r="AP17" s="648" t="str">
        <f t="shared" si="4"/>
        <v xml:space="preserve"> </v>
      </c>
    </row>
    <row r="18" spans="1:42" ht="12" customHeight="1" thickBot="1" x14ac:dyDescent="0.25">
      <c r="A18" s="33" t="str">
        <f>'t1'!A18</f>
        <v>ISTRUTTORI</v>
      </c>
      <c r="B18" s="392" t="str">
        <f>'t1'!B18</f>
        <v>0IR000</v>
      </c>
      <c r="C18" s="643">
        <f t="shared" si="0"/>
        <v>628.08000000000004</v>
      </c>
      <c r="D18" s="37">
        <f t="shared" si="1"/>
        <v>1153199</v>
      </c>
      <c r="E18" s="37">
        <f t="shared" si="1"/>
        <v>6410</v>
      </c>
      <c r="F18" s="37">
        <f t="shared" si="1"/>
        <v>93791</v>
      </c>
      <c r="G18" s="37">
        <f t="shared" si="1"/>
        <v>0</v>
      </c>
      <c r="H18" s="37">
        <f t="shared" si="1"/>
        <v>104966</v>
      </c>
      <c r="I18" s="37">
        <f t="shared" si="1"/>
        <v>0</v>
      </c>
      <c r="J18" s="644">
        <f t="shared" si="1"/>
        <v>719</v>
      </c>
      <c r="K18" s="360">
        <f t="shared" si="5"/>
        <v>1357647</v>
      </c>
      <c r="L18" s="41">
        <f>'t1'!M18</f>
        <v>1</v>
      </c>
      <c r="AA18" s="643">
        <v>628.08000000000004</v>
      </c>
      <c r="AB18" s="44">
        <v>1153199</v>
      </c>
      <c r="AC18" s="44">
        <v>6410</v>
      </c>
      <c r="AD18" s="44">
        <v>93791</v>
      </c>
      <c r="AE18" s="37"/>
      <c r="AF18" s="44">
        <v>104966</v>
      </c>
      <c r="AG18" s="44"/>
      <c r="AH18" s="645">
        <v>719</v>
      </c>
      <c r="AI18" s="360">
        <f t="shared" si="6"/>
        <v>1357647</v>
      </c>
      <c r="AL18" s="4" t="s">
        <v>252</v>
      </c>
      <c r="AM18" s="4" t="s">
        <v>253</v>
      </c>
      <c r="AN18" s="646" t="str">
        <f t="shared" si="2"/>
        <v>ok</v>
      </c>
      <c r="AO18" s="647" t="str">
        <f t="shared" si="3"/>
        <v>OK</v>
      </c>
      <c r="AP18" s="648" t="str">
        <f t="shared" si="4"/>
        <v xml:space="preserve"> </v>
      </c>
    </row>
    <row r="19" spans="1:42" ht="12" customHeight="1" thickBot="1" x14ac:dyDescent="0.25">
      <c r="A19" s="33" t="str">
        <f>'t1'!A19</f>
        <v>OPERATORI ESPERTI</v>
      </c>
      <c r="B19" s="392" t="str">
        <f>'t1'!B19</f>
        <v>0OEESP</v>
      </c>
      <c r="C19" s="643">
        <f t="shared" si="0"/>
        <v>60</v>
      </c>
      <c r="D19" s="37">
        <f t="shared" si="1"/>
        <v>97992</v>
      </c>
      <c r="E19" s="37">
        <f t="shared" si="1"/>
        <v>222</v>
      </c>
      <c r="F19" s="37">
        <f t="shared" si="1"/>
        <v>9638</v>
      </c>
      <c r="G19" s="37">
        <f t="shared" si="1"/>
        <v>0</v>
      </c>
      <c r="H19" s="37">
        <f t="shared" si="1"/>
        <v>9156</v>
      </c>
      <c r="I19" s="37">
        <f t="shared" si="1"/>
        <v>0</v>
      </c>
      <c r="J19" s="644">
        <f t="shared" si="1"/>
        <v>72</v>
      </c>
      <c r="K19" s="360">
        <f t="shared" si="5"/>
        <v>116936</v>
      </c>
      <c r="L19" s="41">
        <f>'t1'!M19</f>
        <v>1</v>
      </c>
      <c r="AA19" s="643">
        <v>60</v>
      </c>
      <c r="AB19" s="44">
        <v>97992</v>
      </c>
      <c r="AC19" s="44">
        <v>222</v>
      </c>
      <c r="AD19" s="44">
        <v>9638</v>
      </c>
      <c r="AE19" s="37"/>
      <c r="AF19" s="44">
        <v>9156</v>
      </c>
      <c r="AG19" s="44"/>
      <c r="AH19" s="645">
        <v>72</v>
      </c>
      <c r="AI19" s="360">
        <f t="shared" si="6"/>
        <v>116936</v>
      </c>
      <c r="AL19" s="4" t="s">
        <v>252</v>
      </c>
      <c r="AM19" s="4" t="s">
        <v>253</v>
      </c>
      <c r="AN19" s="646" t="str">
        <f t="shared" si="2"/>
        <v>ok</v>
      </c>
      <c r="AO19" s="647" t="str">
        <f t="shared" si="3"/>
        <v>OK</v>
      </c>
      <c r="AP19" s="648" t="str">
        <f t="shared" si="4"/>
        <v xml:space="preserve"> </v>
      </c>
    </row>
    <row r="20" spans="1:42" ht="12" customHeight="1" thickBot="1" x14ac:dyDescent="0.25">
      <c r="A20" s="33" t="str">
        <f>'t1'!A20</f>
        <v>OPERATORI</v>
      </c>
      <c r="B20" s="392" t="str">
        <f>'t1'!B20</f>
        <v>0OP000</v>
      </c>
      <c r="C20" s="643">
        <f t="shared" si="0"/>
        <v>12</v>
      </c>
      <c r="D20" s="37">
        <f t="shared" si="1"/>
        <v>18549</v>
      </c>
      <c r="E20" s="37">
        <f t="shared" si="1"/>
        <v>0</v>
      </c>
      <c r="F20" s="37">
        <f t="shared" si="1"/>
        <v>975</v>
      </c>
      <c r="G20" s="37">
        <f t="shared" si="1"/>
        <v>0</v>
      </c>
      <c r="H20" s="37">
        <f t="shared" si="1"/>
        <v>1636</v>
      </c>
      <c r="I20" s="37">
        <f t="shared" si="1"/>
        <v>0</v>
      </c>
      <c r="J20" s="644">
        <f t="shared" si="1"/>
        <v>63</v>
      </c>
      <c r="K20" s="360">
        <f t="shared" si="5"/>
        <v>21097</v>
      </c>
      <c r="L20" s="41">
        <f>'t1'!M20</f>
        <v>1</v>
      </c>
      <c r="AA20" s="643">
        <v>12</v>
      </c>
      <c r="AB20" s="44">
        <v>18549</v>
      </c>
      <c r="AC20" s="44"/>
      <c r="AD20" s="44">
        <v>975</v>
      </c>
      <c r="AE20" s="37"/>
      <c r="AF20" s="44">
        <v>1636</v>
      </c>
      <c r="AG20" s="44"/>
      <c r="AH20" s="645">
        <v>63</v>
      </c>
      <c r="AI20" s="360">
        <f t="shared" si="6"/>
        <v>21097</v>
      </c>
      <c r="AL20" s="4" t="s">
        <v>252</v>
      </c>
      <c r="AM20" s="4" t="s">
        <v>253</v>
      </c>
      <c r="AN20" s="646" t="str">
        <f t="shared" si="2"/>
        <v>OK</v>
      </c>
      <c r="AO20" s="647" t="str">
        <f t="shared" si="3"/>
        <v>OK</v>
      </c>
      <c r="AP20" s="648" t="str">
        <f t="shared" si="4"/>
        <v xml:space="preserve"> </v>
      </c>
    </row>
    <row r="21" spans="1:42" ht="12" customHeight="1" thickBot="1" x14ac:dyDescent="0.25">
      <c r="A21" s="33" t="str">
        <f>'t1'!A21</f>
        <v>CONTRATTISTI</v>
      </c>
      <c r="B21" s="392" t="str">
        <f>'t1'!B21</f>
        <v>000061</v>
      </c>
      <c r="C21" s="643">
        <f t="shared" si="0"/>
        <v>0</v>
      </c>
      <c r="D21" s="37">
        <f t="shared" si="1"/>
        <v>0</v>
      </c>
      <c r="E21" s="37">
        <f t="shared" si="1"/>
        <v>0</v>
      </c>
      <c r="F21" s="37">
        <f t="shared" si="1"/>
        <v>0</v>
      </c>
      <c r="G21" s="37">
        <f t="shared" si="1"/>
        <v>0</v>
      </c>
      <c r="H21" s="37">
        <f t="shared" si="1"/>
        <v>0</v>
      </c>
      <c r="I21" s="37">
        <f t="shared" si="1"/>
        <v>0</v>
      </c>
      <c r="J21" s="644">
        <f t="shared" si="1"/>
        <v>0</v>
      </c>
      <c r="K21" s="360">
        <f t="shared" si="5"/>
        <v>0</v>
      </c>
      <c r="L21" s="41">
        <f>'t1'!M49</f>
        <v>0</v>
      </c>
      <c r="AA21" s="643"/>
      <c r="AB21" s="44"/>
      <c r="AC21" s="44"/>
      <c r="AD21" s="44"/>
      <c r="AE21" s="37"/>
      <c r="AF21" s="44"/>
      <c r="AG21" s="44"/>
      <c r="AH21" s="645"/>
      <c r="AI21" s="360">
        <f t="shared" si="6"/>
        <v>0</v>
      </c>
      <c r="AL21" s="4" t="s">
        <v>253</v>
      </c>
      <c r="AM21" s="4" t="s">
        <v>253</v>
      </c>
      <c r="AN21" s="646" t="str">
        <f t="shared" si="2"/>
        <v>OK</v>
      </c>
      <c r="AO21" s="647" t="str">
        <f t="shared" si="3"/>
        <v>OK</v>
      </c>
      <c r="AP21" s="648" t="str">
        <f t="shared" si="4"/>
        <v xml:space="preserve"> </v>
      </c>
    </row>
    <row r="22" spans="1:42" ht="12" customHeight="1" thickBot="1" x14ac:dyDescent="0.25">
      <c r="A22" s="33" t="str">
        <f>'t1'!A22</f>
        <v>COLLABORATORE A T.D. ART. 90 TUEL</v>
      </c>
      <c r="B22" s="392" t="str">
        <f>'t1'!B22</f>
        <v>000096</v>
      </c>
      <c r="C22" s="643">
        <f t="shared" si="0"/>
        <v>0</v>
      </c>
      <c r="D22" s="37">
        <f t="shared" ref="D22:J30" si="7">ROUND(AB22,0)</f>
        <v>0</v>
      </c>
      <c r="E22" s="37">
        <f t="shared" si="7"/>
        <v>0</v>
      </c>
      <c r="F22" s="37">
        <f t="shared" si="7"/>
        <v>0</v>
      </c>
      <c r="G22" s="37">
        <f t="shared" si="7"/>
        <v>0</v>
      </c>
      <c r="H22" s="37">
        <f t="shared" si="7"/>
        <v>0</v>
      </c>
      <c r="I22" s="37">
        <f t="shared" si="7"/>
        <v>0</v>
      </c>
      <c r="J22" s="644">
        <f t="shared" si="7"/>
        <v>0</v>
      </c>
      <c r="K22" s="360">
        <f t="shared" si="5"/>
        <v>0</v>
      </c>
      <c r="L22" s="41">
        <f>'t1'!M50</f>
        <v>0</v>
      </c>
      <c r="AA22" s="643"/>
      <c r="AB22" s="44"/>
      <c r="AC22" s="44"/>
      <c r="AD22" s="44"/>
      <c r="AE22" s="37"/>
      <c r="AF22" s="44"/>
      <c r="AG22" s="44"/>
      <c r="AH22" s="645"/>
      <c r="AI22" s="360">
        <f t="shared" si="6"/>
        <v>0</v>
      </c>
      <c r="AL22" s="4" t="s">
        <v>253</v>
      </c>
      <c r="AM22" s="4" t="s">
        <v>253</v>
      </c>
      <c r="AN22" s="646" t="str">
        <f t="shared" si="2"/>
        <v>OK</v>
      </c>
      <c r="AO22" s="647" t="str">
        <f t="shared" si="3"/>
        <v>OK</v>
      </c>
      <c r="AP22" s="648" t="str">
        <f t="shared" si="4"/>
        <v xml:space="preserve"> </v>
      </c>
    </row>
    <row r="23" spans="1:42" ht="12" customHeight="1" thickTop="1" thickBot="1" x14ac:dyDescent="0.25">
      <c r="A23" s="33" t="str">
        <f>'t1'!A23</f>
        <v>TOTALE</v>
      </c>
      <c r="B23" s="649"/>
      <c r="C23" s="650">
        <f t="shared" ref="C23:K23" si="8">SUM(C6:C22)</f>
        <v>1049.47</v>
      </c>
      <c r="D23" s="651">
        <f t="shared" si="8"/>
        <v>2028949</v>
      </c>
      <c r="E23" s="651">
        <f t="shared" si="8"/>
        <v>9343</v>
      </c>
      <c r="F23" s="651">
        <f t="shared" si="8"/>
        <v>242443</v>
      </c>
      <c r="G23" s="651">
        <f t="shared" si="8"/>
        <v>0</v>
      </c>
      <c r="H23" s="651">
        <f t="shared" si="8"/>
        <v>209101</v>
      </c>
      <c r="I23" s="651">
        <f t="shared" si="8"/>
        <v>0</v>
      </c>
      <c r="J23" s="651">
        <f t="shared" si="8"/>
        <v>1148</v>
      </c>
      <c r="K23" s="652">
        <f t="shared" si="8"/>
        <v>2488688</v>
      </c>
      <c r="AA23" s="653">
        <f t="shared" ref="AA23:AH23" si="9">SUM(AA6:AA22)</f>
        <v>1049.47</v>
      </c>
      <c r="AB23" s="651">
        <f t="shared" si="9"/>
        <v>2028949</v>
      </c>
      <c r="AC23" s="651">
        <f t="shared" si="9"/>
        <v>9343</v>
      </c>
      <c r="AD23" s="651">
        <f t="shared" si="9"/>
        <v>242443</v>
      </c>
      <c r="AE23" s="651">
        <f t="shared" si="9"/>
        <v>0</v>
      </c>
      <c r="AF23" s="651">
        <f t="shared" si="9"/>
        <v>209101</v>
      </c>
      <c r="AG23" s="651">
        <f t="shared" si="9"/>
        <v>0</v>
      </c>
      <c r="AH23" s="651">
        <f t="shared" si="9"/>
        <v>1148</v>
      </c>
      <c r="AI23" s="652">
        <f>(AB23+AC23+AD23+AE23+AF23+AG23)-AH23</f>
        <v>2488688</v>
      </c>
    </row>
    <row r="24" spans="1:42" s="473" customFormat="1" x14ac:dyDescent="0.2">
      <c r="A24" s="375" t="str">
        <f>'t1'!A24</f>
        <v>(a) personale a tempo indeterminato al quale viene applicato un contratto di lavoro di tipo privatistico (es.:tipografico,chimico,edile,metalmeccanico,portierato, ecc.)</v>
      </c>
      <c r="B24" s="6"/>
      <c r="C24" s="4"/>
      <c r="D24" s="4"/>
      <c r="E24" s="4"/>
      <c r="F24" s="4"/>
      <c r="G24" s="4"/>
      <c r="H24" s="4"/>
      <c r="I24" s="4"/>
      <c r="J24" s="4"/>
      <c r="K24" s="4"/>
      <c r="AA24" s="4"/>
      <c r="AB24" s="4"/>
      <c r="AC24" s="4"/>
      <c r="AD24" s="4"/>
      <c r="AE24" s="4"/>
      <c r="AF24" s="4"/>
      <c r="AG24" s="4"/>
      <c r="AH24" s="4"/>
      <c r="AI24" s="4"/>
    </row>
    <row r="25" spans="1:42" x14ac:dyDescent="0.2">
      <c r="A25" s="375" t="str">
        <f>'t1'!A25</f>
        <v>(b) cfr." istruzioni generali e specifiche di comparto" e "glossario"</v>
      </c>
    </row>
  </sheetData>
  <sheetProtection algorithmName="SHA-512" hashValue="8rObXN7ViuHSG9OL0FD6NzmQtKwQt/WxH6F/kDRiJcW1vY3KQELUP6bWUJDkMdOt2wG9UK3h4gl5LQK+tKbzeQ==" saltValue="H48rxxB6N3cOsuq2gcjNjQ==" spinCount="100000" sheet="1" formatColumns="0" selectLockedCells="1"/>
  <mergeCells count="3">
    <mergeCell ref="I2:K2"/>
    <mergeCell ref="AG2:AI2"/>
    <mergeCell ref="AP4:AP5"/>
  </mergeCells>
  <conditionalFormatting sqref="A23">
    <cfRule type="expression" dxfId="2" priority="1" stopIfTrue="1">
      <formula>$Z23&gt;0</formula>
    </cfRule>
  </conditionalFormatting>
  <conditionalFormatting sqref="A6:K22 AA6:AI22 A24:A25">
    <cfRule type="expression" dxfId="1" priority="2" stopIfTrue="1">
      <formula>$L6&gt;0</formula>
    </cfRule>
  </conditionalFormatting>
  <dataValidations count="2">
    <dataValidation type="decimal" allowBlank="1" showInputMessage="1" showErrorMessage="1" sqref="AA6:AA22">
      <formula1>0</formula1>
      <formula2>99999999</formula2>
    </dataValidation>
    <dataValidation type="whole" allowBlank="1" showInputMessage="1" showErrorMessage="1" errorTitle="ERRORE NEL DATO IMMESSO" error="INSERIRE SOLO NUMERI INTERI" sqref="AF6:AH22 AB6:AD22">
      <formula1>1</formula1>
      <formula2>999999999999</formula2>
    </dataValidation>
  </dataValidations>
  <printOptions horizontalCentered="1" verticalCentered="1"/>
  <pageMargins left="0" right="0" top="0.19685039370078741" bottom="0.15748031496062992" header="0.19685039370078741" footer="0.15748031496062992"/>
  <pageSetup paperSize="8"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
  <sheetViews>
    <sheetView showGridLines="0" zoomScaleNormal="100" workbookViewId="0">
      <pane xSplit="2" ySplit="5" topLeftCell="AA6" activePane="bottomRight" state="frozen"/>
      <selection activeCell="AF16" sqref="AF16"/>
      <selection pane="topRight" activeCell="AF16" sqref="AF16"/>
      <selection pane="bottomLeft" activeCell="AF16" sqref="AF16"/>
      <selection pane="bottomRight" activeCell="AF16" sqref="AF16"/>
    </sheetView>
  </sheetViews>
  <sheetFormatPr defaultColWidth="9.33203125" defaultRowHeight="11.25" x14ac:dyDescent="0.2"/>
  <cols>
    <col min="1" max="1" width="43.5" style="4" customWidth="1"/>
    <col min="2" max="2" width="8.6640625" style="6" customWidth="1"/>
    <col min="3" max="16" width="11.5" style="4" hidden="1" customWidth="1"/>
    <col min="17" max="17" width="11.6640625" style="4" hidden="1" customWidth="1"/>
    <col min="18" max="20" width="11.5" style="4" hidden="1" customWidth="1"/>
    <col min="21" max="21" width="14.33203125" style="4" hidden="1" customWidth="1"/>
    <col min="22" max="25" width="11.5" style="4" hidden="1" customWidth="1"/>
    <col min="26" max="26" width="9.33203125" style="4" hidden="1" customWidth="1"/>
    <col min="27" max="40" width="11.5" style="4" customWidth="1"/>
    <col min="41" max="41" width="11.6640625" style="4" customWidth="1"/>
    <col min="42" max="43" width="11.5" style="4" customWidth="1"/>
    <col min="44" max="44" width="15.5" style="4" customWidth="1"/>
    <col min="45" max="45" width="13.5" style="4" customWidth="1"/>
    <col min="46" max="46" width="11.5" style="4" customWidth="1"/>
    <col min="47" max="47" width="12.83203125" style="4" customWidth="1"/>
    <col min="48" max="49" width="11.5" style="4" customWidth="1"/>
    <col min="50" max="50" width="0" style="4" hidden="1" customWidth="1"/>
    <col min="51" max="66" width="9.33203125" style="4"/>
    <col min="67" max="67" width="9.33203125" style="4" customWidth="1"/>
    <col min="68" max="68" width="0" style="4" hidden="1" customWidth="1"/>
    <col min="69" max="69" width="9.33203125" style="4" hidden="1" customWidth="1"/>
    <col min="70" max="70" width="0" style="4" hidden="1" customWidth="1"/>
    <col min="71" max="78" width="9.33203125" style="4"/>
    <col min="79" max="79" width="0" style="4" hidden="1" customWidth="1"/>
    <col min="80" max="16384" width="9.33203125" style="4"/>
  </cols>
  <sheetData>
    <row r="1" spans="1:79" ht="36" customHeight="1" x14ac:dyDescent="0.2">
      <c r="A1" s="1" t="str">
        <f>'t1'!A1</f>
        <v>REGIONI ED AUTONOMIE LOCALI - anno 2023</v>
      </c>
      <c r="B1" s="1"/>
      <c r="C1" s="1"/>
      <c r="D1" s="1"/>
      <c r="E1" s="1"/>
      <c r="F1" s="1"/>
      <c r="G1" s="1"/>
      <c r="H1" s="1"/>
      <c r="I1" s="1"/>
      <c r="J1" s="1"/>
      <c r="K1" s="1"/>
      <c r="L1" s="1"/>
      <c r="M1" s="1"/>
      <c r="N1" s="1"/>
      <c r="O1" s="1"/>
      <c r="P1" s="1"/>
      <c r="Q1" s="1"/>
      <c r="R1" s="1"/>
      <c r="S1" s="1"/>
      <c r="T1" s="1"/>
      <c r="U1" s="1"/>
      <c r="V1" s="1"/>
      <c r="W1" s="1"/>
      <c r="X1" s="1"/>
      <c r="Y1" s="2"/>
      <c r="AN1" s="654"/>
      <c r="AW1" s="2"/>
    </row>
    <row r="2" spans="1:79" ht="27" customHeight="1" thickBot="1" x14ac:dyDescent="0.25">
      <c r="A2" s="5"/>
      <c r="G2" s="655"/>
      <c r="H2" s="655"/>
      <c r="I2" s="655"/>
      <c r="J2" s="655"/>
      <c r="K2" s="655"/>
      <c r="L2" s="655"/>
      <c r="M2" s="655"/>
      <c r="N2" s="655"/>
      <c r="O2" s="655"/>
      <c r="P2" s="655"/>
      <c r="Q2" s="655"/>
      <c r="R2" s="655"/>
      <c r="S2" s="655"/>
      <c r="T2" s="655"/>
      <c r="U2" s="655"/>
      <c r="V2" s="655"/>
      <c r="W2" s="655"/>
      <c r="X2" s="655"/>
      <c r="Y2" s="340"/>
      <c r="AE2" s="655"/>
      <c r="AF2" s="655"/>
      <c r="AG2" s="655"/>
      <c r="AH2" s="655"/>
      <c r="AI2" s="655"/>
      <c r="AJ2" s="655"/>
      <c r="AK2" s="655"/>
      <c r="AL2" s="655"/>
      <c r="AM2" s="655"/>
      <c r="AN2" s="655"/>
      <c r="AO2" s="655"/>
      <c r="AP2" s="655"/>
      <c r="AQ2" s="655"/>
      <c r="AR2" s="655"/>
      <c r="AS2" s="655"/>
      <c r="AT2" s="655"/>
      <c r="AU2" s="655"/>
      <c r="AV2" s="655"/>
      <c r="AW2" s="340"/>
    </row>
    <row r="3" spans="1:79" customFormat="1" ht="13.5" thickBot="1" x14ac:dyDescent="0.25">
      <c r="A3" s="143"/>
      <c r="B3" s="144"/>
      <c r="C3" s="656" t="s">
        <v>229</v>
      </c>
      <c r="D3" s="657"/>
      <c r="E3" s="657"/>
      <c r="F3" s="658"/>
      <c r="G3" s="658"/>
      <c r="H3" s="658"/>
      <c r="I3" s="658"/>
      <c r="J3" s="658"/>
      <c r="K3" s="658"/>
      <c r="L3" s="658"/>
      <c r="M3" s="658"/>
      <c r="N3" s="658"/>
      <c r="O3" s="658"/>
      <c r="P3" s="658"/>
      <c r="Q3" s="658"/>
      <c r="R3" s="658"/>
      <c r="S3" s="658"/>
      <c r="T3" s="658"/>
      <c r="U3" s="658"/>
      <c r="V3" s="658"/>
      <c r="W3" s="658"/>
      <c r="X3" s="658"/>
      <c r="Y3" s="659"/>
      <c r="AA3" s="656" t="s">
        <v>229</v>
      </c>
      <c r="AB3" s="657"/>
      <c r="AC3" s="657"/>
      <c r="AD3" s="658"/>
      <c r="AE3" s="658"/>
      <c r="AF3" s="658"/>
      <c r="AG3" s="658"/>
      <c r="AH3" s="658"/>
      <c r="AI3" s="658"/>
      <c r="AJ3" s="658"/>
      <c r="AK3" s="658"/>
      <c r="AL3" s="658"/>
      <c r="AM3" s="658"/>
      <c r="AN3" s="658"/>
      <c r="AO3" s="658"/>
      <c r="AP3" s="658"/>
      <c r="AQ3" s="658"/>
      <c r="AR3" s="658"/>
      <c r="AS3" s="658"/>
      <c r="AT3" s="658"/>
      <c r="AU3" s="658"/>
      <c r="AV3" s="658"/>
      <c r="AW3" s="659"/>
    </row>
    <row r="4" spans="1:79" ht="48" customHeight="1" thickTop="1" x14ac:dyDescent="0.2">
      <c r="A4" s="660" t="s">
        <v>164</v>
      </c>
      <c r="B4" s="661" t="s">
        <v>2</v>
      </c>
      <c r="C4" s="662" t="s">
        <v>254</v>
      </c>
      <c r="D4" s="662" t="s">
        <v>255</v>
      </c>
      <c r="E4" s="662" t="s">
        <v>256</v>
      </c>
      <c r="F4" s="663" t="s">
        <v>257</v>
      </c>
      <c r="G4" s="663" t="s">
        <v>258</v>
      </c>
      <c r="H4" s="663" t="s">
        <v>259</v>
      </c>
      <c r="I4" s="663" t="s">
        <v>260</v>
      </c>
      <c r="J4" s="663" t="s">
        <v>261</v>
      </c>
      <c r="K4" s="663" t="s">
        <v>262</v>
      </c>
      <c r="L4" s="663" t="s">
        <v>263</v>
      </c>
      <c r="M4" s="663" t="s">
        <v>264</v>
      </c>
      <c r="N4" s="664" t="s">
        <v>265</v>
      </c>
      <c r="O4" s="663" t="s">
        <v>266</v>
      </c>
      <c r="P4" s="663" t="s">
        <v>267</v>
      </c>
      <c r="Q4" s="663" t="s">
        <v>268</v>
      </c>
      <c r="R4" s="663" t="s">
        <v>269</v>
      </c>
      <c r="S4" s="663" t="s">
        <v>270</v>
      </c>
      <c r="T4" s="663" t="s">
        <v>271</v>
      </c>
      <c r="U4" s="663" t="s">
        <v>272</v>
      </c>
      <c r="V4" s="663" t="s">
        <v>273</v>
      </c>
      <c r="W4" s="663" t="s">
        <v>274</v>
      </c>
      <c r="X4" s="663" t="s">
        <v>275</v>
      </c>
      <c r="Y4" s="665" t="s">
        <v>276</v>
      </c>
      <c r="AA4" s="662" t="s">
        <v>254</v>
      </c>
      <c r="AB4" s="662" t="s">
        <v>255</v>
      </c>
      <c r="AC4" s="662" t="s">
        <v>256</v>
      </c>
      <c r="AD4" s="663" t="s">
        <v>257</v>
      </c>
      <c r="AE4" s="663" t="s">
        <v>258</v>
      </c>
      <c r="AF4" s="663" t="s">
        <v>259</v>
      </c>
      <c r="AG4" s="663" t="s">
        <v>260</v>
      </c>
      <c r="AH4" s="663" t="s">
        <v>261</v>
      </c>
      <c r="AI4" s="663" t="s">
        <v>262</v>
      </c>
      <c r="AJ4" s="663" t="s">
        <v>263</v>
      </c>
      <c r="AK4" s="663" t="s">
        <v>264</v>
      </c>
      <c r="AL4" s="664" t="s">
        <v>265</v>
      </c>
      <c r="AM4" s="663" t="s">
        <v>266</v>
      </c>
      <c r="AN4" s="663" t="s">
        <v>267</v>
      </c>
      <c r="AO4" s="663" t="s">
        <v>277</v>
      </c>
      <c r="AP4" s="663" t="s">
        <v>269</v>
      </c>
      <c r="AQ4" s="663" t="s">
        <v>270</v>
      </c>
      <c r="AR4" s="663" t="s">
        <v>271</v>
      </c>
      <c r="AS4" s="663" t="s">
        <v>272</v>
      </c>
      <c r="AT4" s="663" t="s">
        <v>273</v>
      </c>
      <c r="AU4" s="663" t="s">
        <v>274</v>
      </c>
      <c r="AV4" s="663" t="s">
        <v>275</v>
      </c>
      <c r="AW4" s="665" t="s">
        <v>276</v>
      </c>
      <c r="BQ4" s="666" t="s">
        <v>278</v>
      </c>
      <c r="CA4" s="666" t="s">
        <v>278</v>
      </c>
    </row>
    <row r="5" spans="1:79" ht="14.25" customHeight="1" thickBot="1" x14ac:dyDescent="0.25">
      <c r="A5" s="283" t="s">
        <v>105</v>
      </c>
      <c r="B5" s="667"/>
      <c r="C5" s="668" t="s">
        <v>279</v>
      </c>
      <c r="D5" s="668" t="s">
        <v>280</v>
      </c>
      <c r="E5" s="668" t="s">
        <v>281</v>
      </c>
      <c r="F5" s="668" t="s">
        <v>282</v>
      </c>
      <c r="G5" s="668" t="s">
        <v>283</v>
      </c>
      <c r="H5" s="668" t="s">
        <v>284</v>
      </c>
      <c r="I5" s="668" t="s">
        <v>285</v>
      </c>
      <c r="J5" s="668" t="s">
        <v>286</v>
      </c>
      <c r="K5" s="668" t="s">
        <v>287</v>
      </c>
      <c r="L5" s="669" t="s">
        <v>288</v>
      </c>
      <c r="M5" s="669" t="s">
        <v>289</v>
      </c>
      <c r="N5" s="669" t="s">
        <v>290</v>
      </c>
      <c r="O5" s="669" t="s">
        <v>291</v>
      </c>
      <c r="P5" s="669" t="s">
        <v>292</v>
      </c>
      <c r="Q5" s="669" t="s">
        <v>293</v>
      </c>
      <c r="R5" s="669" t="s">
        <v>294</v>
      </c>
      <c r="S5" s="669" t="s">
        <v>295</v>
      </c>
      <c r="T5" s="669" t="s">
        <v>296</v>
      </c>
      <c r="U5" s="669" t="s">
        <v>297</v>
      </c>
      <c r="V5" s="669" t="s">
        <v>298</v>
      </c>
      <c r="W5" s="669" t="s">
        <v>299</v>
      </c>
      <c r="X5" s="669" t="s">
        <v>300</v>
      </c>
      <c r="Y5" s="670" t="s">
        <v>249</v>
      </c>
      <c r="AA5" s="668" t="s">
        <v>279</v>
      </c>
      <c r="AB5" s="668" t="s">
        <v>280</v>
      </c>
      <c r="AC5" s="668" t="s">
        <v>281</v>
      </c>
      <c r="AD5" s="668" t="s">
        <v>282</v>
      </c>
      <c r="AE5" s="668" t="s">
        <v>283</v>
      </c>
      <c r="AF5" s="668" t="s">
        <v>284</v>
      </c>
      <c r="AG5" s="668" t="s">
        <v>285</v>
      </c>
      <c r="AH5" s="668" t="s">
        <v>286</v>
      </c>
      <c r="AI5" s="668" t="s">
        <v>287</v>
      </c>
      <c r="AJ5" s="669" t="s">
        <v>288</v>
      </c>
      <c r="AK5" s="669" t="s">
        <v>289</v>
      </c>
      <c r="AL5" s="669" t="s">
        <v>290</v>
      </c>
      <c r="AM5" s="669" t="s">
        <v>291</v>
      </c>
      <c r="AN5" s="669" t="s">
        <v>292</v>
      </c>
      <c r="AO5" s="669" t="s">
        <v>293</v>
      </c>
      <c r="AP5" s="669" t="s">
        <v>294</v>
      </c>
      <c r="AQ5" s="669" t="s">
        <v>295</v>
      </c>
      <c r="AR5" s="669" t="s">
        <v>296</v>
      </c>
      <c r="AS5" s="669" t="s">
        <v>297</v>
      </c>
      <c r="AT5" s="669" t="s">
        <v>298</v>
      </c>
      <c r="AU5" s="669" t="s">
        <v>299</v>
      </c>
      <c r="AV5" s="669" t="s">
        <v>300</v>
      </c>
      <c r="AW5" s="670" t="s">
        <v>249</v>
      </c>
    </row>
    <row r="6" spans="1:79" ht="12.75" customHeight="1" thickTop="1" x14ac:dyDescent="0.2">
      <c r="A6" s="33" t="str">
        <f>'t1'!A6</f>
        <v>SEGRETARIO A</v>
      </c>
      <c r="B6" s="392" t="str">
        <f>'t1'!B6</f>
        <v>0D0102</v>
      </c>
      <c r="C6" s="671">
        <f>ROUND(AA6,0)</f>
        <v>0</v>
      </c>
      <c r="D6" s="671">
        <f t="shared" ref="D6:S22" si="0">ROUND(AB6,0)</f>
        <v>0</v>
      </c>
      <c r="E6" s="671">
        <f t="shared" si="0"/>
        <v>0</v>
      </c>
      <c r="F6" s="672">
        <f t="shared" si="0"/>
        <v>0</v>
      </c>
      <c r="G6" s="672">
        <f t="shared" si="0"/>
        <v>0</v>
      </c>
      <c r="H6" s="672">
        <f t="shared" si="0"/>
        <v>0</v>
      </c>
      <c r="I6" s="672">
        <f t="shared" si="0"/>
        <v>0</v>
      </c>
      <c r="J6" s="672">
        <f t="shared" si="0"/>
        <v>0</v>
      </c>
      <c r="K6" s="672">
        <f t="shared" si="0"/>
        <v>0</v>
      </c>
      <c r="L6" s="672">
        <f t="shared" si="0"/>
        <v>0</v>
      </c>
      <c r="M6" s="672">
        <f t="shared" si="0"/>
        <v>0</v>
      </c>
      <c r="N6" s="672">
        <f t="shared" si="0"/>
        <v>0</v>
      </c>
      <c r="O6" s="672">
        <f t="shared" si="0"/>
        <v>0</v>
      </c>
      <c r="P6" s="672">
        <f t="shared" si="0"/>
        <v>0</v>
      </c>
      <c r="Q6" s="672">
        <f t="shared" si="0"/>
        <v>0</v>
      </c>
      <c r="R6" s="672">
        <f t="shared" si="0"/>
        <v>0</v>
      </c>
      <c r="S6" s="672">
        <f t="shared" si="0"/>
        <v>0</v>
      </c>
      <c r="T6" s="672">
        <f t="shared" ref="T6:X22" si="1">ROUND(AR6,0)</f>
        <v>0</v>
      </c>
      <c r="U6" s="672">
        <f t="shared" si="1"/>
        <v>0</v>
      </c>
      <c r="V6" s="672">
        <f t="shared" si="1"/>
        <v>0</v>
      </c>
      <c r="W6" s="672">
        <f t="shared" si="1"/>
        <v>0</v>
      </c>
      <c r="X6" s="672">
        <f t="shared" si="1"/>
        <v>0</v>
      </c>
      <c r="Y6" s="673">
        <f t="shared" ref="Y6:Y22" si="2">SUM(C6:X6)</f>
        <v>0</v>
      </c>
      <c r="Z6" s="41">
        <f>'t1'!M6</f>
        <v>0</v>
      </c>
      <c r="AA6" s="554"/>
      <c r="AB6" s="554"/>
      <c r="AC6" s="554"/>
      <c r="AD6" s="674"/>
      <c r="AE6" s="674"/>
      <c r="AF6" s="674"/>
      <c r="AG6" s="674"/>
      <c r="AH6" s="674"/>
      <c r="AI6" s="674"/>
      <c r="AJ6" s="674"/>
      <c r="AK6" s="674"/>
      <c r="AL6" s="674"/>
      <c r="AM6" s="674"/>
      <c r="AN6" s="674"/>
      <c r="AO6" s="674"/>
      <c r="AP6" s="674"/>
      <c r="AQ6" s="674"/>
      <c r="AR6" s="674"/>
      <c r="AS6" s="674"/>
      <c r="AT6" s="674"/>
      <c r="AU6" s="674"/>
      <c r="AV6" s="674"/>
      <c r="AW6" s="673">
        <f t="shared" ref="AW6:AW22" si="3">SUM(AA6:AV6)</f>
        <v>0</v>
      </c>
      <c r="AX6" s="41">
        <f>'t1'!AR6</f>
        <v>0</v>
      </c>
      <c r="BQ6" s="675" t="s">
        <v>301</v>
      </c>
      <c r="CA6" s="675" t="s">
        <v>301</v>
      </c>
    </row>
    <row r="7" spans="1:79" ht="12.75" customHeight="1" x14ac:dyDescent="0.2">
      <c r="A7" s="33" t="str">
        <f>'t1'!A7</f>
        <v>SEGRETARIO B</v>
      </c>
      <c r="B7" s="392" t="str">
        <f>'t1'!B7</f>
        <v>0D0103</v>
      </c>
      <c r="C7" s="671">
        <f t="shared" ref="C7:L22" si="4">ROUND(AA7,0)</f>
        <v>0</v>
      </c>
      <c r="D7" s="671">
        <f t="shared" si="0"/>
        <v>0</v>
      </c>
      <c r="E7" s="671">
        <f t="shared" si="0"/>
        <v>0</v>
      </c>
      <c r="F7" s="672">
        <f t="shared" si="0"/>
        <v>0</v>
      </c>
      <c r="G7" s="672">
        <f t="shared" si="0"/>
        <v>0</v>
      </c>
      <c r="H7" s="672">
        <f t="shared" si="0"/>
        <v>0</v>
      </c>
      <c r="I7" s="672">
        <f t="shared" si="0"/>
        <v>0</v>
      </c>
      <c r="J7" s="672">
        <f t="shared" si="0"/>
        <v>0</v>
      </c>
      <c r="K7" s="672">
        <f t="shared" si="0"/>
        <v>0</v>
      </c>
      <c r="L7" s="672">
        <f t="shared" si="0"/>
        <v>0</v>
      </c>
      <c r="M7" s="672">
        <f t="shared" si="0"/>
        <v>0</v>
      </c>
      <c r="N7" s="672">
        <f t="shared" si="0"/>
        <v>0</v>
      </c>
      <c r="O7" s="672">
        <f t="shared" si="0"/>
        <v>0</v>
      </c>
      <c r="P7" s="672">
        <f t="shared" si="0"/>
        <v>0</v>
      </c>
      <c r="Q7" s="672">
        <f t="shared" si="0"/>
        <v>0</v>
      </c>
      <c r="R7" s="672">
        <f t="shared" si="0"/>
        <v>0</v>
      </c>
      <c r="S7" s="672">
        <f t="shared" si="0"/>
        <v>0</v>
      </c>
      <c r="T7" s="672">
        <f t="shared" si="1"/>
        <v>0</v>
      </c>
      <c r="U7" s="672">
        <f t="shared" si="1"/>
        <v>0</v>
      </c>
      <c r="V7" s="672">
        <f t="shared" si="1"/>
        <v>0</v>
      </c>
      <c r="W7" s="672">
        <f t="shared" si="1"/>
        <v>0</v>
      </c>
      <c r="X7" s="672">
        <f t="shared" si="1"/>
        <v>0</v>
      </c>
      <c r="Y7" s="673">
        <f t="shared" si="2"/>
        <v>0</v>
      </c>
      <c r="Z7" s="41">
        <f>'t1'!M7</f>
        <v>0</v>
      </c>
      <c r="AA7" s="554"/>
      <c r="AB7" s="554"/>
      <c r="AC7" s="554"/>
      <c r="AD7" s="674"/>
      <c r="AE7" s="674"/>
      <c r="AF7" s="674"/>
      <c r="AG7" s="674"/>
      <c r="AH7" s="674"/>
      <c r="AI7" s="674"/>
      <c r="AJ7" s="674"/>
      <c r="AK7" s="674"/>
      <c r="AL7" s="674"/>
      <c r="AM7" s="674"/>
      <c r="AN7" s="674"/>
      <c r="AO7" s="674"/>
      <c r="AP7" s="674"/>
      <c r="AQ7" s="674"/>
      <c r="AR7" s="674"/>
      <c r="AS7" s="674"/>
      <c r="AT7" s="674"/>
      <c r="AU7" s="674"/>
      <c r="AV7" s="674"/>
      <c r="AW7" s="673">
        <f t="shared" si="3"/>
        <v>0</v>
      </c>
      <c r="AX7" s="41">
        <f>'t1'!AR7</f>
        <v>0</v>
      </c>
      <c r="BQ7" s="675" t="s">
        <v>301</v>
      </c>
      <c r="CA7" s="675" t="s">
        <v>301</v>
      </c>
    </row>
    <row r="8" spans="1:79" ht="12.75" customHeight="1" x14ac:dyDescent="0.2">
      <c r="A8" s="33" t="str">
        <f>'t1'!A8</f>
        <v>SEGRETARIO C</v>
      </c>
      <c r="B8" s="392" t="str">
        <f>'t1'!B8</f>
        <v>0D0485</v>
      </c>
      <c r="C8" s="671">
        <f t="shared" si="4"/>
        <v>0</v>
      </c>
      <c r="D8" s="671">
        <f t="shared" si="0"/>
        <v>0</v>
      </c>
      <c r="E8" s="671">
        <f t="shared" si="0"/>
        <v>0</v>
      </c>
      <c r="F8" s="672">
        <f t="shared" si="0"/>
        <v>0</v>
      </c>
      <c r="G8" s="672">
        <f t="shared" si="0"/>
        <v>0</v>
      </c>
      <c r="H8" s="672">
        <f t="shared" si="0"/>
        <v>0</v>
      </c>
      <c r="I8" s="672">
        <f t="shared" si="0"/>
        <v>0</v>
      </c>
      <c r="J8" s="672">
        <f t="shared" si="0"/>
        <v>0</v>
      </c>
      <c r="K8" s="672">
        <f t="shared" si="0"/>
        <v>0</v>
      </c>
      <c r="L8" s="672">
        <f t="shared" si="0"/>
        <v>0</v>
      </c>
      <c r="M8" s="672">
        <f t="shared" si="0"/>
        <v>0</v>
      </c>
      <c r="N8" s="672">
        <f t="shared" si="0"/>
        <v>0</v>
      </c>
      <c r="O8" s="672">
        <f t="shared" si="0"/>
        <v>0</v>
      </c>
      <c r="P8" s="672">
        <f t="shared" si="0"/>
        <v>0</v>
      </c>
      <c r="Q8" s="672">
        <f t="shared" si="0"/>
        <v>0</v>
      </c>
      <c r="R8" s="672">
        <f t="shared" si="0"/>
        <v>0</v>
      </c>
      <c r="S8" s="672">
        <f t="shared" si="0"/>
        <v>0</v>
      </c>
      <c r="T8" s="672">
        <f t="shared" si="1"/>
        <v>0</v>
      </c>
      <c r="U8" s="672">
        <f t="shared" si="1"/>
        <v>0</v>
      </c>
      <c r="V8" s="672">
        <f t="shared" si="1"/>
        <v>0</v>
      </c>
      <c r="W8" s="672">
        <f t="shared" si="1"/>
        <v>0</v>
      </c>
      <c r="X8" s="672">
        <f t="shared" si="1"/>
        <v>0</v>
      </c>
      <c r="Y8" s="673">
        <f t="shared" si="2"/>
        <v>0</v>
      </c>
      <c r="Z8" s="41">
        <f>'t1'!M8</f>
        <v>0</v>
      </c>
      <c r="AA8" s="554"/>
      <c r="AB8" s="554"/>
      <c r="AC8" s="554"/>
      <c r="AD8" s="674"/>
      <c r="AE8" s="674"/>
      <c r="AF8" s="674"/>
      <c r="AG8" s="674"/>
      <c r="AH8" s="674"/>
      <c r="AI8" s="674"/>
      <c r="AJ8" s="674"/>
      <c r="AK8" s="674"/>
      <c r="AL8" s="674"/>
      <c r="AM8" s="674"/>
      <c r="AN8" s="674"/>
      <c r="AO8" s="674"/>
      <c r="AP8" s="674"/>
      <c r="AQ8" s="674"/>
      <c r="AR8" s="674"/>
      <c r="AS8" s="674"/>
      <c r="AT8" s="674"/>
      <c r="AU8" s="674"/>
      <c r="AV8" s="674"/>
      <c r="AW8" s="673">
        <f t="shared" si="3"/>
        <v>0</v>
      </c>
      <c r="AX8" s="41">
        <f>'t1'!AR8</f>
        <v>0</v>
      </c>
      <c r="BQ8" s="675" t="s">
        <v>301</v>
      </c>
      <c r="CA8" s="675" t="s">
        <v>301</v>
      </c>
    </row>
    <row r="9" spans="1:79" ht="12.75" customHeight="1" x14ac:dyDescent="0.2">
      <c r="A9" s="33" t="str">
        <f>'t1'!A9</f>
        <v>DIRETTORE  GENERALE</v>
      </c>
      <c r="B9" s="392" t="str">
        <f>'t1'!B9</f>
        <v>0D0097</v>
      </c>
      <c r="C9" s="671">
        <f t="shared" si="4"/>
        <v>0</v>
      </c>
      <c r="D9" s="671">
        <f t="shared" si="4"/>
        <v>0</v>
      </c>
      <c r="E9" s="671">
        <f t="shared" si="4"/>
        <v>0</v>
      </c>
      <c r="F9" s="672">
        <f t="shared" si="4"/>
        <v>0</v>
      </c>
      <c r="G9" s="672">
        <f t="shared" si="4"/>
        <v>0</v>
      </c>
      <c r="H9" s="672">
        <f t="shared" si="4"/>
        <v>0</v>
      </c>
      <c r="I9" s="672">
        <f t="shared" si="4"/>
        <v>0</v>
      </c>
      <c r="J9" s="672">
        <f t="shared" si="4"/>
        <v>0</v>
      </c>
      <c r="K9" s="672">
        <f t="shared" si="4"/>
        <v>0</v>
      </c>
      <c r="L9" s="672">
        <f t="shared" si="4"/>
        <v>0</v>
      </c>
      <c r="M9" s="672">
        <f t="shared" si="0"/>
        <v>0</v>
      </c>
      <c r="N9" s="672">
        <f t="shared" si="0"/>
        <v>0</v>
      </c>
      <c r="O9" s="672">
        <f t="shared" si="0"/>
        <v>0</v>
      </c>
      <c r="P9" s="672">
        <f t="shared" si="0"/>
        <v>0</v>
      </c>
      <c r="Q9" s="672">
        <f t="shared" si="0"/>
        <v>0</v>
      </c>
      <c r="R9" s="672">
        <f t="shared" si="0"/>
        <v>0</v>
      </c>
      <c r="S9" s="672">
        <f t="shared" si="0"/>
        <v>0</v>
      </c>
      <c r="T9" s="672">
        <f t="shared" si="1"/>
        <v>0</v>
      </c>
      <c r="U9" s="672">
        <f t="shared" si="1"/>
        <v>0</v>
      </c>
      <c r="V9" s="672">
        <f t="shared" si="1"/>
        <v>0</v>
      </c>
      <c r="W9" s="672">
        <f t="shared" si="1"/>
        <v>0</v>
      </c>
      <c r="X9" s="672">
        <f t="shared" si="1"/>
        <v>0</v>
      </c>
      <c r="Y9" s="673">
        <f t="shared" si="2"/>
        <v>0</v>
      </c>
      <c r="Z9" s="41">
        <f>'t1'!M9</f>
        <v>0</v>
      </c>
      <c r="AA9" s="554"/>
      <c r="AB9" s="554"/>
      <c r="AC9" s="554"/>
      <c r="AD9" s="674"/>
      <c r="AE9" s="674"/>
      <c r="AF9" s="674"/>
      <c r="AG9" s="674"/>
      <c r="AH9" s="674"/>
      <c r="AI9" s="674"/>
      <c r="AJ9" s="674"/>
      <c r="AK9" s="674"/>
      <c r="AL9" s="674"/>
      <c r="AM9" s="674"/>
      <c r="AN9" s="674"/>
      <c r="AO9" s="674"/>
      <c r="AP9" s="674"/>
      <c r="AQ9" s="674"/>
      <c r="AR9" s="674"/>
      <c r="AS9" s="674"/>
      <c r="AT9" s="674"/>
      <c r="AU9" s="674"/>
      <c r="AV9" s="674"/>
      <c r="AW9" s="673">
        <f t="shared" si="3"/>
        <v>0</v>
      </c>
      <c r="AX9" s="41">
        <f>'t1'!AR12</f>
        <v>0</v>
      </c>
      <c r="BQ9" s="675" t="s">
        <v>302</v>
      </c>
      <c r="CA9" s="675" t="s">
        <v>302</v>
      </c>
    </row>
    <row r="10" spans="1:79" ht="12.75" customHeight="1" x14ac:dyDescent="0.2">
      <c r="A10" s="33" t="str">
        <f>'t1'!A10</f>
        <v>ALTE SPECIALIZZ. FUORI D.O.</v>
      </c>
      <c r="B10" s="392" t="str">
        <f>'t1'!B10</f>
        <v>0D0095</v>
      </c>
      <c r="C10" s="671">
        <f t="shared" si="4"/>
        <v>0</v>
      </c>
      <c r="D10" s="671">
        <f t="shared" si="4"/>
        <v>0</v>
      </c>
      <c r="E10" s="671">
        <f t="shared" si="4"/>
        <v>0</v>
      </c>
      <c r="F10" s="672">
        <f t="shared" si="4"/>
        <v>0</v>
      </c>
      <c r="G10" s="672">
        <f t="shared" si="4"/>
        <v>0</v>
      </c>
      <c r="H10" s="672">
        <f t="shared" si="4"/>
        <v>0</v>
      </c>
      <c r="I10" s="672">
        <f t="shared" si="4"/>
        <v>0</v>
      </c>
      <c r="J10" s="672">
        <f t="shared" si="4"/>
        <v>0</v>
      </c>
      <c r="K10" s="672">
        <f t="shared" si="4"/>
        <v>0</v>
      </c>
      <c r="L10" s="672">
        <f t="shared" si="4"/>
        <v>0</v>
      </c>
      <c r="M10" s="672">
        <f t="shared" si="0"/>
        <v>0</v>
      </c>
      <c r="N10" s="672">
        <f t="shared" si="0"/>
        <v>0</v>
      </c>
      <c r="O10" s="672">
        <f t="shared" si="0"/>
        <v>0</v>
      </c>
      <c r="P10" s="672">
        <f t="shared" si="0"/>
        <v>0</v>
      </c>
      <c r="Q10" s="672">
        <f t="shared" si="0"/>
        <v>0</v>
      </c>
      <c r="R10" s="672">
        <f t="shared" si="0"/>
        <v>0</v>
      </c>
      <c r="S10" s="672">
        <f t="shared" si="0"/>
        <v>0</v>
      </c>
      <c r="T10" s="672">
        <f t="shared" si="1"/>
        <v>0</v>
      </c>
      <c r="U10" s="672">
        <f t="shared" si="1"/>
        <v>0</v>
      </c>
      <c r="V10" s="672">
        <f t="shared" si="1"/>
        <v>0</v>
      </c>
      <c r="W10" s="672">
        <f t="shared" si="1"/>
        <v>0</v>
      </c>
      <c r="X10" s="672">
        <f t="shared" si="1"/>
        <v>0</v>
      </c>
      <c r="Y10" s="673">
        <f t="shared" si="2"/>
        <v>0</v>
      </c>
      <c r="Z10" s="41">
        <f>'t1'!M10</f>
        <v>0</v>
      </c>
      <c r="AA10" s="554"/>
      <c r="AB10" s="554"/>
      <c r="AC10" s="554"/>
      <c r="AD10" s="674"/>
      <c r="AE10" s="674"/>
      <c r="AF10" s="674"/>
      <c r="AG10" s="674"/>
      <c r="AH10" s="674"/>
      <c r="AI10" s="674"/>
      <c r="AJ10" s="674"/>
      <c r="AK10" s="674"/>
      <c r="AL10" s="674"/>
      <c r="AM10" s="674"/>
      <c r="AN10" s="674"/>
      <c r="AO10" s="674"/>
      <c r="AP10" s="674"/>
      <c r="AQ10" s="674"/>
      <c r="AR10" s="674"/>
      <c r="AS10" s="674"/>
      <c r="AT10" s="674"/>
      <c r="AU10" s="674"/>
      <c r="AV10" s="674"/>
      <c r="AW10" s="673">
        <f t="shared" si="3"/>
        <v>0</v>
      </c>
      <c r="AX10" s="41">
        <f>'t1'!AR13</f>
        <v>0</v>
      </c>
      <c r="BQ10" s="675" t="s">
        <v>302</v>
      </c>
      <c r="CA10" s="675" t="s">
        <v>302</v>
      </c>
    </row>
    <row r="11" spans="1:79" ht="12.75" customHeight="1" x14ac:dyDescent="0.2">
      <c r="A11" s="33" t="str">
        <f>'t1'!A11</f>
        <v>DIRIGENTE A TEMPO DETERMINATO FUORI D.O.</v>
      </c>
      <c r="B11" s="392" t="str">
        <f>'t1'!B11</f>
        <v>0D0098</v>
      </c>
      <c r="C11" s="671">
        <f t="shared" si="4"/>
        <v>0</v>
      </c>
      <c r="D11" s="671">
        <f t="shared" si="4"/>
        <v>0</v>
      </c>
      <c r="E11" s="671">
        <f t="shared" si="4"/>
        <v>0</v>
      </c>
      <c r="F11" s="672">
        <f t="shared" si="4"/>
        <v>0</v>
      </c>
      <c r="G11" s="672">
        <f t="shared" si="4"/>
        <v>0</v>
      </c>
      <c r="H11" s="672">
        <f t="shared" si="4"/>
        <v>0</v>
      </c>
      <c r="I11" s="672">
        <f t="shared" si="4"/>
        <v>0</v>
      </c>
      <c r="J11" s="672">
        <f t="shared" si="4"/>
        <v>0</v>
      </c>
      <c r="K11" s="672">
        <f t="shared" si="4"/>
        <v>0</v>
      </c>
      <c r="L11" s="672">
        <f t="shared" si="4"/>
        <v>0</v>
      </c>
      <c r="M11" s="672">
        <f t="shared" si="0"/>
        <v>0</v>
      </c>
      <c r="N11" s="672">
        <f t="shared" si="0"/>
        <v>0</v>
      </c>
      <c r="O11" s="672">
        <f t="shared" si="0"/>
        <v>0</v>
      </c>
      <c r="P11" s="672">
        <f t="shared" si="0"/>
        <v>0</v>
      </c>
      <c r="Q11" s="672">
        <f t="shared" si="0"/>
        <v>0</v>
      </c>
      <c r="R11" s="672">
        <f t="shared" si="0"/>
        <v>0</v>
      </c>
      <c r="S11" s="672">
        <f t="shared" si="0"/>
        <v>0</v>
      </c>
      <c r="T11" s="672">
        <f t="shared" si="1"/>
        <v>0</v>
      </c>
      <c r="U11" s="672">
        <f t="shared" si="1"/>
        <v>0</v>
      </c>
      <c r="V11" s="672">
        <f t="shared" si="1"/>
        <v>0</v>
      </c>
      <c r="W11" s="672">
        <f t="shared" si="1"/>
        <v>0</v>
      </c>
      <c r="X11" s="672">
        <f t="shared" si="1"/>
        <v>0</v>
      </c>
      <c r="Y11" s="673">
        <f t="shared" si="2"/>
        <v>0</v>
      </c>
      <c r="Z11" s="41">
        <f>'t1'!M11</f>
        <v>0</v>
      </c>
      <c r="AA11" s="554"/>
      <c r="AB11" s="554"/>
      <c r="AC11" s="554"/>
      <c r="AD11" s="674"/>
      <c r="AE11" s="674"/>
      <c r="AF11" s="674"/>
      <c r="AG11" s="674"/>
      <c r="AH11" s="674"/>
      <c r="AI11" s="674"/>
      <c r="AJ11" s="674"/>
      <c r="AK11" s="674"/>
      <c r="AL11" s="674"/>
      <c r="AM11" s="674"/>
      <c r="AN11" s="674"/>
      <c r="AO11" s="674"/>
      <c r="AP11" s="674"/>
      <c r="AQ11" s="674"/>
      <c r="AR11" s="674"/>
      <c r="AS11" s="674"/>
      <c r="AT11" s="674"/>
      <c r="AU11" s="674"/>
      <c r="AV11" s="674"/>
      <c r="AW11" s="673">
        <f t="shared" si="3"/>
        <v>0</v>
      </c>
      <c r="AX11" s="41">
        <f>'t1'!AR14</f>
        <v>0</v>
      </c>
      <c r="BQ11" s="675" t="s">
        <v>303</v>
      </c>
      <c r="CA11" s="675" t="s">
        <v>303</v>
      </c>
    </row>
    <row r="12" spans="1:79" ht="12.75" customHeight="1" x14ac:dyDescent="0.2">
      <c r="A12" s="33" t="str">
        <f>'t1'!A12</f>
        <v>SEGRETARIO GENERALE CCIAA</v>
      </c>
      <c r="B12" s="392" t="str">
        <f>'t1'!B12</f>
        <v>0D0104</v>
      </c>
      <c r="C12" s="671">
        <f t="shared" si="4"/>
        <v>501</v>
      </c>
      <c r="D12" s="671">
        <f t="shared" si="4"/>
        <v>0</v>
      </c>
      <c r="E12" s="671">
        <f t="shared" si="4"/>
        <v>0</v>
      </c>
      <c r="F12" s="672">
        <f t="shared" si="4"/>
        <v>104148</v>
      </c>
      <c r="G12" s="672">
        <f t="shared" si="4"/>
        <v>12899</v>
      </c>
      <c r="H12" s="672">
        <f t="shared" si="4"/>
        <v>0</v>
      </c>
      <c r="I12" s="672">
        <f t="shared" si="4"/>
        <v>0</v>
      </c>
      <c r="J12" s="672">
        <f t="shared" si="4"/>
        <v>0</v>
      </c>
      <c r="K12" s="672">
        <f t="shared" si="4"/>
        <v>0</v>
      </c>
      <c r="L12" s="672">
        <f t="shared" si="4"/>
        <v>0</v>
      </c>
      <c r="M12" s="672">
        <f t="shared" si="0"/>
        <v>0</v>
      </c>
      <c r="N12" s="672">
        <f t="shared" si="0"/>
        <v>0</v>
      </c>
      <c r="O12" s="672">
        <f t="shared" si="0"/>
        <v>0</v>
      </c>
      <c r="P12" s="672">
        <f t="shared" si="0"/>
        <v>0</v>
      </c>
      <c r="Q12" s="672">
        <f t="shared" si="0"/>
        <v>0</v>
      </c>
      <c r="R12" s="672">
        <f t="shared" si="0"/>
        <v>0</v>
      </c>
      <c r="S12" s="672">
        <f t="shared" si="0"/>
        <v>0</v>
      </c>
      <c r="T12" s="672">
        <f t="shared" si="1"/>
        <v>0</v>
      </c>
      <c r="U12" s="672">
        <f t="shared" si="1"/>
        <v>0</v>
      </c>
      <c r="V12" s="672">
        <f t="shared" si="1"/>
        <v>0</v>
      </c>
      <c r="W12" s="672">
        <f t="shared" si="1"/>
        <v>662</v>
      </c>
      <c r="X12" s="672">
        <f t="shared" si="1"/>
        <v>0</v>
      </c>
      <c r="Y12" s="673">
        <f t="shared" si="2"/>
        <v>118210</v>
      </c>
      <c r="Z12" s="41">
        <f>'t1'!M12</f>
        <v>1</v>
      </c>
      <c r="AA12" s="554">
        <v>501</v>
      </c>
      <c r="AB12" s="554"/>
      <c r="AC12" s="554"/>
      <c r="AD12" s="674">
        <v>104148</v>
      </c>
      <c r="AE12" s="674">
        <v>12899</v>
      </c>
      <c r="AF12" s="674"/>
      <c r="AG12" s="674"/>
      <c r="AH12" s="674"/>
      <c r="AI12" s="674"/>
      <c r="AJ12" s="674"/>
      <c r="AK12" s="674"/>
      <c r="AL12" s="674"/>
      <c r="AM12" s="674"/>
      <c r="AN12" s="674"/>
      <c r="AO12" s="674"/>
      <c r="AP12" s="674"/>
      <c r="AQ12" s="674"/>
      <c r="AR12" s="674"/>
      <c r="AS12" s="674"/>
      <c r="AT12" s="674"/>
      <c r="AU12" s="674">
        <v>662</v>
      </c>
      <c r="AV12" s="674"/>
      <c r="AW12" s="673">
        <f t="shared" si="3"/>
        <v>118210</v>
      </c>
      <c r="AX12" s="41">
        <f>'t1'!AR9</f>
        <v>0</v>
      </c>
      <c r="BQ12" s="675" t="s">
        <v>303</v>
      </c>
      <c r="CA12" s="675" t="s">
        <v>303</v>
      </c>
    </row>
    <row r="13" spans="1:79" ht="12.75" customHeight="1" x14ac:dyDescent="0.2">
      <c r="A13" s="33" t="str">
        <f>'t1'!A13</f>
        <v>DIRIGENTE A TEMPO INDETERMINATO</v>
      </c>
      <c r="B13" s="392" t="str">
        <f>'t1'!B13</f>
        <v>0D0164</v>
      </c>
      <c r="C13" s="671">
        <f t="shared" si="4"/>
        <v>501</v>
      </c>
      <c r="D13" s="671">
        <f t="shared" si="4"/>
        <v>0</v>
      </c>
      <c r="E13" s="671">
        <f t="shared" si="4"/>
        <v>0</v>
      </c>
      <c r="F13" s="672">
        <f t="shared" si="4"/>
        <v>54885</v>
      </c>
      <c r="G13" s="672">
        <f t="shared" si="4"/>
        <v>12899</v>
      </c>
      <c r="H13" s="672">
        <f t="shared" si="4"/>
        <v>0</v>
      </c>
      <c r="I13" s="672">
        <f t="shared" si="4"/>
        <v>0</v>
      </c>
      <c r="J13" s="672">
        <f t="shared" si="4"/>
        <v>0</v>
      </c>
      <c r="K13" s="672">
        <f t="shared" si="4"/>
        <v>0</v>
      </c>
      <c r="L13" s="672">
        <f t="shared" si="4"/>
        <v>0</v>
      </c>
      <c r="M13" s="672">
        <f t="shared" si="0"/>
        <v>0</v>
      </c>
      <c r="N13" s="672">
        <f t="shared" si="0"/>
        <v>0</v>
      </c>
      <c r="O13" s="672">
        <f t="shared" si="0"/>
        <v>0</v>
      </c>
      <c r="P13" s="672">
        <f t="shared" si="0"/>
        <v>0</v>
      </c>
      <c r="Q13" s="672">
        <f t="shared" si="0"/>
        <v>0</v>
      </c>
      <c r="R13" s="672">
        <f t="shared" si="0"/>
        <v>0</v>
      </c>
      <c r="S13" s="672">
        <f t="shared" si="0"/>
        <v>0</v>
      </c>
      <c r="T13" s="672">
        <f t="shared" si="1"/>
        <v>0</v>
      </c>
      <c r="U13" s="672">
        <f t="shared" si="1"/>
        <v>0</v>
      </c>
      <c r="V13" s="672">
        <f t="shared" si="1"/>
        <v>0</v>
      </c>
      <c r="W13" s="672">
        <f t="shared" si="1"/>
        <v>679</v>
      </c>
      <c r="X13" s="672">
        <f t="shared" si="1"/>
        <v>0</v>
      </c>
      <c r="Y13" s="673">
        <f t="shared" si="2"/>
        <v>68964</v>
      </c>
      <c r="Z13" s="41">
        <f>'t1'!M13</f>
        <v>1</v>
      </c>
      <c r="AA13" s="554">
        <v>501</v>
      </c>
      <c r="AB13" s="554"/>
      <c r="AC13" s="554"/>
      <c r="AD13" s="674">
        <v>54885</v>
      </c>
      <c r="AE13" s="674">
        <v>12899</v>
      </c>
      <c r="AF13" s="674"/>
      <c r="AG13" s="674"/>
      <c r="AH13" s="674"/>
      <c r="AI13" s="674"/>
      <c r="AJ13" s="674"/>
      <c r="AK13" s="674"/>
      <c r="AL13" s="674"/>
      <c r="AM13" s="674"/>
      <c r="AN13" s="674"/>
      <c r="AO13" s="674"/>
      <c r="AP13" s="674"/>
      <c r="AQ13" s="674"/>
      <c r="AR13" s="674"/>
      <c r="AS13" s="674"/>
      <c r="AT13" s="674"/>
      <c r="AU13" s="674">
        <v>679</v>
      </c>
      <c r="AV13" s="674"/>
      <c r="AW13" s="673">
        <f t="shared" si="3"/>
        <v>68964</v>
      </c>
      <c r="AX13" s="41">
        <f>'t1'!AR10</f>
        <v>0</v>
      </c>
      <c r="BQ13" s="675" t="s">
        <v>303</v>
      </c>
      <c r="CA13" s="675" t="s">
        <v>303</v>
      </c>
    </row>
    <row r="14" spans="1:79" ht="12.75" customHeight="1" x14ac:dyDescent="0.2">
      <c r="A14" s="33" t="str">
        <f>'t1'!A14</f>
        <v>DIRIGENTE A TEMPO DETERMINATO IN D.O.</v>
      </c>
      <c r="B14" s="392" t="str">
        <f>'t1'!B14</f>
        <v>0D0165</v>
      </c>
      <c r="C14" s="671">
        <f t="shared" si="4"/>
        <v>0</v>
      </c>
      <c r="D14" s="671">
        <f t="shared" si="0"/>
        <v>0</v>
      </c>
      <c r="E14" s="671">
        <f t="shared" si="0"/>
        <v>0</v>
      </c>
      <c r="F14" s="672">
        <f t="shared" si="0"/>
        <v>0</v>
      </c>
      <c r="G14" s="672">
        <f t="shared" si="0"/>
        <v>0</v>
      </c>
      <c r="H14" s="672">
        <f t="shared" si="0"/>
        <v>0</v>
      </c>
      <c r="I14" s="672">
        <f t="shared" si="0"/>
        <v>0</v>
      </c>
      <c r="J14" s="672">
        <f t="shared" si="0"/>
        <v>0</v>
      </c>
      <c r="K14" s="672">
        <f t="shared" si="0"/>
        <v>0</v>
      </c>
      <c r="L14" s="672">
        <f t="shared" si="0"/>
        <v>0</v>
      </c>
      <c r="M14" s="672">
        <f t="shared" si="0"/>
        <v>0</v>
      </c>
      <c r="N14" s="672">
        <f t="shared" si="0"/>
        <v>0</v>
      </c>
      <c r="O14" s="672">
        <f t="shared" si="0"/>
        <v>0</v>
      </c>
      <c r="P14" s="672">
        <f t="shared" si="0"/>
        <v>0</v>
      </c>
      <c r="Q14" s="672">
        <f t="shared" si="0"/>
        <v>0</v>
      </c>
      <c r="R14" s="672">
        <f t="shared" si="0"/>
        <v>0</v>
      </c>
      <c r="S14" s="672">
        <f t="shared" si="0"/>
        <v>0</v>
      </c>
      <c r="T14" s="672">
        <f t="shared" si="1"/>
        <v>0</v>
      </c>
      <c r="U14" s="672">
        <f t="shared" si="1"/>
        <v>0</v>
      </c>
      <c r="V14" s="672">
        <f t="shared" si="1"/>
        <v>0</v>
      </c>
      <c r="W14" s="672">
        <f t="shared" si="1"/>
        <v>0</v>
      </c>
      <c r="X14" s="672">
        <f t="shared" si="1"/>
        <v>0</v>
      </c>
      <c r="Y14" s="673">
        <f t="shared" si="2"/>
        <v>0</v>
      </c>
      <c r="Z14" s="41">
        <f>'t1'!M14</f>
        <v>0</v>
      </c>
      <c r="AA14" s="554"/>
      <c r="AB14" s="554"/>
      <c r="AC14" s="554"/>
      <c r="AD14" s="674"/>
      <c r="AE14" s="674"/>
      <c r="AF14" s="674"/>
      <c r="AG14" s="674"/>
      <c r="AH14" s="674"/>
      <c r="AI14" s="674"/>
      <c r="AJ14" s="674"/>
      <c r="AK14" s="674"/>
      <c r="AL14" s="674"/>
      <c r="AM14" s="674"/>
      <c r="AN14" s="674"/>
      <c r="AO14" s="674"/>
      <c r="AP14" s="674"/>
      <c r="AQ14" s="674"/>
      <c r="AR14" s="674"/>
      <c r="AS14" s="674"/>
      <c r="AT14" s="674"/>
      <c r="AU14" s="674"/>
      <c r="AV14" s="674"/>
      <c r="AW14" s="673">
        <f t="shared" si="3"/>
        <v>0</v>
      </c>
      <c r="AX14" s="41">
        <f>'t1'!AR11</f>
        <v>0</v>
      </c>
      <c r="BQ14" s="675" t="s">
        <v>303</v>
      </c>
      <c r="CA14" s="675" t="s">
        <v>303</v>
      </c>
    </row>
    <row r="15" spans="1:79" ht="12.75" customHeight="1" x14ac:dyDescent="0.2">
      <c r="A15" s="33" t="str">
        <f>'t1'!A15</f>
        <v xml:space="preserve">ALTE SPECIALIZZ. IN D.O. </v>
      </c>
      <c r="B15" s="392" t="str">
        <f>'t1'!B15</f>
        <v>0D0I95</v>
      </c>
      <c r="C15" s="671">
        <f t="shared" si="4"/>
        <v>0</v>
      </c>
      <c r="D15" s="671">
        <f t="shared" si="0"/>
        <v>0</v>
      </c>
      <c r="E15" s="671">
        <f t="shared" si="0"/>
        <v>0</v>
      </c>
      <c r="F15" s="672">
        <f t="shared" si="0"/>
        <v>0</v>
      </c>
      <c r="G15" s="672">
        <f t="shared" si="0"/>
        <v>0</v>
      </c>
      <c r="H15" s="672">
        <f t="shared" si="0"/>
        <v>0</v>
      </c>
      <c r="I15" s="672">
        <f t="shared" si="0"/>
        <v>0</v>
      </c>
      <c r="J15" s="672">
        <f t="shared" si="0"/>
        <v>0</v>
      </c>
      <c r="K15" s="672">
        <f t="shared" si="0"/>
        <v>0</v>
      </c>
      <c r="L15" s="672">
        <f t="shared" si="0"/>
        <v>0</v>
      </c>
      <c r="M15" s="672">
        <f t="shared" si="0"/>
        <v>0</v>
      </c>
      <c r="N15" s="672">
        <f t="shared" si="0"/>
        <v>0</v>
      </c>
      <c r="O15" s="672">
        <f t="shared" si="0"/>
        <v>0</v>
      </c>
      <c r="P15" s="672">
        <f t="shared" si="0"/>
        <v>0</v>
      </c>
      <c r="Q15" s="672">
        <f t="shared" si="0"/>
        <v>0</v>
      </c>
      <c r="R15" s="672">
        <f t="shared" si="0"/>
        <v>0</v>
      </c>
      <c r="S15" s="672">
        <f t="shared" si="0"/>
        <v>0</v>
      </c>
      <c r="T15" s="672">
        <f t="shared" si="1"/>
        <v>0</v>
      </c>
      <c r="U15" s="672">
        <f t="shared" si="1"/>
        <v>0</v>
      </c>
      <c r="V15" s="672">
        <f t="shared" si="1"/>
        <v>0</v>
      </c>
      <c r="W15" s="672">
        <f t="shared" si="1"/>
        <v>0</v>
      </c>
      <c r="X15" s="672">
        <f t="shared" si="1"/>
        <v>0</v>
      </c>
      <c r="Y15" s="673">
        <f t="shared" si="2"/>
        <v>0</v>
      </c>
      <c r="Z15" s="41">
        <f>'t1'!M15</f>
        <v>0</v>
      </c>
      <c r="AA15" s="554"/>
      <c r="AB15" s="554"/>
      <c r="AC15" s="554"/>
      <c r="AD15" s="674"/>
      <c r="AE15" s="674"/>
      <c r="AF15" s="674"/>
      <c r="AG15" s="674"/>
      <c r="AH15" s="674"/>
      <c r="AI15" s="674"/>
      <c r="AJ15" s="674"/>
      <c r="AK15" s="674"/>
      <c r="AL15" s="674"/>
      <c r="AM15" s="674"/>
      <c r="AN15" s="674"/>
      <c r="AO15" s="674"/>
      <c r="AP15" s="674"/>
      <c r="AQ15" s="674"/>
      <c r="AR15" s="674"/>
      <c r="AS15" s="674"/>
      <c r="AT15" s="674"/>
      <c r="AU15" s="674"/>
      <c r="AV15" s="674"/>
      <c r="AW15" s="673">
        <f t="shared" si="3"/>
        <v>0</v>
      </c>
      <c r="AX15" s="41">
        <f>'t1'!AR15</f>
        <v>0</v>
      </c>
      <c r="BQ15" s="675" t="s">
        <v>302</v>
      </c>
      <c r="CA15" s="675" t="s">
        <v>302</v>
      </c>
    </row>
    <row r="16" spans="1:79" ht="12.75" customHeight="1" x14ac:dyDescent="0.2">
      <c r="A16" s="33" t="str">
        <f>'t1'!A16</f>
        <v>RESPONSABILE DEI SERVIZI O DEGLI UFFICI IN D.O</v>
      </c>
      <c r="B16" s="392" t="str">
        <f>'t1'!B16</f>
        <v>0D0I96</v>
      </c>
      <c r="C16" s="671">
        <f t="shared" si="4"/>
        <v>0</v>
      </c>
      <c r="D16" s="671">
        <f t="shared" si="4"/>
        <v>0</v>
      </c>
      <c r="E16" s="671">
        <f t="shared" si="4"/>
        <v>0</v>
      </c>
      <c r="F16" s="672">
        <f t="shared" si="4"/>
        <v>0</v>
      </c>
      <c r="G16" s="672">
        <f t="shared" si="4"/>
        <v>0</v>
      </c>
      <c r="H16" s="672">
        <f t="shared" si="4"/>
        <v>0</v>
      </c>
      <c r="I16" s="672">
        <f t="shared" si="4"/>
        <v>0</v>
      </c>
      <c r="J16" s="672">
        <f t="shared" si="0"/>
        <v>0</v>
      </c>
      <c r="K16" s="672">
        <f>ROUND(AI16,0)</f>
        <v>0</v>
      </c>
      <c r="L16" s="672">
        <f t="shared" si="0"/>
        <v>0</v>
      </c>
      <c r="M16" s="672">
        <f t="shared" si="0"/>
        <v>0</v>
      </c>
      <c r="N16" s="672">
        <f t="shared" si="0"/>
        <v>0</v>
      </c>
      <c r="O16" s="672">
        <f t="shared" si="0"/>
        <v>0</v>
      </c>
      <c r="P16" s="672">
        <f t="shared" si="0"/>
        <v>0</v>
      </c>
      <c r="Q16" s="672">
        <f t="shared" si="0"/>
        <v>0</v>
      </c>
      <c r="R16" s="672">
        <f t="shared" si="0"/>
        <v>0</v>
      </c>
      <c r="S16" s="672">
        <f t="shared" si="0"/>
        <v>0</v>
      </c>
      <c r="T16" s="672">
        <f t="shared" si="1"/>
        <v>0</v>
      </c>
      <c r="U16" s="672">
        <f>ROUND(AS16,0)</f>
        <v>0</v>
      </c>
      <c r="V16" s="672">
        <f>ROUND(AT16,0)</f>
        <v>0</v>
      </c>
      <c r="W16" s="672">
        <f>ROUND(AU16,0)</f>
        <v>0</v>
      </c>
      <c r="X16" s="672">
        <f>ROUND(AV16,0)</f>
        <v>0</v>
      </c>
      <c r="Y16" s="673">
        <f t="shared" si="2"/>
        <v>0</v>
      </c>
      <c r="Z16" s="41">
        <f>'t1'!M16</f>
        <v>0</v>
      </c>
      <c r="AA16" s="554"/>
      <c r="AB16" s="554"/>
      <c r="AC16" s="554"/>
      <c r="AD16" s="674"/>
      <c r="AE16" s="674"/>
      <c r="AF16" s="674"/>
      <c r="AG16" s="674"/>
      <c r="AH16" s="674"/>
      <c r="AI16" s="674"/>
      <c r="AJ16" s="674"/>
      <c r="AK16" s="674"/>
      <c r="AL16" s="674"/>
      <c r="AM16" s="674"/>
      <c r="AN16" s="674"/>
      <c r="AO16" s="674"/>
      <c r="AP16" s="674"/>
      <c r="AQ16" s="674"/>
      <c r="AR16" s="674"/>
      <c r="AS16" s="674"/>
      <c r="AT16" s="674"/>
      <c r="AU16" s="674"/>
      <c r="AV16" s="674"/>
      <c r="AW16" s="673">
        <f t="shared" si="3"/>
        <v>0</v>
      </c>
      <c r="AX16" s="41">
        <f>'t1'!AR16</f>
        <v>0</v>
      </c>
      <c r="BQ16" s="675" t="s">
        <v>304</v>
      </c>
      <c r="CA16" s="675" t="s">
        <v>304</v>
      </c>
    </row>
    <row r="17" spans="1:79" ht="12.75" customHeight="1" x14ac:dyDescent="0.2">
      <c r="A17" s="33" t="str">
        <f>'t1'!A17</f>
        <v>FUNZIONARI ED ELEVATA QUALIFICAZIONE</v>
      </c>
      <c r="B17" s="392" t="str">
        <f>'t1'!B17</f>
        <v>0FZEQF</v>
      </c>
      <c r="C17" s="671">
        <f t="shared" si="4"/>
        <v>4069</v>
      </c>
      <c r="D17" s="671">
        <f t="shared" si="0"/>
        <v>0</v>
      </c>
      <c r="E17" s="671">
        <f t="shared" si="0"/>
        <v>0</v>
      </c>
      <c r="F17" s="672">
        <f t="shared" si="0"/>
        <v>53115</v>
      </c>
      <c r="G17" s="672">
        <f t="shared" si="0"/>
        <v>14433</v>
      </c>
      <c r="H17" s="672">
        <f t="shared" si="0"/>
        <v>16766</v>
      </c>
      <c r="I17" s="672">
        <f t="shared" si="0"/>
        <v>0</v>
      </c>
      <c r="J17" s="672">
        <f t="shared" si="0"/>
        <v>2700</v>
      </c>
      <c r="K17" s="672">
        <f t="shared" si="0"/>
        <v>0</v>
      </c>
      <c r="L17" s="672">
        <f t="shared" si="0"/>
        <v>0</v>
      </c>
      <c r="M17" s="672">
        <f t="shared" si="0"/>
        <v>262</v>
      </c>
      <c r="N17" s="672">
        <f t="shared" si="0"/>
        <v>0</v>
      </c>
      <c r="O17" s="672">
        <f t="shared" si="0"/>
        <v>32908</v>
      </c>
      <c r="P17" s="672">
        <f t="shared" si="0"/>
        <v>77658</v>
      </c>
      <c r="Q17" s="672">
        <f t="shared" si="0"/>
        <v>0</v>
      </c>
      <c r="R17" s="672">
        <f t="shared" si="0"/>
        <v>0</v>
      </c>
      <c r="S17" s="672">
        <f t="shared" si="0"/>
        <v>0</v>
      </c>
      <c r="T17" s="672">
        <f t="shared" si="1"/>
        <v>0</v>
      </c>
      <c r="U17" s="672">
        <f t="shared" si="1"/>
        <v>0</v>
      </c>
      <c r="V17" s="672">
        <f t="shared" si="1"/>
        <v>0</v>
      </c>
      <c r="W17" s="672">
        <f t="shared" si="1"/>
        <v>13135</v>
      </c>
      <c r="X17" s="672">
        <f t="shared" si="1"/>
        <v>17625</v>
      </c>
      <c r="Y17" s="673">
        <f t="shared" si="2"/>
        <v>232671</v>
      </c>
      <c r="Z17" s="41">
        <f>'t1'!M17</f>
        <v>1</v>
      </c>
      <c r="AA17" s="554">
        <v>4069</v>
      </c>
      <c r="AB17" s="554"/>
      <c r="AC17" s="554"/>
      <c r="AD17" s="674">
        <v>53115</v>
      </c>
      <c r="AE17" s="674">
        <v>14433</v>
      </c>
      <c r="AF17" s="674">
        <v>16766</v>
      </c>
      <c r="AG17" s="674"/>
      <c r="AH17" s="674">
        <v>2700</v>
      </c>
      <c r="AI17" s="674"/>
      <c r="AJ17" s="674"/>
      <c r="AK17" s="674">
        <v>262</v>
      </c>
      <c r="AL17" s="674"/>
      <c r="AM17" s="674">
        <v>32908</v>
      </c>
      <c r="AN17" s="674">
        <v>77658</v>
      </c>
      <c r="AO17" s="674"/>
      <c r="AP17" s="674"/>
      <c r="AQ17" s="674"/>
      <c r="AR17" s="674"/>
      <c r="AS17" s="674"/>
      <c r="AT17" s="674"/>
      <c r="AU17" s="674">
        <v>13135</v>
      </c>
      <c r="AV17" s="674">
        <v>17625</v>
      </c>
      <c r="AW17" s="673">
        <f t="shared" si="3"/>
        <v>232671</v>
      </c>
      <c r="AX17" s="41">
        <f>'t1'!AR17</f>
        <v>0</v>
      </c>
      <c r="BQ17" s="675" t="s">
        <v>304</v>
      </c>
      <c r="CA17" s="675" t="s">
        <v>304</v>
      </c>
    </row>
    <row r="18" spans="1:79" ht="12.75" customHeight="1" x14ac:dyDescent="0.2">
      <c r="A18" s="33" t="str">
        <f>'t1'!A18</f>
        <v>ISTRUTTORI</v>
      </c>
      <c r="B18" s="392" t="str">
        <f>'t1'!B18</f>
        <v>0IR000</v>
      </c>
      <c r="C18" s="671">
        <f t="shared" si="4"/>
        <v>6234</v>
      </c>
      <c r="D18" s="671">
        <f t="shared" si="0"/>
        <v>0</v>
      </c>
      <c r="E18" s="671">
        <f t="shared" si="0"/>
        <v>0</v>
      </c>
      <c r="F18" s="672">
        <f t="shared" si="0"/>
        <v>0</v>
      </c>
      <c r="G18" s="672">
        <f t="shared" si="0"/>
        <v>0</v>
      </c>
      <c r="H18" s="672">
        <f t="shared" si="0"/>
        <v>28199</v>
      </c>
      <c r="I18" s="672">
        <f t="shared" si="0"/>
        <v>0</v>
      </c>
      <c r="J18" s="672">
        <f t="shared" si="0"/>
        <v>164</v>
      </c>
      <c r="K18" s="672">
        <f t="shared" si="0"/>
        <v>1493</v>
      </c>
      <c r="L18" s="672">
        <f t="shared" si="0"/>
        <v>0</v>
      </c>
      <c r="M18" s="672">
        <f t="shared" si="0"/>
        <v>4576</v>
      </c>
      <c r="N18" s="672">
        <f t="shared" si="0"/>
        <v>0</v>
      </c>
      <c r="O18" s="672">
        <f t="shared" si="0"/>
        <v>0</v>
      </c>
      <c r="P18" s="672">
        <f t="shared" si="0"/>
        <v>142355</v>
      </c>
      <c r="Q18" s="672">
        <f t="shared" si="0"/>
        <v>0</v>
      </c>
      <c r="R18" s="672">
        <f t="shared" si="0"/>
        <v>0</v>
      </c>
      <c r="S18" s="672">
        <f t="shared" si="0"/>
        <v>0</v>
      </c>
      <c r="T18" s="672">
        <f t="shared" si="1"/>
        <v>0</v>
      </c>
      <c r="U18" s="672">
        <f t="shared" si="1"/>
        <v>0</v>
      </c>
      <c r="V18" s="672">
        <f t="shared" si="1"/>
        <v>0</v>
      </c>
      <c r="W18" s="672">
        <f t="shared" si="1"/>
        <v>20179</v>
      </c>
      <c r="X18" s="672">
        <f t="shared" si="1"/>
        <v>17115</v>
      </c>
      <c r="Y18" s="673">
        <f t="shared" si="2"/>
        <v>220315</v>
      </c>
      <c r="Z18" s="41">
        <f>'t1'!M18</f>
        <v>1</v>
      </c>
      <c r="AA18" s="554">
        <v>6234</v>
      </c>
      <c r="AB18" s="554"/>
      <c r="AC18" s="554"/>
      <c r="AD18" s="674"/>
      <c r="AE18" s="674"/>
      <c r="AF18" s="674">
        <v>28199</v>
      </c>
      <c r="AG18" s="674"/>
      <c r="AH18" s="674">
        <v>164</v>
      </c>
      <c r="AI18" s="674">
        <v>1493</v>
      </c>
      <c r="AJ18" s="674"/>
      <c r="AK18" s="674">
        <v>4576</v>
      </c>
      <c r="AL18" s="674"/>
      <c r="AM18" s="674"/>
      <c r="AN18" s="674">
        <v>142355</v>
      </c>
      <c r="AO18" s="674"/>
      <c r="AP18" s="674"/>
      <c r="AQ18" s="674"/>
      <c r="AR18" s="674"/>
      <c r="AS18" s="674"/>
      <c r="AT18" s="674"/>
      <c r="AU18" s="674">
        <v>20179</v>
      </c>
      <c r="AV18" s="674">
        <v>17115</v>
      </c>
      <c r="AW18" s="673">
        <f t="shared" si="3"/>
        <v>220315</v>
      </c>
      <c r="AX18" s="41">
        <f>'t1'!AR18</f>
        <v>0</v>
      </c>
      <c r="BQ18" s="675" t="s">
        <v>304</v>
      </c>
      <c r="CA18" s="675" t="s">
        <v>304</v>
      </c>
    </row>
    <row r="19" spans="1:79" ht="12.75" customHeight="1" x14ac:dyDescent="0.2">
      <c r="A19" s="33" t="str">
        <f>'t1'!A19</f>
        <v>OPERATORI ESPERTI</v>
      </c>
      <c r="B19" s="392" t="str">
        <f>'t1'!B19</f>
        <v>0OEESP</v>
      </c>
      <c r="C19" s="671">
        <f t="shared" si="4"/>
        <v>539</v>
      </c>
      <c r="D19" s="671">
        <f t="shared" si="0"/>
        <v>0</v>
      </c>
      <c r="E19" s="671">
        <f t="shared" si="0"/>
        <v>0</v>
      </c>
      <c r="F19" s="672">
        <f t="shared" si="0"/>
        <v>0</v>
      </c>
      <c r="G19" s="672">
        <f t="shared" si="0"/>
        <v>0</v>
      </c>
      <c r="H19" s="672">
        <f t="shared" si="0"/>
        <v>2337</v>
      </c>
      <c r="I19" s="672">
        <f t="shared" si="0"/>
        <v>0</v>
      </c>
      <c r="J19" s="672">
        <f t="shared" si="0"/>
        <v>1142</v>
      </c>
      <c r="K19" s="672">
        <f t="shared" si="0"/>
        <v>0</v>
      </c>
      <c r="L19" s="672">
        <f t="shared" si="0"/>
        <v>0</v>
      </c>
      <c r="M19" s="672">
        <f t="shared" si="0"/>
        <v>451</v>
      </c>
      <c r="N19" s="672">
        <f t="shared" si="0"/>
        <v>0</v>
      </c>
      <c r="O19" s="672">
        <f t="shared" si="0"/>
        <v>0</v>
      </c>
      <c r="P19" s="672">
        <f t="shared" si="0"/>
        <v>11239</v>
      </c>
      <c r="Q19" s="672">
        <f t="shared" si="0"/>
        <v>0</v>
      </c>
      <c r="R19" s="672">
        <f t="shared" si="0"/>
        <v>0</v>
      </c>
      <c r="S19" s="672">
        <f t="shared" si="0"/>
        <v>0</v>
      </c>
      <c r="T19" s="672">
        <f t="shared" si="1"/>
        <v>0</v>
      </c>
      <c r="U19" s="672">
        <f t="shared" si="1"/>
        <v>0</v>
      </c>
      <c r="V19" s="672">
        <f t="shared" si="1"/>
        <v>0</v>
      </c>
      <c r="W19" s="672">
        <f t="shared" si="1"/>
        <v>1933</v>
      </c>
      <c r="X19" s="672">
        <f t="shared" si="1"/>
        <v>1235</v>
      </c>
      <c r="Y19" s="673">
        <f t="shared" si="2"/>
        <v>18876</v>
      </c>
      <c r="Z19" s="41">
        <f>'t1'!M19</f>
        <v>1</v>
      </c>
      <c r="AA19" s="554">
        <v>539</v>
      </c>
      <c r="AB19" s="554"/>
      <c r="AC19" s="554"/>
      <c r="AD19" s="674"/>
      <c r="AE19" s="674"/>
      <c r="AF19" s="674">
        <v>2337</v>
      </c>
      <c r="AG19" s="674"/>
      <c r="AH19" s="674">
        <v>1142</v>
      </c>
      <c r="AI19" s="674"/>
      <c r="AJ19" s="674"/>
      <c r="AK19" s="674">
        <v>451</v>
      </c>
      <c r="AL19" s="674"/>
      <c r="AM19" s="674"/>
      <c r="AN19" s="674">
        <v>11239</v>
      </c>
      <c r="AO19" s="674"/>
      <c r="AP19" s="674"/>
      <c r="AQ19" s="674"/>
      <c r="AR19" s="674"/>
      <c r="AS19" s="674"/>
      <c r="AT19" s="674"/>
      <c r="AU19" s="674">
        <v>1933</v>
      </c>
      <c r="AV19" s="674">
        <v>1235</v>
      </c>
      <c r="AW19" s="673">
        <f t="shared" si="3"/>
        <v>18876</v>
      </c>
      <c r="AX19" s="41">
        <f>'t1'!AR19</f>
        <v>0</v>
      </c>
      <c r="BQ19" s="675" t="s">
        <v>304</v>
      </c>
      <c r="CA19" s="675" t="s">
        <v>304</v>
      </c>
    </row>
    <row r="20" spans="1:79" ht="12.75" customHeight="1" x14ac:dyDescent="0.2">
      <c r="A20" s="33" t="str">
        <f>'t1'!A20</f>
        <v>OPERATORI</v>
      </c>
      <c r="B20" s="392" t="str">
        <f>'t1'!B20</f>
        <v>0OP000</v>
      </c>
      <c r="C20" s="671">
        <f t="shared" si="4"/>
        <v>97</v>
      </c>
      <c r="D20" s="671">
        <f t="shared" si="0"/>
        <v>0</v>
      </c>
      <c r="E20" s="671">
        <f t="shared" si="0"/>
        <v>0</v>
      </c>
      <c r="F20" s="672">
        <f t="shared" si="0"/>
        <v>0</v>
      </c>
      <c r="G20" s="672">
        <f t="shared" si="0"/>
        <v>0</v>
      </c>
      <c r="H20" s="672">
        <f t="shared" si="0"/>
        <v>383</v>
      </c>
      <c r="I20" s="672">
        <f t="shared" si="0"/>
        <v>0</v>
      </c>
      <c r="J20" s="672">
        <f t="shared" si="0"/>
        <v>0</v>
      </c>
      <c r="K20" s="672">
        <f t="shared" si="0"/>
        <v>0</v>
      </c>
      <c r="L20" s="672">
        <f t="shared" si="0"/>
        <v>0</v>
      </c>
      <c r="M20" s="672">
        <f t="shared" si="0"/>
        <v>0</v>
      </c>
      <c r="N20" s="672">
        <f t="shared" si="0"/>
        <v>0</v>
      </c>
      <c r="O20" s="672">
        <f t="shared" si="0"/>
        <v>0</v>
      </c>
      <c r="P20" s="672">
        <f t="shared" si="0"/>
        <v>1691</v>
      </c>
      <c r="Q20" s="672">
        <f t="shared" si="0"/>
        <v>0</v>
      </c>
      <c r="R20" s="672">
        <f t="shared" si="0"/>
        <v>0</v>
      </c>
      <c r="S20" s="672">
        <f t="shared" si="0"/>
        <v>0</v>
      </c>
      <c r="T20" s="672">
        <f t="shared" si="1"/>
        <v>0</v>
      </c>
      <c r="U20" s="672">
        <f t="shared" si="1"/>
        <v>0</v>
      </c>
      <c r="V20" s="672">
        <f t="shared" si="1"/>
        <v>0</v>
      </c>
      <c r="W20" s="672">
        <f t="shared" si="1"/>
        <v>373</v>
      </c>
      <c r="X20" s="672">
        <f t="shared" si="1"/>
        <v>0</v>
      </c>
      <c r="Y20" s="673">
        <f t="shared" si="2"/>
        <v>2544</v>
      </c>
      <c r="Z20" s="41">
        <f>'t1'!M20</f>
        <v>1</v>
      </c>
      <c r="AA20" s="554">
        <v>97</v>
      </c>
      <c r="AB20" s="554"/>
      <c r="AC20" s="554"/>
      <c r="AD20" s="674"/>
      <c r="AE20" s="674"/>
      <c r="AF20" s="674">
        <v>383</v>
      </c>
      <c r="AG20" s="674"/>
      <c r="AH20" s="674"/>
      <c r="AI20" s="674"/>
      <c r="AJ20" s="674"/>
      <c r="AK20" s="674"/>
      <c r="AL20" s="674"/>
      <c r="AM20" s="674"/>
      <c r="AN20" s="674">
        <v>1691</v>
      </c>
      <c r="AO20" s="674"/>
      <c r="AP20" s="674"/>
      <c r="AQ20" s="674"/>
      <c r="AR20" s="674"/>
      <c r="AS20" s="674"/>
      <c r="AT20" s="674"/>
      <c r="AU20" s="674">
        <v>373</v>
      </c>
      <c r="AV20" s="674"/>
      <c r="AW20" s="673">
        <f t="shared" si="3"/>
        <v>2544</v>
      </c>
      <c r="AX20" s="41">
        <f>'t1'!AR20</f>
        <v>0</v>
      </c>
      <c r="BQ20" s="675" t="s">
        <v>304</v>
      </c>
      <c r="CA20" s="675" t="s">
        <v>304</v>
      </c>
    </row>
    <row r="21" spans="1:79" ht="12.75" customHeight="1" x14ac:dyDescent="0.2">
      <c r="A21" s="33" t="str">
        <f>'t1'!A21</f>
        <v>CONTRATTISTI</v>
      </c>
      <c r="B21" s="392" t="str">
        <f>'t1'!B21</f>
        <v>000061</v>
      </c>
      <c r="C21" s="671">
        <f t="shared" si="4"/>
        <v>0</v>
      </c>
      <c r="D21" s="671">
        <f t="shared" si="0"/>
        <v>0</v>
      </c>
      <c r="E21" s="671">
        <f t="shared" si="0"/>
        <v>0</v>
      </c>
      <c r="F21" s="672">
        <f t="shared" si="0"/>
        <v>0</v>
      </c>
      <c r="G21" s="672">
        <f t="shared" si="0"/>
        <v>0</v>
      </c>
      <c r="H21" s="672">
        <f t="shared" si="0"/>
        <v>0</v>
      </c>
      <c r="I21" s="672">
        <f t="shared" si="0"/>
        <v>0</v>
      </c>
      <c r="J21" s="672">
        <f t="shared" si="0"/>
        <v>0</v>
      </c>
      <c r="K21" s="672">
        <f t="shared" si="0"/>
        <v>0</v>
      </c>
      <c r="L21" s="672">
        <f t="shared" si="0"/>
        <v>0</v>
      </c>
      <c r="M21" s="672">
        <f t="shared" si="0"/>
        <v>0</v>
      </c>
      <c r="N21" s="672">
        <f t="shared" si="0"/>
        <v>0</v>
      </c>
      <c r="O21" s="672">
        <f t="shared" si="0"/>
        <v>0</v>
      </c>
      <c r="P21" s="672">
        <f t="shared" si="0"/>
        <v>0</v>
      </c>
      <c r="Q21" s="672">
        <f t="shared" si="0"/>
        <v>0</v>
      </c>
      <c r="R21" s="672">
        <f t="shared" si="0"/>
        <v>0</v>
      </c>
      <c r="S21" s="672">
        <f t="shared" si="0"/>
        <v>0</v>
      </c>
      <c r="T21" s="672">
        <f t="shared" si="1"/>
        <v>0</v>
      </c>
      <c r="U21" s="672">
        <f t="shared" si="1"/>
        <v>0</v>
      </c>
      <c r="V21" s="672">
        <f t="shared" si="1"/>
        <v>0</v>
      </c>
      <c r="W21" s="672">
        <f t="shared" si="1"/>
        <v>0</v>
      </c>
      <c r="X21" s="672">
        <f t="shared" si="1"/>
        <v>0</v>
      </c>
      <c r="Y21" s="673">
        <f t="shared" si="2"/>
        <v>0</v>
      </c>
      <c r="Z21" s="41">
        <f>'t1'!M21</f>
        <v>0</v>
      </c>
      <c r="AA21" s="554"/>
      <c r="AB21" s="554"/>
      <c r="AC21" s="554"/>
      <c r="AD21" s="674"/>
      <c r="AE21" s="674"/>
      <c r="AF21" s="674"/>
      <c r="AG21" s="674"/>
      <c r="AH21" s="674"/>
      <c r="AI21" s="674"/>
      <c r="AJ21" s="674"/>
      <c r="AK21" s="674"/>
      <c r="AL21" s="674"/>
      <c r="AM21" s="674"/>
      <c r="AN21" s="674"/>
      <c r="AO21" s="674"/>
      <c r="AP21" s="674"/>
      <c r="AQ21" s="674"/>
      <c r="AR21" s="674"/>
      <c r="AS21" s="674"/>
      <c r="AT21" s="674"/>
      <c r="AU21" s="674"/>
      <c r="AV21" s="674"/>
      <c r="AW21" s="673">
        <f t="shared" si="3"/>
        <v>0</v>
      </c>
      <c r="AX21" s="41">
        <f>'t1'!AR21</f>
        <v>0</v>
      </c>
      <c r="BQ21" s="675" t="s">
        <v>302</v>
      </c>
      <c r="CA21" s="675" t="s">
        <v>302</v>
      </c>
    </row>
    <row r="22" spans="1:79" ht="12.75" customHeight="1" thickBot="1" x14ac:dyDescent="0.25">
      <c r="A22" s="33" t="str">
        <f>'t1'!A22</f>
        <v>COLLABORATORE A T.D. ART. 90 TUEL</v>
      </c>
      <c r="B22" s="392" t="str">
        <f>'t1'!B22</f>
        <v>000096</v>
      </c>
      <c r="C22" s="671">
        <f t="shared" si="4"/>
        <v>0</v>
      </c>
      <c r="D22" s="671">
        <f t="shared" si="0"/>
        <v>0</v>
      </c>
      <c r="E22" s="671">
        <f t="shared" si="0"/>
        <v>0</v>
      </c>
      <c r="F22" s="672">
        <f t="shared" si="0"/>
        <v>0</v>
      </c>
      <c r="G22" s="672">
        <f t="shared" si="0"/>
        <v>0</v>
      </c>
      <c r="H22" s="672">
        <f t="shared" si="0"/>
        <v>0</v>
      </c>
      <c r="I22" s="672">
        <f t="shared" si="0"/>
        <v>0</v>
      </c>
      <c r="J22" s="672">
        <f t="shared" si="0"/>
        <v>0</v>
      </c>
      <c r="K22" s="672">
        <f t="shared" si="0"/>
        <v>0</v>
      </c>
      <c r="L22" s="672">
        <f t="shared" si="0"/>
        <v>0</v>
      </c>
      <c r="M22" s="672">
        <f t="shared" si="0"/>
        <v>0</v>
      </c>
      <c r="N22" s="672">
        <f t="shared" si="0"/>
        <v>0</v>
      </c>
      <c r="O22" s="672">
        <f t="shared" si="0"/>
        <v>0</v>
      </c>
      <c r="P22" s="672">
        <f t="shared" si="0"/>
        <v>0</v>
      </c>
      <c r="Q22" s="672">
        <f t="shared" si="0"/>
        <v>0</v>
      </c>
      <c r="R22" s="672">
        <f t="shared" si="0"/>
        <v>0</v>
      </c>
      <c r="S22" s="672">
        <f t="shared" si="0"/>
        <v>0</v>
      </c>
      <c r="T22" s="672">
        <f t="shared" si="1"/>
        <v>0</v>
      </c>
      <c r="U22" s="672">
        <f t="shared" si="1"/>
        <v>0</v>
      </c>
      <c r="V22" s="672">
        <f t="shared" si="1"/>
        <v>0</v>
      </c>
      <c r="W22" s="672">
        <f t="shared" si="1"/>
        <v>0</v>
      </c>
      <c r="X22" s="672">
        <f t="shared" si="1"/>
        <v>0</v>
      </c>
      <c r="Y22" s="673">
        <f t="shared" si="2"/>
        <v>0</v>
      </c>
      <c r="Z22" s="41">
        <f>'t1'!M22</f>
        <v>0</v>
      </c>
      <c r="AA22" s="554"/>
      <c r="AB22" s="554"/>
      <c r="AC22" s="554"/>
      <c r="AD22" s="674"/>
      <c r="AE22" s="674"/>
      <c r="AF22" s="674"/>
      <c r="AG22" s="674"/>
      <c r="AH22" s="674"/>
      <c r="AI22" s="674"/>
      <c r="AJ22" s="674"/>
      <c r="AK22" s="674"/>
      <c r="AL22" s="674"/>
      <c r="AM22" s="674"/>
      <c r="AN22" s="674"/>
      <c r="AO22" s="674"/>
      <c r="AP22" s="674"/>
      <c r="AQ22" s="674"/>
      <c r="AR22" s="674"/>
      <c r="AS22" s="674"/>
      <c r="AT22" s="674"/>
      <c r="AU22" s="674"/>
      <c r="AV22" s="674"/>
      <c r="AW22" s="673">
        <f t="shared" si="3"/>
        <v>0</v>
      </c>
      <c r="AX22" s="41">
        <f>'t1'!AR22</f>
        <v>0</v>
      </c>
      <c r="BQ22" s="675" t="s">
        <v>302</v>
      </c>
      <c r="CA22" s="675" t="s">
        <v>302</v>
      </c>
    </row>
    <row r="23" spans="1:79" ht="15" customHeight="1" thickTop="1" thickBot="1" x14ac:dyDescent="0.25">
      <c r="A23" s="33" t="str">
        <f>'t1'!A23</f>
        <v>TOTALE</v>
      </c>
      <c r="B23" s="649"/>
      <c r="C23" s="676">
        <f t="shared" ref="C23:Y23" si="5">SUM(C6:C22)</f>
        <v>11941</v>
      </c>
      <c r="D23" s="676">
        <f t="shared" si="5"/>
        <v>0</v>
      </c>
      <c r="E23" s="676">
        <f t="shared" si="5"/>
        <v>0</v>
      </c>
      <c r="F23" s="676">
        <f t="shared" si="5"/>
        <v>212148</v>
      </c>
      <c r="G23" s="676">
        <f t="shared" si="5"/>
        <v>40231</v>
      </c>
      <c r="H23" s="676">
        <f t="shared" si="5"/>
        <v>47685</v>
      </c>
      <c r="I23" s="676">
        <f t="shared" si="5"/>
        <v>0</v>
      </c>
      <c r="J23" s="676">
        <f t="shared" si="5"/>
        <v>4006</v>
      </c>
      <c r="K23" s="676">
        <f t="shared" si="5"/>
        <v>1493</v>
      </c>
      <c r="L23" s="676">
        <f t="shared" si="5"/>
        <v>0</v>
      </c>
      <c r="M23" s="676">
        <f t="shared" si="5"/>
        <v>5289</v>
      </c>
      <c r="N23" s="676">
        <f t="shared" si="5"/>
        <v>0</v>
      </c>
      <c r="O23" s="676">
        <f t="shared" si="5"/>
        <v>32908</v>
      </c>
      <c r="P23" s="676">
        <f t="shared" si="5"/>
        <v>232943</v>
      </c>
      <c r="Q23" s="676">
        <f t="shared" si="5"/>
        <v>0</v>
      </c>
      <c r="R23" s="676">
        <f t="shared" si="5"/>
        <v>0</v>
      </c>
      <c r="S23" s="676">
        <f t="shared" si="5"/>
        <v>0</v>
      </c>
      <c r="T23" s="676">
        <f t="shared" si="5"/>
        <v>0</v>
      </c>
      <c r="U23" s="676">
        <f t="shared" si="5"/>
        <v>0</v>
      </c>
      <c r="V23" s="676">
        <f t="shared" si="5"/>
        <v>0</v>
      </c>
      <c r="W23" s="676">
        <f t="shared" si="5"/>
        <v>36961</v>
      </c>
      <c r="X23" s="676">
        <f t="shared" si="5"/>
        <v>35975</v>
      </c>
      <c r="Y23" s="652">
        <f t="shared" si="5"/>
        <v>661580</v>
      </c>
      <c r="Z23" s="41"/>
      <c r="AA23" s="676">
        <f t="shared" ref="AA23:AW23" si="6">SUM(AA6:AA22)</f>
        <v>11941</v>
      </c>
      <c r="AB23" s="676">
        <f t="shared" si="6"/>
        <v>0</v>
      </c>
      <c r="AC23" s="676">
        <f t="shared" si="6"/>
        <v>0</v>
      </c>
      <c r="AD23" s="676">
        <f t="shared" si="6"/>
        <v>212148</v>
      </c>
      <c r="AE23" s="676">
        <f t="shared" si="6"/>
        <v>40231</v>
      </c>
      <c r="AF23" s="676">
        <f t="shared" si="6"/>
        <v>47685</v>
      </c>
      <c r="AG23" s="676">
        <f t="shared" si="6"/>
        <v>0</v>
      </c>
      <c r="AH23" s="676">
        <f t="shared" si="6"/>
        <v>4006</v>
      </c>
      <c r="AI23" s="676">
        <f t="shared" si="6"/>
        <v>1493</v>
      </c>
      <c r="AJ23" s="676">
        <f t="shared" si="6"/>
        <v>0</v>
      </c>
      <c r="AK23" s="676">
        <f t="shared" si="6"/>
        <v>5289</v>
      </c>
      <c r="AL23" s="676">
        <f t="shared" si="6"/>
        <v>0</v>
      </c>
      <c r="AM23" s="676">
        <f t="shared" si="6"/>
        <v>32908</v>
      </c>
      <c r="AN23" s="676">
        <f t="shared" si="6"/>
        <v>232943</v>
      </c>
      <c r="AO23" s="676">
        <f t="shared" si="6"/>
        <v>0</v>
      </c>
      <c r="AP23" s="676">
        <f t="shared" si="6"/>
        <v>0</v>
      </c>
      <c r="AQ23" s="676">
        <f t="shared" si="6"/>
        <v>0</v>
      </c>
      <c r="AR23" s="676">
        <f t="shared" si="6"/>
        <v>0</v>
      </c>
      <c r="AS23" s="676">
        <f t="shared" si="6"/>
        <v>0</v>
      </c>
      <c r="AT23" s="676">
        <f t="shared" si="6"/>
        <v>0</v>
      </c>
      <c r="AU23" s="676">
        <f t="shared" si="6"/>
        <v>36961</v>
      </c>
      <c r="AV23" s="676">
        <f t="shared" si="6"/>
        <v>35975</v>
      </c>
      <c r="AW23" s="652">
        <f t="shared" si="6"/>
        <v>661580</v>
      </c>
      <c r="AX23" s="41"/>
    </row>
    <row r="24" spans="1:79" x14ac:dyDescent="0.2">
      <c r="A24" s="33" t="str">
        <f>'t1'!A24</f>
        <v>(a) personale a tempo indeterminato al quale viene applicato un contratto di lavoro di tipo privatistico (es.:tipografico,chimico,edile,metalmeccanico,portierato, ecc.)</v>
      </c>
      <c r="Y24" s="473"/>
      <c r="Z24" s="473"/>
      <c r="AW24" s="473"/>
      <c r="AX24" s="473"/>
      <c r="AY24" s="473"/>
      <c r="AZ24" s="473"/>
    </row>
    <row r="25" spans="1:79" x14ac:dyDescent="0.2">
      <c r="A25" s="33" t="str">
        <f>'t1'!A25</f>
        <v>(b) cfr." istruzioni generali e specifiche di comparto" e "glossario"</v>
      </c>
    </row>
    <row r="26" spans="1:79" x14ac:dyDescent="0.2">
      <c r="A26" s="375"/>
    </row>
    <row r="27" spans="1:79" x14ac:dyDescent="0.2">
      <c r="A27" s="375"/>
    </row>
  </sheetData>
  <sheetProtection algorithmName="SHA-512" hashValue="NNyOfTQdSvwlM5/wVqli7R45D6v44vD9YDdQ3xpM4I17SvE6PVXxYfZ0kelVlUaMdA49fO1W/lVuulBEGD85Vg==" saltValue="7QcY8c+/+oADdnZFFB+gSQ==" spinCount="100000" sheet="1" formatColumns="0" selectLockedCells="1"/>
  <conditionalFormatting sqref="A6:Y6 AA6:AW22 B7:Y22 A7:A25">
    <cfRule type="expression" dxfId="0" priority="1" stopIfTrue="1">
      <formula>$Z6&gt;0</formula>
    </cfRule>
  </conditionalFormatting>
  <dataValidations count="1">
    <dataValidation type="whole" allowBlank="1" showInputMessage="1" showErrorMessage="1" errorTitle="ERRORE NEL DATO IMMESSO" error="INSERIRE SOLO NUMERI INTERI" sqref="AA6:AV22">
      <formula1>1</formula1>
      <formula2>999999999999</formula2>
    </dataValidation>
  </dataValidations>
  <printOptions horizontalCentered="1" verticalCentered="1"/>
  <pageMargins left="0" right="0" top="0.15748031496062992" bottom="0.15748031496062992" header="0.19685039370078741" footer="0.19685039370078741"/>
  <pageSetup paperSize="8"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
  <sheetViews>
    <sheetView showGridLines="0" zoomScaleNormal="100" workbookViewId="0">
      <pane ySplit="3" topLeftCell="A4" activePane="bottomLeft" state="frozen"/>
      <selection activeCell="AF16" sqref="AF16"/>
      <selection pane="bottomLeft" activeCell="AF16" sqref="AF16"/>
    </sheetView>
  </sheetViews>
  <sheetFormatPr defaultRowHeight="10.5" x14ac:dyDescent="0.15"/>
  <cols>
    <col min="1" max="1" width="87.6640625" customWidth="1"/>
    <col min="2" max="2" width="18" customWidth="1"/>
    <col min="3" max="3" width="18" hidden="1" customWidth="1"/>
    <col min="4" max="4" width="20.6640625" customWidth="1"/>
    <col min="5" max="5" width="7.6640625" customWidth="1"/>
    <col min="6" max="6" width="12.5" bestFit="1" customWidth="1"/>
    <col min="7" max="7" width="3.5" hidden="1" customWidth="1"/>
    <col min="8" max="8" width="9.1640625" customWidth="1"/>
  </cols>
  <sheetData>
    <row r="1" spans="1:14" s="4" customFormat="1" ht="43.5" customHeight="1" x14ac:dyDescent="0.2">
      <c r="A1" s="260" t="str">
        <f>'t1'!A1</f>
        <v>REGIONI ED AUTONOMIE LOCALI - anno 2023</v>
      </c>
      <c r="B1" s="260"/>
      <c r="C1" s="260"/>
      <c r="D1" s="260"/>
      <c r="H1" s="375"/>
      <c r="N1"/>
    </row>
    <row r="2" spans="1:14" ht="30" customHeight="1" thickBot="1" x14ac:dyDescent="0.25">
      <c r="A2" s="5"/>
      <c r="B2" s="677"/>
      <c r="C2" s="677"/>
      <c r="D2" s="677"/>
    </row>
    <row r="3" spans="1:14" ht="21.75" customHeight="1" thickBot="1" x14ac:dyDescent="0.2">
      <c r="A3" s="678" t="s">
        <v>305</v>
      </c>
      <c r="B3" s="679" t="s">
        <v>306</v>
      </c>
      <c r="C3" s="680"/>
      <c r="D3" s="681" t="s">
        <v>307</v>
      </c>
    </row>
    <row r="4" spans="1:14" s="686" customFormat="1" ht="23.25" customHeight="1" thickTop="1" x14ac:dyDescent="0.2">
      <c r="A4" s="682" t="s">
        <v>308</v>
      </c>
      <c r="B4" s="683" t="s">
        <v>309</v>
      </c>
      <c r="C4" s="684">
        <f>ROUND(D4,0)</f>
        <v>0</v>
      </c>
      <c r="D4" s="685"/>
    </row>
    <row r="5" spans="1:14" s="686" customFormat="1" ht="23.25" customHeight="1" x14ac:dyDescent="0.2">
      <c r="A5" s="687" t="s">
        <v>310</v>
      </c>
      <c r="B5" s="688" t="s">
        <v>311</v>
      </c>
      <c r="C5" s="689">
        <f t="shared" ref="C5:C29" si="0">ROUND(D5,0)</f>
        <v>0</v>
      </c>
      <c r="D5" s="685"/>
    </row>
    <row r="6" spans="1:14" s="686" customFormat="1" ht="23.25" customHeight="1" x14ac:dyDescent="0.2">
      <c r="A6" s="687" t="s">
        <v>312</v>
      </c>
      <c r="B6" s="689" t="s">
        <v>313</v>
      </c>
      <c r="C6" s="689">
        <f t="shared" si="0"/>
        <v>65266</v>
      </c>
      <c r="D6" s="685">
        <v>65266</v>
      </c>
    </row>
    <row r="7" spans="1:14" s="686" customFormat="1" ht="23.25" customHeight="1" x14ac:dyDescent="0.2">
      <c r="A7" s="687" t="s">
        <v>314</v>
      </c>
      <c r="B7" s="690" t="s">
        <v>315</v>
      </c>
      <c r="C7" s="689">
        <f t="shared" si="0"/>
        <v>24943</v>
      </c>
      <c r="D7" s="685">
        <v>24943</v>
      </c>
    </row>
    <row r="8" spans="1:14" s="686" customFormat="1" ht="23.25" customHeight="1" x14ac:dyDescent="0.2">
      <c r="A8" s="691" t="s">
        <v>316</v>
      </c>
      <c r="B8" s="689" t="s">
        <v>317</v>
      </c>
      <c r="C8" s="689">
        <f t="shared" si="0"/>
        <v>5710</v>
      </c>
      <c r="D8" s="685">
        <v>5710</v>
      </c>
    </row>
    <row r="9" spans="1:14" s="686" customFormat="1" ht="23.25" customHeight="1" x14ac:dyDescent="0.2">
      <c r="A9" s="692" t="s">
        <v>318</v>
      </c>
      <c r="B9" s="690" t="s">
        <v>319</v>
      </c>
      <c r="C9" s="689">
        <f t="shared" si="0"/>
        <v>0</v>
      </c>
      <c r="D9" s="693"/>
    </row>
    <row r="10" spans="1:14" s="686" customFormat="1" ht="23.25" customHeight="1" x14ac:dyDescent="0.2">
      <c r="A10" s="694" t="s">
        <v>320</v>
      </c>
      <c r="B10" s="689" t="s">
        <v>321</v>
      </c>
      <c r="C10" s="689">
        <f t="shared" si="0"/>
        <v>0</v>
      </c>
      <c r="D10" s="685"/>
    </row>
    <row r="11" spans="1:14" s="686" customFormat="1" ht="23.25" customHeight="1" x14ac:dyDescent="0.2">
      <c r="A11" s="691" t="s">
        <v>322</v>
      </c>
      <c r="B11" s="695" t="s">
        <v>323</v>
      </c>
      <c r="C11" s="689">
        <f t="shared" si="0"/>
        <v>6390</v>
      </c>
      <c r="D11" s="685">
        <v>6390</v>
      </c>
    </row>
    <row r="12" spans="1:14" s="686" customFormat="1" ht="23.25" customHeight="1" x14ac:dyDescent="0.2">
      <c r="A12" s="691" t="s">
        <v>324</v>
      </c>
      <c r="B12" s="695" t="s">
        <v>325</v>
      </c>
      <c r="C12" s="689">
        <f t="shared" si="0"/>
        <v>0</v>
      </c>
      <c r="D12" s="685"/>
    </row>
    <row r="13" spans="1:14" s="686" customFormat="1" ht="23.25" customHeight="1" x14ac:dyDescent="0.2">
      <c r="A13" s="691" t="s">
        <v>326</v>
      </c>
      <c r="B13" s="695" t="s">
        <v>327</v>
      </c>
      <c r="C13" s="689">
        <f t="shared" si="0"/>
        <v>32700</v>
      </c>
      <c r="D13" s="685">
        <v>32700</v>
      </c>
    </row>
    <row r="14" spans="1:14" s="686" customFormat="1" ht="23.25" customHeight="1" x14ac:dyDescent="0.2">
      <c r="A14" s="691" t="s">
        <v>328</v>
      </c>
      <c r="B14" s="689" t="s">
        <v>329</v>
      </c>
      <c r="C14" s="689">
        <f t="shared" si="0"/>
        <v>27121</v>
      </c>
      <c r="D14" s="685">
        <v>27121</v>
      </c>
    </row>
    <row r="15" spans="1:14" s="686" customFormat="1" ht="23.25" customHeight="1" x14ac:dyDescent="0.2">
      <c r="A15" s="692" t="s">
        <v>330</v>
      </c>
      <c r="B15" s="690" t="s">
        <v>331</v>
      </c>
      <c r="C15" s="689">
        <f t="shared" si="0"/>
        <v>70421</v>
      </c>
      <c r="D15" s="693">
        <v>70421</v>
      </c>
    </row>
    <row r="16" spans="1:14" s="686" customFormat="1" ht="23.25" customHeight="1" x14ac:dyDescent="0.2">
      <c r="A16" s="694" t="s">
        <v>332</v>
      </c>
      <c r="B16" s="688" t="s">
        <v>333</v>
      </c>
      <c r="C16" s="689">
        <f t="shared" si="0"/>
        <v>0</v>
      </c>
      <c r="D16" s="693"/>
    </row>
    <row r="17" spans="1:8" s="686" customFormat="1" ht="23.25" customHeight="1" x14ac:dyDescent="0.2">
      <c r="A17" s="696" t="s">
        <v>334</v>
      </c>
      <c r="B17" s="689" t="s">
        <v>335</v>
      </c>
      <c r="C17" s="689">
        <f t="shared" si="0"/>
        <v>0</v>
      </c>
      <c r="D17" s="685"/>
    </row>
    <row r="18" spans="1:8" ht="23.25" customHeight="1" x14ac:dyDescent="0.2">
      <c r="A18" s="697" t="s">
        <v>336</v>
      </c>
      <c r="B18" s="695" t="s">
        <v>337</v>
      </c>
      <c r="C18" s="689">
        <f t="shared" si="0"/>
        <v>10520</v>
      </c>
      <c r="D18" s="693">
        <v>10520</v>
      </c>
    </row>
    <row r="19" spans="1:8" ht="23.25" customHeight="1" x14ac:dyDescent="0.2">
      <c r="A19" s="682" t="s">
        <v>338</v>
      </c>
      <c r="B19" s="695" t="s">
        <v>339</v>
      </c>
      <c r="C19" s="689">
        <f t="shared" si="0"/>
        <v>905</v>
      </c>
      <c r="D19" s="685">
        <v>905</v>
      </c>
    </row>
    <row r="20" spans="1:8" s="4" customFormat="1" ht="23.25" customHeight="1" x14ac:dyDescent="0.2">
      <c r="A20" s="682" t="s">
        <v>340</v>
      </c>
      <c r="B20" s="689" t="s">
        <v>341</v>
      </c>
      <c r="C20" s="689">
        <f t="shared" si="0"/>
        <v>666221</v>
      </c>
      <c r="D20" s="685">
        <v>666221</v>
      </c>
      <c r="G20" s="375" t="s">
        <v>60</v>
      </c>
    </row>
    <row r="21" spans="1:8" ht="23.25" customHeight="1" x14ac:dyDescent="0.2">
      <c r="A21" s="682" t="s">
        <v>342</v>
      </c>
      <c r="B21" s="690" t="s">
        <v>343</v>
      </c>
      <c r="C21" s="689">
        <f t="shared" si="0"/>
        <v>425698</v>
      </c>
      <c r="D21" s="685">
        <v>425698</v>
      </c>
      <c r="G21" s="698" t="s">
        <v>61</v>
      </c>
    </row>
    <row r="22" spans="1:8" ht="23.25" customHeight="1" x14ac:dyDescent="0.2">
      <c r="A22" s="682" t="s">
        <v>344</v>
      </c>
      <c r="B22" s="689" t="s">
        <v>345</v>
      </c>
      <c r="C22" s="689">
        <f t="shared" si="0"/>
        <v>218871</v>
      </c>
      <c r="D22" s="685">
        <v>218871</v>
      </c>
      <c r="F22" s="699" t="s">
        <v>346</v>
      </c>
      <c r="G22" s="700">
        <v>1</v>
      </c>
    </row>
    <row r="23" spans="1:8" ht="23.25" customHeight="1" x14ac:dyDescent="0.2">
      <c r="A23" s="682" t="s">
        <v>347</v>
      </c>
      <c r="B23" s="690" t="s">
        <v>348</v>
      </c>
      <c r="C23" s="689">
        <f t="shared" si="0"/>
        <v>0</v>
      </c>
      <c r="D23" s="685"/>
    </row>
    <row r="24" spans="1:8" ht="23.25" customHeight="1" x14ac:dyDescent="0.2">
      <c r="A24" s="701" t="s">
        <v>349</v>
      </c>
      <c r="B24" s="689" t="s">
        <v>350</v>
      </c>
      <c r="C24" s="689">
        <f t="shared" si="0"/>
        <v>0</v>
      </c>
      <c r="D24" s="693"/>
    </row>
    <row r="25" spans="1:8" ht="23.25" customHeight="1" x14ac:dyDescent="0.2">
      <c r="A25" s="702" t="s">
        <v>351</v>
      </c>
      <c r="B25" s="695" t="s">
        <v>352</v>
      </c>
      <c r="C25" s="703">
        <f t="shared" si="0"/>
        <v>0</v>
      </c>
      <c r="D25" s="704"/>
    </row>
    <row r="26" spans="1:8" ht="23.25" customHeight="1" x14ac:dyDescent="0.2">
      <c r="A26" s="702" t="s">
        <v>353</v>
      </c>
      <c r="B26" s="695" t="s">
        <v>354</v>
      </c>
      <c r="C26" s="703">
        <f t="shared" si="0"/>
        <v>25750</v>
      </c>
      <c r="D26" s="704">
        <v>25750</v>
      </c>
    </row>
    <row r="27" spans="1:8" ht="23.25" customHeight="1" x14ac:dyDescent="0.2">
      <c r="A27" s="702" t="s">
        <v>355</v>
      </c>
      <c r="B27" s="695" t="s">
        <v>356</v>
      </c>
      <c r="C27" s="703">
        <f t="shared" si="0"/>
        <v>0</v>
      </c>
      <c r="D27" s="704"/>
    </row>
    <row r="28" spans="1:8" ht="23.25" customHeight="1" x14ac:dyDescent="0.2">
      <c r="A28" s="692" t="s">
        <v>357</v>
      </c>
      <c r="B28" s="689" t="s">
        <v>358</v>
      </c>
      <c r="C28" s="689">
        <f t="shared" si="0"/>
        <v>0</v>
      </c>
      <c r="D28" s="693"/>
    </row>
    <row r="29" spans="1:8" ht="23.25" customHeight="1" thickBot="1" x14ac:dyDescent="0.25">
      <c r="A29" s="705" t="s">
        <v>359</v>
      </c>
      <c r="B29" s="706" t="s">
        <v>360</v>
      </c>
      <c r="C29" s="706">
        <f t="shared" si="0"/>
        <v>4957</v>
      </c>
      <c r="D29" s="707">
        <v>4957</v>
      </c>
    </row>
    <row r="30" spans="1:8" ht="15" customHeight="1" thickBot="1" x14ac:dyDescent="0.2">
      <c r="A30" s="708" t="str">
        <f>IF(G22=1,"ATTENZIONE è stata dichiarata IRAP commerciale. Controllare l'importo inserito!"," ")</f>
        <v>ATTENZIONE è stata dichiarata IRAP commerciale. Controllare l'importo inserito!</v>
      </c>
      <c r="B30" s="708"/>
      <c r="C30" s="708"/>
      <c r="D30" s="708"/>
    </row>
    <row r="31" spans="1:8" ht="15" customHeight="1" x14ac:dyDescent="0.15">
      <c r="A31" s="709" t="s">
        <v>361</v>
      </c>
      <c r="B31" s="710"/>
      <c r="C31" s="710"/>
      <c r="D31" s="711"/>
    </row>
    <row r="32" spans="1:8" ht="95.1" customHeight="1" thickBot="1" x14ac:dyDescent="0.2">
      <c r="A32" s="712" t="s">
        <v>362</v>
      </c>
      <c r="B32" s="713"/>
      <c r="C32" s="713"/>
      <c r="D32" s="714"/>
      <c r="E32" s="715" t="str">
        <f>IF(AND(A32="",(D25+D26)&gt;0),"ATTENZIONE!  Inserire nel campo NOTE l'elenco delle Istituzioni ed il relativo importo dei rimborsi EFFETTUATI!",IF(AND(A32&lt;&gt;"",(D25+D26)=0),"ATTENZIONE!  il campo NOTE non deve essere compilato in assenza di rimborsi",""))</f>
        <v/>
      </c>
      <c r="F32" s="716"/>
      <c r="G32" s="716"/>
      <c r="H32" s="716"/>
    </row>
    <row r="33" spans="1:8" ht="15" customHeight="1" thickBot="1" x14ac:dyDescent="0.2">
      <c r="A33" s="708" t="str">
        <f>IF(LEN(A35)&gt;1000,"IL NUMERO MASSIMO DI CARATTERI CONSENTITI NEL CAMPO NOTE SOTTOSTANTE E' DI 1000","")</f>
        <v/>
      </c>
      <c r="B33" s="708"/>
      <c r="C33" s="708"/>
      <c r="D33" s="708"/>
    </row>
    <row r="34" spans="1:8" ht="15" customHeight="1" x14ac:dyDescent="0.15">
      <c r="A34" s="709" t="s">
        <v>363</v>
      </c>
      <c r="B34" s="710"/>
      <c r="C34" s="710"/>
      <c r="D34" s="711"/>
    </row>
    <row r="35" spans="1:8" ht="95.1" customHeight="1" thickBot="1" x14ac:dyDescent="0.2">
      <c r="A35" s="712" t="s">
        <v>364</v>
      </c>
      <c r="B35" s="713"/>
      <c r="C35" s="713"/>
      <c r="D35" s="714"/>
      <c r="E35" s="715" t="str">
        <f>IF(AND(A35="",(D27+D28+D29)&gt;0),"ATTENZIONE!  Inserire nel campo NOTE l'elenco delle Istituzioni ed il relativo importo dei rimborsi RICEVUTI!",IF(AND(A35&lt;&gt;"",(D27+D28+D29)=0),"ATTENZIONE!  il campo NOTE non deve essere compilato in assenza di rimborsi",""))</f>
        <v/>
      </c>
      <c r="F35" s="716"/>
      <c r="G35" s="716"/>
      <c r="H35" s="716"/>
    </row>
    <row r="36" spans="1:8" ht="23.25" customHeight="1" x14ac:dyDescent="0.2">
      <c r="A36" s="4" t="s">
        <v>365</v>
      </c>
    </row>
    <row r="37" spans="1:8" ht="25.5" customHeight="1" x14ac:dyDescent="0.2">
      <c r="A37" s="717" t="s">
        <v>366</v>
      </c>
      <c r="B37" s="717"/>
      <c r="C37" s="717"/>
      <c r="D37" s="717"/>
    </row>
    <row r="38" spans="1:8" ht="25.5" customHeight="1" x14ac:dyDescent="0.2">
      <c r="A38" s="717" t="s">
        <v>367</v>
      </c>
      <c r="B38" s="717"/>
      <c r="C38" s="717"/>
      <c r="D38" s="717"/>
    </row>
  </sheetData>
  <sheetProtection algorithmName="SHA-512" hashValue="VnLJbAOZPDnx8YpDmnGwh5TxAg7hjuQzkYDoB2xfXpAIp5uwAvL84BKmNPL3o/O7JPn118WRAWst4Xo3MDaJog==" saltValue="mpTJPR9V/oN84vf+2BDuhg==" spinCount="100000" sheet="1" formatColumns="0" selectLockedCells="1"/>
  <mergeCells count="12">
    <mergeCell ref="A33:D33"/>
    <mergeCell ref="A34:D34"/>
    <mergeCell ref="A35:D35"/>
    <mergeCell ref="E35:H35"/>
    <mergeCell ref="A37:D37"/>
    <mergeCell ref="A38:D38"/>
    <mergeCell ref="A1:D1"/>
    <mergeCell ref="B2:D2"/>
    <mergeCell ref="A30:D30"/>
    <mergeCell ref="A31:D31"/>
    <mergeCell ref="A32:D32"/>
    <mergeCell ref="E32:H32"/>
  </mergeCells>
  <dataValidations count="4">
    <dataValidation type="whole" allowBlank="1" showInputMessage="1" showErrorMessage="1" errorTitle="ERRORE NEL DATO IMMESSO" error="INSERIRE SOLO NUMERI INTERI" sqref="D4:D24">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formula1>1</formula1>
      <formula2>999999999999</formula2>
    </dataValidation>
    <dataValidation type="textLength" allowBlank="1" showInputMessage="1" showErrorMessage="1" errorTitle="ATTENZIONE ! ! ! " error="E' stato superato il limite di 1000 caratteri" sqref="A32:D32 A35:D35">
      <formula1>0</formula1>
      <formula2>1000</formula2>
    </dataValidation>
  </dataValidations>
  <printOptions horizontalCentered="1" verticalCentered="1"/>
  <pageMargins left="0" right="0" top="0.19685039370078741" bottom="0.15748031496062992" header="0.19685039370078741" footer="0.19685039370078741"/>
  <pageSetup paperSize="8"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ltText="No">
                <anchor moveWithCells="1">
                  <from>
                    <xdr:col>1</xdr:col>
                    <xdr:colOff>676275</xdr:colOff>
                    <xdr:row>16</xdr:row>
                    <xdr:rowOff>142875</xdr:rowOff>
                  </from>
                  <to>
                    <xdr:col>3</xdr:col>
                    <xdr:colOff>19050</xdr:colOff>
                    <xdr:row>17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zoomScale="80" zoomScaleNormal="80" workbookViewId="0">
      <selection activeCell="AF16" sqref="AF16"/>
    </sheetView>
  </sheetViews>
  <sheetFormatPr defaultColWidth="9.33203125" defaultRowHeight="11.25" x14ac:dyDescent="0.2"/>
  <cols>
    <col min="1" max="1" width="65.6640625" style="720" customWidth="1"/>
    <col min="2" max="2" width="10.6640625" style="725" customWidth="1"/>
    <col min="3" max="3" width="20.6640625" style="720" customWidth="1"/>
    <col min="4" max="4" width="3.33203125" style="720" customWidth="1"/>
    <col min="5" max="5" width="65.6640625" style="720" customWidth="1"/>
    <col min="6" max="6" width="10.6640625" style="720" customWidth="1"/>
    <col min="7" max="7" width="20.6640625" style="720" customWidth="1"/>
    <col min="8" max="8" width="73.33203125" style="720" customWidth="1"/>
    <col min="9" max="13" width="9.33203125" style="720"/>
    <col min="14" max="14" width="9.1640625" style="4" customWidth="1"/>
    <col min="15" max="17" width="14.6640625" style="724" hidden="1" customWidth="1"/>
    <col min="18" max="18" width="14.6640625" style="723" hidden="1" customWidth="1"/>
    <col min="19" max="19" width="5.33203125" style="723" hidden="1" customWidth="1"/>
    <col min="20" max="22" width="14.6640625" style="724" hidden="1" customWidth="1"/>
    <col min="23" max="23" width="14.6640625" style="723" hidden="1" customWidth="1"/>
    <col min="24" max="16384" width="9.33203125" style="720"/>
  </cols>
  <sheetData>
    <row r="1" spans="1:23" ht="23.25" x14ac:dyDescent="0.2">
      <c r="A1" s="718" t="str">
        <f>'t1'!$A$1</f>
        <v>REGIONI ED AUTONOMIE LOCALI - anno 2023</v>
      </c>
      <c r="B1" s="718"/>
      <c r="C1" s="718"/>
      <c r="D1" s="718"/>
      <c r="E1" s="718"/>
      <c r="F1" s="718"/>
      <c r="G1" s="718"/>
      <c r="H1" s="719" t="s">
        <v>301</v>
      </c>
      <c r="O1" s="721"/>
      <c r="P1" s="721"/>
      <c r="Q1" s="722">
        <v>77</v>
      </c>
      <c r="R1" s="722" t="s">
        <v>368</v>
      </c>
      <c r="T1" s="721"/>
      <c r="U1" s="721"/>
    </row>
    <row r="2" spans="1:23" ht="15.6" customHeight="1" x14ac:dyDescent="0.2"/>
    <row r="3" spans="1:23" ht="44.85" customHeight="1" x14ac:dyDescent="0.2">
      <c r="A3" s="726"/>
      <c r="B3" s="727"/>
      <c r="C3" s="727"/>
      <c r="D3" s="727"/>
      <c r="E3" s="727"/>
      <c r="F3" s="727"/>
      <c r="G3" s="727"/>
      <c r="O3" s="721"/>
      <c r="P3" s="721"/>
      <c r="T3" s="721"/>
      <c r="U3" s="721"/>
    </row>
    <row r="4" spans="1:23" ht="15.6" customHeight="1" thickBot="1" x14ac:dyDescent="0.25"/>
    <row r="5" spans="1:23" ht="25.5" customHeight="1" thickBot="1" x14ac:dyDescent="0.25">
      <c r="A5" s="728" t="s">
        <v>369</v>
      </c>
      <c r="B5" s="729"/>
      <c r="C5" s="730"/>
      <c r="D5" s="731"/>
      <c r="E5" s="728" t="s">
        <v>370</v>
      </c>
      <c r="F5" s="732"/>
      <c r="G5" s="730"/>
      <c r="H5" s="733" t="s">
        <v>371</v>
      </c>
      <c r="I5" s="734"/>
      <c r="J5" s="734"/>
      <c r="K5" s="734"/>
      <c r="L5" s="734"/>
      <c r="O5" s="735"/>
      <c r="P5" s="735"/>
      <c r="T5" s="735"/>
      <c r="U5" s="735"/>
    </row>
    <row r="6" spans="1:23" ht="17.100000000000001" customHeight="1" thickBot="1" x14ac:dyDescent="0.25">
      <c r="A6" s="736" t="s">
        <v>305</v>
      </c>
      <c r="B6" s="737" t="s">
        <v>372</v>
      </c>
      <c r="C6" s="738" t="s">
        <v>373</v>
      </c>
      <c r="D6" s="731"/>
      <c r="E6" s="736" t="s">
        <v>305</v>
      </c>
      <c r="F6" s="739" t="s">
        <v>372</v>
      </c>
      <c r="G6" s="740" t="s">
        <v>373</v>
      </c>
      <c r="H6" s="741" t="s">
        <v>374</v>
      </c>
      <c r="I6" s="734"/>
      <c r="J6" s="734"/>
      <c r="K6" s="734"/>
      <c r="L6" s="734"/>
    </row>
    <row r="7" spans="1:23" ht="17.100000000000001" customHeight="1" thickBot="1" x14ac:dyDescent="0.3">
      <c r="A7" s="742" t="s">
        <v>375</v>
      </c>
      <c r="B7" s="743"/>
      <c r="C7" s="744"/>
      <c r="D7" s="731"/>
      <c r="E7" s="742" t="str">
        <f>A7</f>
        <v>Segretario comunale e provinciale (bilancio)</v>
      </c>
      <c r="F7" s="743"/>
      <c r="G7" s="744"/>
      <c r="H7" s="745" t="s">
        <v>376</v>
      </c>
      <c r="I7" s="746"/>
      <c r="O7" s="747" t="s">
        <v>377</v>
      </c>
      <c r="P7" s="748"/>
      <c r="Q7" s="749"/>
      <c r="R7" s="749"/>
      <c r="S7" s="750"/>
      <c r="T7" s="747" t="s">
        <v>378</v>
      </c>
      <c r="U7" s="748"/>
      <c r="V7" s="749"/>
      <c r="W7" s="749"/>
    </row>
    <row r="8" spans="1:23" ht="17.100000000000001" customHeight="1" thickBot="1" x14ac:dyDescent="0.25">
      <c r="A8" s="751" t="s">
        <v>379</v>
      </c>
      <c r="B8" s="752"/>
      <c r="C8" s="753"/>
      <c r="D8" s="731"/>
      <c r="E8" s="751" t="s">
        <v>380</v>
      </c>
      <c r="F8" s="752"/>
      <c r="G8" s="753"/>
      <c r="H8" s="754" t="s">
        <v>374</v>
      </c>
      <c r="O8" s="755" t="s">
        <v>381</v>
      </c>
      <c r="P8" s="755" t="s">
        <v>382</v>
      </c>
      <c r="Q8" s="755" t="s">
        <v>383</v>
      </c>
      <c r="R8" s="755" t="s">
        <v>384</v>
      </c>
      <c r="S8" s="750"/>
      <c r="T8" s="755" t="s">
        <v>381</v>
      </c>
      <c r="U8" s="755" t="s">
        <v>382</v>
      </c>
      <c r="V8" s="755" t="s">
        <v>383</v>
      </c>
      <c r="W8" s="755" t="s">
        <v>384</v>
      </c>
    </row>
    <row r="9" spans="1:23" ht="17.100000000000001" customHeight="1" thickBot="1" x14ac:dyDescent="0.25">
      <c r="A9" s="756" t="s">
        <v>385</v>
      </c>
      <c r="B9" s="757" t="s">
        <v>386</v>
      </c>
      <c r="C9" s="758"/>
      <c r="D9" s="731"/>
      <c r="E9" s="756" t="s">
        <v>387</v>
      </c>
      <c r="F9" s="759" t="s">
        <v>388</v>
      </c>
      <c r="G9" s="758"/>
      <c r="H9" s="733" t="s">
        <v>389</v>
      </c>
      <c r="J9" s="734"/>
      <c r="K9" s="734"/>
      <c r="L9" s="734"/>
      <c r="O9" s="721">
        <v>77</v>
      </c>
      <c r="P9" s="721">
        <v>2</v>
      </c>
      <c r="Q9" s="724" t="str">
        <f>B9</f>
        <v>F18J</v>
      </c>
      <c r="R9" s="760">
        <f>ROUND(C9,0)</f>
        <v>0</v>
      </c>
      <c r="S9" s="721" t="str">
        <f>VLOOKUP(O9,Q:R,2,FALSE)</f>
        <v>NO</v>
      </c>
      <c r="T9" s="721">
        <v>77</v>
      </c>
      <c r="U9" s="721">
        <v>61</v>
      </c>
      <c r="V9" s="761" t="str">
        <f>F9</f>
        <v>U448</v>
      </c>
      <c r="W9" s="760">
        <f>ROUND(G9,0)</f>
        <v>0</v>
      </c>
    </row>
    <row r="10" spans="1:23" ht="17.100000000000001" customHeight="1" thickBot="1" x14ac:dyDescent="0.25">
      <c r="A10" s="762" t="s">
        <v>390</v>
      </c>
      <c r="B10" s="763" t="s">
        <v>391</v>
      </c>
      <c r="C10" s="764"/>
      <c r="D10" s="731"/>
      <c r="E10" s="756" t="s">
        <v>392</v>
      </c>
      <c r="F10" s="759" t="s">
        <v>393</v>
      </c>
      <c r="G10" s="758"/>
      <c r="H10" s="765" t="str">
        <f>IF(SUMIF($O:$O,$Q$1,$R:$R)-SUMIF($T:$T,$Q$1,$W:$W)&lt;0,"Attenzione, nelle seguenti sezioni le destinazioni risultano superiori alle relative risorse e generano pertanto squadratura 8: "&amp;CHAR(10)&amp;$A$7,"OK")</f>
        <v>OK</v>
      </c>
      <c r="J10" s="734"/>
      <c r="K10" s="734"/>
      <c r="L10" s="734"/>
      <c r="O10" s="721">
        <v>77</v>
      </c>
      <c r="P10" s="721">
        <v>2</v>
      </c>
      <c r="Q10" s="724" t="str">
        <f>B10</f>
        <v>F24K</v>
      </c>
      <c r="R10" s="760">
        <f>ROUND(C10,0)</f>
        <v>0</v>
      </c>
      <c r="S10" s="721" t="str">
        <f>VLOOKUP(O10,Q:R,2,FALSE)</f>
        <v>NO</v>
      </c>
      <c r="T10" s="721">
        <v>77</v>
      </c>
      <c r="U10" s="721">
        <v>61</v>
      </c>
      <c r="V10" s="761" t="str">
        <f>F10</f>
        <v>U06Z</v>
      </c>
      <c r="W10" s="760">
        <f>ROUND(G10,0)</f>
        <v>0</v>
      </c>
    </row>
    <row r="11" spans="1:23" ht="17.100000000000001" customHeight="1" thickBot="1" x14ac:dyDescent="0.25">
      <c r="A11" s="756" t="s">
        <v>394</v>
      </c>
      <c r="B11" s="757" t="s">
        <v>395</v>
      </c>
      <c r="C11" s="766"/>
      <c r="D11" s="731"/>
      <c r="E11" s="767" t="s">
        <v>396</v>
      </c>
      <c r="F11" s="759" t="s">
        <v>397</v>
      </c>
      <c r="G11" s="758"/>
      <c r="H11" s="765"/>
      <c r="J11" s="734"/>
      <c r="K11" s="734"/>
      <c r="L11" s="734"/>
      <c r="O11" s="721">
        <v>77</v>
      </c>
      <c r="P11" s="721">
        <v>2</v>
      </c>
      <c r="Q11" s="724" t="str">
        <f>B11</f>
        <v>F20M</v>
      </c>
      <c r="R11" s="760">
        <f>ROUND(C11,0)</f>
        <v>0</v>
      </c>
      <c r="S11" s="721" t="str">
        <f>VLOOKUP(O11,Q:R,2,FALSE)</f>
        <v>NO</v>
      </c>
      <c r="T11" s="721">
        <v>77</v>
      </c>
      <c r="U11" s="721">
        <v>61</v>
      </c>
      <c r="V11" s="761" t="str">
        <f>F11</f>
        <v>U07B</v>
      </c>
      <c r="W11" s="760">
        <f>ROUND(G11,0)</f>
        <v>0</v>
      </c>
    </row>
    <row r="12" spans="1:23" ht="17.100000000000001" customHeight="1" thickBot="1" x14ac:dyDescent="0.25">
      <c r="A12" s="768" t="s">
        <v>398</v>
      </c>
      <c r="B12" s="769"/>
      <c r="C12" s="770">
        <f>SUM(C9:C11)</f>
        <v>0</v>
      </c>
      <c r="D12" s="731"/>
      <c r="E12" s="767" t="s">
        <v>399</v>
      </c>
      <c r="F12" s="759" t="s">
        <v>400</v>
      </c>
      <c r="G12" s="758"/>
      <c r="H12" s="765"/>
      <c r="J12" s="734"/>
      <c r="K12" s="734"/>
      <c r="L12" s="734"/>
      <c r="O12" s="721" t="s">
        <v>401</v>
      </c>
      <c r="P12" s="721"/>
      <c r="R12" s="760"/>
      <c r="T12" s="721">
        <v>77</v>
      </c>
      <c r="U12" s="721">
        <v>61</v>
      </c>
      <c r="V12" s="761" t="str">
        <f>F12</f>
        <v>U449</v>
      </c>
      <c r="W12" s="760">
        <f>ROUND(G12,0)</f>
        <v>0</v>
      </c>
    </row>
    <row r="13" spans="1:23" ht="17.100000000000001" customHeight="1" thickBot="1" x14ac:dyDescent="0.25">
      <c r="A13" s="771" t="s">
        <v>402</v>
      </c>
      <c r="B13" s="772"/>
      <c r="C13" s="773">
        <f>C12</f>
        <v>0</v>
      </c>
      <c r="D13" s="731"/>
      <c r="E13" s="774" t="s">
        <v>403</v>
      </c>
      <c r="F13" s="775"/>
      <c r="G13" s="770">
        <f>SUM(G9:G12)</f>
        <v>0</v>
      </c>
      <c r="H13" s="765"/>
      <c r="J13" s="734"/>
      <c r="K13" s="734"/>
      <c r="L13" s="734"/>
      <c r="T13" s="721" t="s">
        <v>401</v>
      </c>
      <c r="U13" s="721"/>
      <c r="V13" s="761"/>
      <c r="W13" s="760"/>
    </row>
    <row r="14" spans="1:23" ht="17.100000000000001" customHeight="1" thickBot="1" x14ac:dyDescent="0.25">
      <c r="A14" s="776"/>
      <c r="B14" s="777"/>
      <c r="C14" s="776"/>
      <c r="D14" s="731"/>
      <c r="E14" s="771" t="s">
        <v>402</v>
      </c>
      <c r="F14" s="778"/>
      <c r="G14" s="779">
        <f>G13</f>
        <v>0</v>
      </c>
      <c r="H14" s="765"/>
      <c r="I14" s="734"/>
      <c r="J14" s="734"/>
      <c r="K14" s="734"/>
      <c r="L14" s="734"/>
      <c r="T14" s="721"/>
      <c r="U14" s="721"/>
      <c r="V14" s="761"/>
      <c r="W14" s="760"/>
    </row>
    <row r="15" spans="1:23" ht="17.100000000000001" customHeight="1" thickBot="1" x14ac:dyDescent="0.25">
      <c r="A15" s="780" t="s">
        <v>404</v>
      </c>
      <c r="B15" s="781"/>
      <c r="C15" s="782">
        <f>C13</f>
        <v>0</v>
      </c>
      <c r="D15" s="731"/>
      <c r="E15" s="780" t="s">
        <v>405</v>
      </c>
      <c r="F15" s="783"/>
      <c r="G15" s="782">
        <f>G14</f>
        <v>0</v>
      </c>
      <c r="H15" s="784"/>
      <c r="I15" s="734"/>
      <c r="J15" s="734"/>
      <c r="K15" s="734"/>
      <c r="L15" s="734"/>
    </row>
    <row r="16" spans="1:23" ht="5.0999999999999996" customHeight="1" x14ac:dyDescent="0.2">
      <c r="I16" s="734"/>
      <c r="J16" s="734"/>
      <c r="K16" s="734"/>
      <c r="L16" s="734"/>
    </row>
    <row r="17" spans="1:8" ht="10.35" customHeight="1" x14ac:dyDescent="0.2">
      <c r="A17" s="720" t="s">
        <v>406</v>
      </c>
      <c r="H17" s="785"/>
    </row>
    <row r="18" spans="1:8" ht="10.35" customHeight="1" x14ac:dyDescent="0.2">
      <c r="A18" s="720" t="s">
        <v>407</v>
      </c>
      <c r="H18" s="785"/>
    </row>
    <row r="19" spans="1:8" ht="10.35" customHeight="1" x14ac:dyDescent="0.2">
      <c r="A19" s="720" t="s">
        <v>408</v>
      </c>
      <c r="B19" s="786"/>
      <c r="C19" s="787"/>
      <c r="D19" s="787"/>
      <c r="E19" s="787"/>
      <c r="F19" s="787"/>
      <c r="G19" s="787"/>
      <c r="H19" s="787"/>
    </row>
    <row r="20" spans="1:8" ht="10.35" customHeight="1" x14ac:dyDescent="0.2">
      <c r="A20" s="720" t="s">
        <v>409</v>
      </c>
      <c r="B20" s="786"/>
      <c r="C20" s="787"/>
      <c r="D20" s="787"/>
      <c r="E20" s="787"/>
      <c r="F20" s="787"/>
      <c r="G20" s="787"/>
      <c r="H20" s="787"/>
    </row>
    <row r="21" spans="1:8" ht="10.35" customHeight="1" x14ac:dyDescent="0.2">
      <c r="A21" s="720" t="s">
        <v>410</v>
      </c>
      <c r="B21" s="786"/>
      <c r="C21" s="787"/>
      <c r="D21" s="787"/>
      <c r="E21" s="787"/>
      <c r="F21" s="787"/>
      <c r="G21" s="787"/>
      <c r="H21" s="787"/>
    </row>
  </sheetData>
  <sheetProtection algorithmName="SHA-512" hashValue="cjr873vxqd+kAYxV+2OAh2gKkipnzauhTw3lvPaSPpZHXtjgdWxlY9CM9nEnyc9jC9mCegkPIWFrU6ECgFrqTA==" saltValue="zPSs87T3kJ5RGwWADvY9JA==" spinCount="100000" sheet="1" formatColumns="0" selectLockedCells="1"/>
  <mergeCells count="1">
    <mergeCell ref="H10:H14"/>
  </mergeCells>
  <dataValidations count="2">
    <dataValidation type="whole" allowBlank="1" showInputMessage="1" showErrorMessage="1" errorTitle="ERRORE NEL DATO IMMESSO" error="INSERIRE SOLO NUMERI INTERI" sqref="C12:C13 C65531:C65532 C131067:C131068 C196603:C196604 C262139:C262140 C327675:C327676 C393211:C393212 C458747:C458748 C524283:C524284 C589819:C589820 C655355:C655356 C720891:C720892 C786427:C786428 C851963:C851964 C917499:C917500 C983035:C983036 G13:G14 G65532:G65533 G131068:G131069 G196604:G196605 G262140:G262141 G327676:G327677 G393212:G393213 G458748:G458749 G524284:G524285 G589820:G589821 G655356:G655357 G720892:G720893 G786428:G786429 G851964:G851965 G917500:G917501 G983036:G983037">
      <formula1>-999999999999</formula1>
      <formula2>999999999999</formula2>
    </dataValidation>
    <dataValidation type="whole" allowBlank="1" showInputMessage="1" showErrorMessage="1" errorTitle="ERRORE NEL DATO IMMESSO" error="INSERIRE SOLO NUMERI INTERI" sqref="G9:G12 G65528:G65531 G131064:G131067 G196600:G196603 G262136:G262139 G327672:G327675 G393208:G393211 G458744:G458747 G524280:G524283 G589816:G589819 G655352:G655355 G720888:G720891 G786424:G786427 G851960:G851963 G917496:G917499 G983032:G983035 C11 C65530 C131066 C196602 C262138 C327674 C393210 C458746 C524282 C589818 C655354 C720890 C786426 C851962 C917498 C983034 C9 C65528 C131064 C196600 C262136 C327672 C393208 C458744 C524280 C589816 C655352 C720888 C786424 C851960 C917496 C983032">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topLeftCell="A13" zoomScale="110" zoomScaleNormal="110" workbookViewId="0">
      <selection activeCell="AF16" sqref="AF16"/>
    </sheetView>
  </sheetViews>
  <sheetFormatPr defaultColWidth="9.33203125" defaultRowHeight="11.25" x14ac:dyDescent="0.2"/>
  <cols>
    <col min="1" max="1" width="65.6640625" style="720" customWidth="1"/>
    <col min="2" max="2" width="10.6640625" style="725" customWidth="1"/>
    <col min="3" max="3" width="20.6640625" style="720" customWidth="1"/>
    <col min="4" max="4" width="3.33203125" style="720" customWidth="1"/>
    <col min="5" max="5" width="65.6640625" style="720" customWidth="1"/>
    <col min="6" max="6" width="10.6640625" style="720" customWidth="1"/>
    <col min="7" max="7" width="20.6640625" style="720" customWidth="1"/>
    <col min="8" max="8" width="73.33203125" style="720" customWidth="1"/>
    <col min="9" max="13" width="9.33203125" style="720"/>
    <col min="14" max="14" width="9.1640625" style="4" customWidth="1"/>
    <col min="15" max="17" width="14.1640625" style="724" hidden="1" customWidth="1"/>
    <col min="18" max="18" width="14.1640625" style="723" hidden="1" customWidth="1"/>
    <col min="19" max="19" width="9.33203125" style="723" hidden="1" customWidth="1"/>
    <col min="20" max="22" width="14.1640625" style="724" hidden="1" customWidth="1"/>
    <col min="23" max="23" width="14.1640625" style="723" hidden="1" customWidth="1"/>
    <col min="24" max="256" width="9.33203125" style="720"/>
    <col min="257" max="257" width="65.6640625" style="720" customWidth="1"/>
    <col min="258" max="258" width="10.6640625" style="720" customWidth="1"/>
    <col min="259" max="259" width="20.6640625" style="720" customWidth="1"/>
    <col min="260" max="260" width="3.33203125" style="720" customWidth="1"/>
    <col min="261" max="261" width="65.6640625" style="720" customWidth="1"/>
    <col min="262" max="262" width="10.6640625" style="720" customWidth="1"/>
    <col min="263" max="263" width="20.6640625" style="720" customWidth="1"/>
    <col min="264" max="264" width="73.33203125" style="720" customWidth="1"/>
    <col min="265" max="269" width="9.33203125" style="720"/>
    <col min="270" max="270" width="9.1640625" style="720" customWidth="1"/>
    <col min="271" max="274" width="14.1640625" style="720" customWidth="1"/>
    <col min="275" max="275" width="9.33203125" style="720"/>
    <col min="276" max="279" width="14.1640625" style="720" customWidth="1"/>
    <col min="280" max="512" width="9.33203125" style="720"/>
    <col min="513" max="513" width="65.6640625" style="720" customWidth="1"/>
    <col min="514" max="514" width="10.6640625" style="720" customWidth="1"/>
    <col min="515" max="515" width="20.6640625" style="720" customWidth="1"/>
    <col min="516" max="516" width="3.33203125" style="720" customWidth="1"/>
    <col min="517" max="517" width="65.6640625" style="720" customWidth="1"/>
    <col min="518" max="518" width="10.6640625" style="720" customWidth="1"/>
    <col min="519" max="519" width="20.6640625" style="720" customWidth="1"/>
    <col min="520" max="520" width="73.33203125" style="720" customWidth="1"/>
    <col min="521" max="525" width="9.33203125" style="720"/>
    <col min="526" max="526" width="9.1640625" style="720" customWidth="1"/>
    <col min="527" max="530" width="14.1640625" style="720" customWidth="1"/>
    <col min="531" max="531" width="9.33203125" style="720"/>
    <col min="532" max="535" width="14.1640625" style="720" customWidth="1"/>
    <col min="536" max="768" width="9.33203125" style="720"/>
    <col min="769" max="769" width="65.6640625" style="720" customWidth="1"/>
    <col min="770" max="770" width="10.6640625" style="720" customWidth="1"/>
    <col min="771" max="771" width="20.6640625" style="720" customWidth="1"/>
    <col min="772" max="772" width="3.33203125" style="720" customWidth="1"/>
    <col min="773" max="773" width="65.6640625" style="720" customWidth="1"/>
    <col min="774" max="774" width="10.6640625" style="720" customWidth="1"/>
    <col min="775" max="775" width="20.6640625" style="720" customWidth="1"/>
    <col min="776" max="776" width="73.33203125" style="720" customWidth="1"/>
    <col min="777" max="781" width="9.33203125" style="720"/>
    <col min="782" max="782" width="9.1640625" style="720" customWidth="1"/>
    <col min="783" max="786" width="14.1640625" style="720" customWidth="1"/>
    <col min="787" max="787" width="9.33203125" style="720"/>
    <col min="788" max="791" width="14.1640625" style="720" customWidth="1"/>
    <col min="792" max="1024" width="9.33203125" style="720"/>
    <col min="1025" max="1025" width="65.6640625" style="720" customWidth="1"/>
    <col min="1026" max="1026" width="10.6640625" style="720" customWidth="1"/>
    <col min="1027" max="1027" width="20.6640625" style="720" customWidth="1"/>
    <col min="1028" max="1028" width="3.33203125" style="720" customWidth="1"/>
    <col min="1029" max="1029" width="65.6640625" style="720" customWidth="1"/>
    <col min="1030" max="1030" width="10.6640625" style="720" customWidth="1"/>
    <col min="1031" max="1031" width="20.6640625" style="720" customWidth="1"/>
    <col min="1032" max="1032" width="73.33203125" style="720" customWidth="1"/>
    <col min="1033" max="1037" width="9.33203125" style="720"/>
    <col min="1038" max="1038" width="9.1640625" style="720" customWidth="1"/>
    <col min="1039" max="1042" width="14.1640625" style="720" customWidth="1"/>
    <col min="1043" max="1043" width="9.33203125" style="720"/>
    <col min="1044" max="1047" width="14.1640625" style="720" customWidth="1"/>
    <col min="1048" max="1280" width="9.33203125" style="720"/>
    <col min="1281" max="1281" width="65.6640625" style="720" customWidth="1"/>
    <col min="1282" max="1282" width="10.6640625" style="720" customWidth="1"/>
    <col min="1283" max="1283" width="20.6640625" style="720" customWidth="1"/>
    <col min="1284" max="1284" width="3.33203125" style="720" customWidth="1"/>
    <col min="1285" max="1285" width="65.6640625" style="720" customWidth="1"/>
    <col min="1286" max="1286" width="10.6640625" style="720" customWidth="1"/>
    <col min="1287" max="1287" width="20.6640625" style="720" customWidth="1"/>
    <col min="1288" max="1288" width="73.33203125" style="720" customWidth="1"/>
    <col min="1289" max="1293" width="9.33203125" style="720"/>
    <col min="1294" max="1294" width="9.1640625" style="720" customWidth="1"/>
    <col min="1295" max="1298" width="14.1640625" style="720" customWidth="1"/>
    <col min="1299" max="1299" width="9.33203125" style="720"/>
    <col min="1300" max="1303" width="14.1640625" style="720" customWidth="1"/>
    <col min="1304" max="1536" width="9.33203125" style="720"/>
    <col min="1537" max="1537" width="65.6640625" style="720" customWidth="1"/>
    <col min="1538" max="1538" width="10.6640625" style="720" customWidth="1"/>
    <col min="1539" max="1539" width="20.6640625" style="720" customWidth="1"/>
    <col min="1540" max="1540" width="3.33203125" style="720" customWidth="1"/>
    <col min="1541" max="1541" width="65.6640625" style="720" customWidth="1"/>
    <col min="1542" max="1542" width="10.6640625" style="720" customWidth="1"/>
    <col min="1543" max="1543" width="20.6640625" style="720" customWidth="1"/>
    <col min="1544" max="1544" width="73.33203125" style="720" customWidth="1"/>
    <col min="1545" max="1549" width="9.33203125" style="720"/>
    <col min="1550" max="1550" width="9.1640625" style="720" customWidth="1"/>
    <col min="1551" max="1554" width="14.1640625" style="720" customWidth="1"/>
    <col min="1555" max="1555" width="9.33203125" style="720"/>
    <col min="1556" max="1559" width="14.1640625" style="720" customWidth="1"/>
    <col min="1560" max="1792" width="9.33203125" style="720"/>
    <col min="1793" max="1793" width="65.6640625" style="720" customWidth="1"/>
    <col min="1794" max="1794" width="10.6640625" style="720" customWidth="1"/>
    <col min="1795" max="1795" width="20.6640625" style="720" customWidth="1"/>
    <col min="1796" max="1796" width="3.33203125" style="720" customWidth="1"/>
    <col min="1797" max="1797" width="65.6640625" style="720" customWidth="1"/>
    <col min="1798" max="1798" width="10.6640625" style="720" customWidth="1"/>
    <col min="1799" max="1799" width="20.6640625" style="720" customWidth="1"/>
    <col min="1800" max="1800" width="73.33203125" style="720" customWidth="1"/>
    <col min="1801" max="1805" width="9.33203125" style="720"/>
    <col min="1806" max="1806" width="9.1640625" style="720" customWidth="1"/>
    <col min="1807" max="1810" width="14.1640625" style="720" customWidth="1"/>
    <col min="1811" max="1811" width="9.33203125" style="720"/>
    <col min="1812" max="1815" width="14.1640625" style="720" customWidth="1"/>
    <col min="1816" max="2048" width="9.33203125" style="720"/>
    <col min="2049" max="2049" width="65.6640625" style="720" customWidth="1"/>
    <col min="2050" max="2050" width="10.6640625" style="720" customWidth="1"/>
    <col min="2051" max="2051" width="20.6640625" style="720" customWidth="1"/>
    <col min="2052" max="2052" width="3.33203125" style="720" customWidth="1"/>
    <col min="2053" max="2053" width="65.6640625" style="720" customWidth="1"/>
    <col min="2054" max="2054" width="10.6640625" style="720" customWidth="1"/>
    <col min="2055" max="2055" width="20.6640625" style="720" customWidth="1"/>
    <col min="2056" max="2056" width="73.33203125" style="720" customWidth="1"/>
    <col min="2057" max="2061" width="9.33203125" style="720"/>
    <col min="2062" max="2062" width="9.1640625" style="720" customWidth="1"/>
    <col min="2063" max="2066" width="14.1640625" style="720" customWidth="1"/>
    <col min="2067" max="2067" width="9.33203125" style="720"/>
    <col min="2068" max="2071" width="14.1640625" style="720" customWidth="1"/>
    <col min="2072" max="2304" width="9.33203125" style="720"/>
    <col min="2305" max="2305" width="65.6640625" style="720" customWidth="1"/>
    <col min="2306" max="2306" width="10.6640625" style="720" customWidth="1"/>
    <col min="2307" max="2307" width="20.6640625" style="720" customWidth="1"/>
    <col min="2308" max="2308" width="3.33203125" style="720" customWidth="1"/>
    <col min="2309" max="2309" width="65.6640625" style="720" customWidth="1"/>
    <col min="2310" max="2310" width="10.6640625" style="720" customWidth="1"/>
    <col min="2311" max="2311" width="20.6640625" style="720" customWidth="1"/>
    <col min="2312" max="2312" width="73.33203125" style="720" customWidth="1"/>
    <col min="2313" max="2317" width="9.33203125" style="720"/>
    <col min="2318" max="2318" width="9.1640625" style="720" customWidth="1"/>
    <col min="2319" max="2322" width="14.1640625" style="720" customWidth="1"/>
    <col min="2323" max="2323" width="9.33203125" style="720"/>
    <col min="2324" max="2327" width="14.1640625" style="720" customWidth="1"/>
    <col min="2328" max="2560" width="9.33203125" style="720"/>
    <col min="2561" max="2561" width="65.6640625" style="720" customWidth="1"/>
    <col min="2562" max="2562" width="10.6640625" style="720" customWidth="1"/>
    <col min="2563" max="2563" width="20.6640625" style="720" customWidth="1"/>
    <col min="2564" max="2564" width="3.33203125" style="720" customWidth="1"/>
    <col min="2565" max="2565" width="65.6640625" style="720" customWidth="1"/>
    <col min="2566" max="2566" width="10.6640625" style="720" customWidth="1"/>
    <col min="2567" max="2567" width="20.6640625" style="720" customWidth="1"/>
    <col min="2568" max="2568" width="73.33203125" style="720" customWidth="1"/>
    <col min="2569" max="2573" width="9.33203125" style="720"/>
    <col min="2574" max="2574" width="9.1640625" style="720" customWidth="1"/>
    <col min="2575" max="2578" width="14.1640625" style="720" customWidth="1"/>
    <col min="2579" max="2579" width="9.33203125" style="720"/>
    <col min="2580" max="2583" width="14.1640625" style="720" customWidth="1"/>
    <col min="2584" max="2816" width="9.33203125" style="720"/>
    <col min="2817" max="2817" width="65.6640625" style="720" customWidth="1"/>
    <col min="2818" max="2818" width="10.6640625" style="720" customWidth="1"/>
    <col min="2819" max="2819" width="20.6640625" style="720" customWidth="1"/>
    <col min="2820" max="2820" width="3.33203125" style="720" customWidth="1"/>
    <col min="2821" max="2821" width="65.6640625" style="720" customWidth="1"/>
    <col min="2822" max="2822" width="10.6640625" style="720" customWidth="1"/>
    <col min="2823" max="2823" width="20.6640625" style="720" customWidth="1"/>
    <col min="2824" max="2824" width="73.33203125" style="720" customWidth="1"/>
    <col min="2825" max="2829" width="9.33203125" style="720"/>
    <col min="2830" max="2830" width="9.1640625" style="720" customWidth="1"/>
    <col min="2831" max="2834" width="14.1640625" style="720" customWidth="1"/>
    <col min="2835" max="2835" width="9.33203125" style="720"/>
    <col min="2836" max="2839" width="14.1640625" style="720" customWidth="1"/>
    <col min="2840" max="3072" width="9.33203125" style="720"/>
    <col min="3073" max="3073" width="65.6640625" style="720" customWidth="1"/>
    <col min="3074" max="3074" width="10.6640625" style="720" customWidth="1"/>
    <col min="3075" max="3075" width="20.6640625" style="720" customWidth="1"/>
    <col min="3076" max="3076" width="3.33203125" style="720" customWidth="1"/>
    <col min="3077" max="3077" width="65.6640625" style="720" customWidth="1"/>
    <col min="3078" max="3078" width="10.6640625" style="720" customWidth="1"/>
    <col min="3079" max="3079" width="20.6640625" style="720" customWidth="1"/>
    <col min="3080" max="3080" width="73.33203125" style="720" customWidth="1"/>
    <col min="3081" max="3085" width="9.33203125" style="720"/>
    <col min="3086" max="3086" width="9.1640625" style="720" customWidth="1"/>
    <col min="3087" max="3090" width="14.1640625" style="720" customWidth="1"/>
    <col min="3091" max="3091" width="9.33203125" style="720"/>
    <col min="3092" max="3095" width="14.1640625" style="720" customWidth="1"/>
    <col min="3096" max="3328" width="9.33203125" style="720"/>
    <col min="3329" max="3329" width="65.6640625" style="720" customWidth="1"/>
    <col min="3330" max="3330" width="10.6640625" style="720" customWidth="1"/>
    <col min="3331" max="3331" width="20.6640625" style="720" customWidth="1"/>
    <col min="3332" max="3332" width="3.33203125" style="720" customWidth="1"/>
    <col min="3333" max="3333" width="65.6640625" style="720" customWidth="1"/>
    <col min="3334" max="3334" width="10.6640625" style="720" customWidth="1"/>
    <col min="3335" max="3335" width="20.6640625" style="720" customWidth="1"/>
    <col min="3336" max="3336" width="73.33203125" style="720" customWidth="1"/>
    <col min="3337" max="3341" width="9.33203125" style="720"/>
    <col min="3342" max="3342" width="9.1640625" style="720" customWidth="1"/>
    <col min="3343" max="3346" width="14.1640625" style="720" customWidth="1"/>
    <col min="3347" max="3347" width="9.33203125" style="720"/>
    <col min="3348" max="3351" width="14.1640625" style="720" customWidth="1"/>
    <col min="3352" max="3584" width="9.33203125" style="720"/>
    <col min="3585" max="3585" width="65.6640625" style="720" customWidth="1"/>
    <col min="3586" max="3586" width="10.6640625" style="720" customWidth="1"/>
    <col min="3587" max="3587" width="20.6640625" style="720" customWidth="1"/>
    <col min="3588" max="3588" width="3.33203125" style="720" customWidth="1"/>
    <col min="3589" max="3589" width="65.6640625" style="720" customWidth="1"/>
    <col min="3590" max="3590" width="10.6640625" style="720" customWidth="1"/>
    <col min="3591" max="3591" width="20.6640625" style="720" customWidth="1"/>
    <col min="3592" max="3592" width="73.33203125" style="720" customWidth="1"/>
    <col min="3593" max="3597" width="9.33203125" style="720"/>
    <col min="3598" max="3598" width="9.1640625" style="720" customWidth="1"/>
    <col min="3599" max="3602" width="14.1640625" style="720" customWidth="1"/>
    <col min="3603" max="3603" width="9.33203125" style="720"/>
    <col min="3604" max="3607" width="14.1640625" style="720" customWidth="1"/>
    <col min="3608" max="3840" width="9.33203125" style="720"/>
    <col min="3841" max="3841" width="65.6640625" style="720" customWidth="1"/>
    <col min="3842" max="3842" width="10.6640625" style="720" customWidth="1"/>
    <col min="3843" max="3843" width="20.6640625" style="720" customWidth="1"/>
    <col min="3844" max="3844" width="3.33203125" style="720" customWidth="1"/>
    <col min="3845" max="3845" width="65.6640625" style="720" customWidth="1"/>
    <col min="3846" max="3846" width="10.6640625" style="720" customWidth="1"/>
    <col min="3847" max="3847" width="20.6640625" style="720" customWidth="1"/>
    <col min="3848" max="3848" width="73.33203125" style="720" customWidth="1"/>
    <col min="3849" max="3853" width="9.33203125" style="720"/>
    <col min="3854" max="3854" width="9.1640625" style="720" customWidth="1"/>
    <col min="3855" max="3858" width="14.1640625" style="720" customWidth="1"/>
    <col min="3859" max="3859" width="9.33203125" style="720"/>
    <col min="3860" max="3863" width="14.1640625" style="720" customWidth="1"/>
    <col min="3864" max="4096" width="9.33203125" style="720"/>
    <col min="4097" max="4097" width="65.6640625" style="720" customWidth="1"/>
    <col min="4098" max="4098" width="10.6640625" style="720" customWidth="1"/>
    <col min="4099" max="4099" width="20.6640625" style="720" customWidth="1"/>
    <col min="4100" max="4100" width="3.33203125" style="720" customWidth="1"/>
    <col min="4101" max="4101" width="65.6640625" style="720" customWidth="1"/>
    <col min="4102" max="4102" width="10.6640625" style="720" customWidth="1"/>
    <col min="4103" max="4103" width="20.6640625" style="720" customWidth="1"/>
    <col min="4104" max="4104" width="73.33203125" style="720" customWidth="1"/>
    <col min="4105" max="4109" width="9.33203125" style="720"/>
    <col min="4110" max="4110" width="9.1640625" style="720" customWidth="1"/>
    <col min="4111" max="4114" width="14.1640625" style="720" customWidth="1"/>
    <col min="4115" max="4115" width="9.33203125" style="720"/>
    <col min="4116" max="4119" width="14.1640625" style="720" customWidth="1"/>
    <col min="4120" max="4352" width="9.33203125" style="720"/>
    <col min="4353" max="4353" width="65.6640625" style="720" customWidth="1"/>
    <col min="4354" max="4354" width="10.6640625" style="720" customWidth="1"/>
    <col min="4355" max="4355" width="20.6640625" style="720" customWidth="1"/>
    <col min="4356" max="4356" width="3.33203125" style="720" customWidth="1"/>
    <col min="4357" max="4357" width="65.6640625" style="720" customWidth="1"/>
    <col min="4358" max="4358" width="10.6640625" style="720" customWidth="1"/>
    <col min="4359" max="4359" width="20.6640625" style="720" customWidth="1"/>
    <col min="4360" max="4360" width="73.33203125" style="720" customWidth="1"/>
    <col min="4361" max="4365" width="9.33203125" style="720"/>
    <col min="4366" max="4366" width="9.1640625" style="720" customWidth="1"/>
    <col min="4367" max="4370" width="14.1640625" style="720" customWidth="1"/>
    <col min="4371" max="4371" width="9.33203125" style="720"/>
    <col min="4372" max="4375" width="14.1640625" style="720" customWidth="1"/>
    <col min="4376" max="4608" width="9.33203125" style="720"/>
    <col min="4609" max="4609" width="65.6640625" style="720" customWidth="1"/>
    <col min="4610" max="4610" width="10.6640625" style="720" customWidth="1"/>
    <col min="4611" max="4611" width="20.6640625" style="720" customWidth="1"/>
    <col min="4612" max="4612" width="3.33203125" style="720" customWidth="1"/>
    <col min="4613" max="4613" width="65.6640625" style="720" customWidth="1"/>
    <col min="4614" max="4614" width="10.6640625" style="720" customWidth="1"/>
    <col min="4615" max="4615" width="20.6640625" style="720" customWidth="1"/>
    <col min="4616" max="4616" width="73.33203125" style="720" customWidth="1"/>
    <col min="4617" max="4621" width="9.33203125" style="720"/>
    <col min="4622" max="4622" width="9.1640625" style="720" customWidth="1"/>
    <col min="4623" max="4626" width="14.1640625" style="720" customWidth="1"/>
    <col min="4627" max="4627" width="9.33203125" style="720"/>
    <col min="4628" max="4631" width="14.1640625" style="720" customWidth="1"/>
    <col min="4632" max="4864" width="9.33203125" style="720"/>
    <col min="4865" max="4865" width="65.6640625" style="720" customWidth="1"/>
    <col min="4866" max="4866" width="10.6640625" style="720" customWidth="1"/>
    <col min="4867" max="4867" width="20.6640625" style="720" customWidth="1"/>
    <col min="4868" max="4868" width="3.33203125" style="720" customWidth="1"/>
    <col min="4869" max="4869" width="65.6640625" style="720" customWidth="1"/>
    <col min="4870" max="4870" width="10.6640625" style="720" customWidth="1"/>
    <col min="4871" max="4871" width="20.6640625" style="720" customWidth="1"/>
    <col min="4872" max="4872" width="73.33203125" style="720" customWidth="1"/>
    <col min="4873" max="4877" width="9.33203125" style="720"/>
    <col min="4878" max="4878" width="9.1640625" style="720" customWidth="1"/>
    <col min="4879" max="4882" width="14.1640625" style="720" customWidth="1"/>
    <col min="4883" max="4883" width="9.33203125" style="720"/>
    <col min="4884" max="4887" width="14.1640625" style="720" customWidth="1"/>
    <col min="4888" max="5120" width="9.33203125" style="720"/>
    <col min="5121" max="5121" width="65.6640625" style="720" customWidth="1"/>
    <col min="5122" max="5122" width="10.6640625" style="720" customWidth="1"/>
    <col min="5123" max="5123" width="20.6640625" style="720" customWidth="1"/>
    <col min="5124" max="5124" width="3.33203125" style="720" customWidth="1"/>
    <col min="5125" max="5125" width="65.6640625" style="720" customWidth="1"/>
    <col min="5126" max="5126" width="10.6640625" style="720" customWidth="1"/>
    <col min="5127" max="5127" width="20.6640625" style="720" customWidth="1"/>
    <col min="5128" max="5128" width="73.33203125" style="720" customWidth="1"/>
    <col min="5129" max="5133" width="9.33203125" style="720"/>
    <col min="5134" max="5134" width="9.1640625" style="720" customWidth="1"/>
    <col min="5135" max="5138" width="14.1640625" style="720" customWidth="1"/>
    <col min="5139" max="5139" width="9.33203125" style="720"/>
    <col min="5140" max="5143" width="14.1640625" style="720" customWidth="1"/>
    <col min="5144" max="5376" width="9.33203125" style="720"/>
    <col min="5377" max="5377" width="65.6640625" style="720" customWidth="1"/>
    <col min="5378" max="5378" width="10.6640625" style="720" customWidth="1"/>
    <col min="5379" max="5379" width="20.6640625" style="720" customWidth="1"/>
    <col min="5380" max="5380" width="3.33203125" style="720" customWidth="1"/>
    <col min="5381" max="5381" width="65.6640625" style="720" customWidth="1"/>
    <col min="5382" max="5382" width="10.6640625" style="720" customWidth="1"/>
    <col min="5383" max="5383" width="20.6640625" style="720" customWidth="1"/>
    <col min="5384" max="5384" width="73.33203125" style="720" customWidth="1"/>
    <col min="5385" max="5389" width="9.33203125" style="720"/>
    <col min="5390" max="5390" width="9.1640625" style="720" customWidth="1"/>
    <col min="5391" max="5394" width="14.1640625" style="720" customWidth="1"/>
    <col min="5395" max="5395" width="9.33203125" style="720"/>
    <col min="5396" max="5399" width="14.1640625" style="720" customWidth="1"/>
    <col min="5400" max="5632" width="9.33203125" style="720"/>
    <col min="5633" max="5633" width="65.6640625" style="720" customWidth="1"/>
    <col min="5634" max="5634" width="10.6640625" style="720" customWidth="1"/>
    <col min="5635" max="5635" width="20.6640625" style="720" customWidth="1"/>
    <col min="5636" max="5636" width="3.33203125" style="720" customWidth="1"/>
    <col min="5637" max="5637" width="65.6640625" style="720" customWidth="1"/>
    <col min="5638" max="5638" width="10.6640625" style="720" customWidth="1"/>
    <col min="5639" max="5639" width="20.6640625" style="720" customWidth="1"/>
    <col min="5640" max="5640" width="73.33203125" style="720" customWidth="1"/>
    <col min="5641" max="5645" width="9.33203125" style="720"/>
    <col min="5646" max="5646" width="9.1640625" style="720" customWidth="1"/>
    <col min="5647" max="5650" width="14.1640625" style="720" customWidth="1"/>
    <col min="5651" max="5651" width="9.33203125" style="720"/>
    <col min="5652" max="5655" width="14.1640625" style="720" customWidth="1"/>
    <col min="5656" max="5888" width="9.33203125" style="720"/>
    <col min="5889" max="5889" width="65.6640625" style="720" customWidth="1"/>
    <col min="5890" max="5890" width="10.6640625" style="720" customWidth="1"/>
    <col min="5891" max="5891" width="20.6640625" style="720" customWidth="1"/>
    <col min="5892" max="5892" width="3.33203125" style="720" customWidth="1"/>
    <col min="5893" max="5893" width="65.6640625" style="720" customWidth="1"/>
    <col min="5894" max="5894" width="10.6640625" style="720" customWidth="1"/>
    <col min="5895" max="5895" width="20.6640625" style="720" customWidth="1"/>
    <col min="5896" max="5896" width="73.33203125" style="720" customWidth="1"/>
    <col min="5897" max="5901" width="9.33203125" style="720"/>
    <col min="5902" max="5902" width="9.1640625" style="720" customWidth="1"/>
    <col min="5903" max="5906" width="14.1640625" style="720" customWidth="1"/>
    <col min="5907" max="5907" width="9.33203125" style="720"/>
    <col min="5908" max="5911" width="14.1640625" style="720" customWidth="1"/>
    <col min="5912" max="6144" width="9.33203125" style="720"/>
    <col min="6145" max="6145" width="65.6640625" style="720" customWidth="1"/>
    <col min="6146" max="6146" width="10.6640625" style="720" customWidth="1"/>
    <col min="6147" max="6147" width="20.6640625" style="720" customWidth="1"/>
    <col min="6148" max="6148" width="3.33203125" style="720" customWidth="1"/>
    <col min="6149" max="6149" width="65.6640625" style="720" customWidth="1"/>
    <col min="6150" max="6150" width="10.6640625" style="720" customWidth="1"/>
    <col min="6151" max="6151" width="20.6640625" style="720" customWidth="1"/>
    <col min="6152" max="6152" width="73.33203125" style="720" customWidth="1"/>
    <col min="6153" max="6157" width="9.33203125" style="720"/>
    <col min="6158" max="6158" width="9.1640625" style="720" customWidth="1"/>
    <col min="6159" max="6162" width="14.1640625" style="720" customWidth="1"/>
    <col min="6163" max="6163" width="9.33203125" style="720"/>
    <col min="6164" max="6167" width="14.1640625" style="720" customWidth="1"/>
    <col min="6168" max="6400" width="9.33203125" style="720"/>
    <col min="6401" max="6401" width="65.6640625" style="720" customWidth="1"/>
    <col min="6402" max="6402" width="10.6640625" style="720" customWidth="1"/>
    <col min="6403" max="6403" width="20.6640625" style="720" customWidth="1"/>
    <col min="6404" max="6404" width="3.33203125" style="720" customWidth="1"/>
    <col min="6405" max="6405" width="65.6640625" style="720" customWidth="1"/>
    <col min="6406" max="6406" width="10.6640625" style="720" customWidth="1"/>
    <col min="6407" max="6407" width="20.6640625" style="720" customWidth="1"/>
    <col min="6408" max="6408" width="73.33203125" style="720" customWidth="1"/>
    <col min="6409" max="6413" width="9.33203125" style="720"/>
    <col min="6414" max="6414" width="9.1640625" style="720" customWidth="1"/>
    <col min="6415" max="6418" width="14.1640625" style="720" customWidth="1"/>
    <col min="6419" max="6419" width="9.33203125" style="720"/>
    <col min="6420" max="6423" width="14.1640625" style="720" customWidth="1"/>
    <col min="6424" max="6656" width="9.33203125" style="720"/>
    <col min="6657" max="6657" width="65.6640625" style="720" customWidth="1"/>
    <col min="6658" max="6658" width="10.6640625" style="720" customWidth="1"/>
    <col min="6659" max="6659" width="20.6640625" style="720" customWidth="1"/>
    <col min="6660" max="6660" width="3.33203125" style="720" customWidth="1"/>
    <col min="6661" max="6661" width="65.6640625" style="720" customWidth="1"/>
    <col min="6662" max="6662" width="10.6640625" style="720" customWidth="1"/>
    <col min="6663" max="6663" width="20.6640625" style="720" customWidth="1"/>
    <col min="6664" max="6664" width="73.33203125" style="720" customWidth="1"/>
    <col min="6665" max="6669" width="9.33203125" style="720"/>
    <col min="6670" max="6670" width="9.1640625" style="720" customWidth="1"/>
    <col min="6671" max="6674" width="14.1640625" style="720" customWidth="1"/>
    <col min="6675" max="6675" width="9.33203125" style="720"/>
    <col min="6676" max="6679" width="14.1640625" style="720" customWidth="1"/>
    <col min="6680" max="6912" width="9.33203125" style="720"/>
    <col min="6913" max="6913" width="65.6640625" style="720" customWidth="1"/>
    <col min="6914" max="6914" width="10.6640625" style="720" customWidth="1"/>
    <col min="6915" max="6915" width="20.6640625" style="720" customWidth="1"/>
    <col min="6916" max="6916" width="3.33203125" style="720" customWidth="1"/>
    <col min="6917" max="6917" width="65.6640625" style="720" customWidth="1"/>
    <col min="6918" max="6918" width="10.6640625" style="720" customWidth="1"/>
    <col min="6919" max="6919" width="20.6640625" style="720" customWidth="1"/>
    <col min="6920" max="6920" width="73.33203125" style="720" customWidth="1"/>
    <col min="6921" max="6925" width="9.33203125" style="720"/>
    <col min="6926" max="6926" width="9.1640625" style="720" customWidth="1"/>
    <col min="6927" max="6930" width="14.1640625" style="720" customWidth="1"/>
    <col min="6931" max="6931" width="9.33203125" style="720"/>
    <col min="6932" max="6935" width="14.1640625" style="720" customWidth="1"/>
    <col min="6936" max="7168" width="9.33203125" style="720"/>
    <col min="7169" max="7169" width="65.6640625" style="720" customWidth="1"/>
    <col min="7170" max="7170" width="10.6640625" style="720" customWidth="1"/>
    <col min="7171" max="7171" width="20.6640625" style="720" customWidth="1"/>
    <col min="7172" max="7172" width="3.33203125" style="720" customWidth="1"/>
    <col min="7173" max="7173" width="65.6640625" style="720" customWidth="1"/>
    <col min="7174" max="7174" width="10.6640625" style="720" customWidth="1"/>
    <col min="7175" max="7175" width="20.6640625" style="720" customWidth="1"/>
    <col min="7176" max="7176" width="73.33203125" style="720" customWidth="1"/>
    <col min="7177" max="7181" width="9.33203125" style="720"/>
    <col min="7182" max="7182" width="9.1640625" style="720" customWidth="1"/>
    <col min="7183" max="7186" width="14.1640625" style="720" customWidth="1"/>
    <col min="7187" max="7187" width="9.33203125" style="720"/>
    <col min="7188" max="7191" width="14.1640625" style="720" customWidth="1"/>
    <col min="7192" max="7424" width="9.33203125" style="720"/>
    <col min="7425" max="7425" width="65.6640625" style="720" customWidth="1"/>
    <col min="7426" max="7426" width="10.6640625" style="720" customWidth="1"/>
    <col min="7427" max="7427" width="20.6640625" style="720" customWidth="1"/>
    <col min="7428" max="7428" width="3.33203125" style="720" customWidth="1"/>
    <col min="7429" max="7429" width="65.6640625" style="720" customWidth="1"/>
    <col min="7430" max="7430" width="10.6640625" style="720" customWidth="1"/>
    <col min="7431" max="7431" width="20.6640625" style="720" customWidth="1"/>
    <col min="7432" max="7432" width="73.33203125" style="720" customWidth="1"/>
    <col min="7433" max="7437" width="9.33203125" style="720"/>
    <col min="7438" max="7438" width="9.1640625" style="720" customWidth="1"/>
    <col min="7439" max="7442" width="14.1640625" style="720" customWidth="1"/>
    <col min="7443" max="7443" width="9.33203125" style="720"/>
    <col min="7444" max="7447" width="14.1640625" style="720" customWidth="1"/>
    <col min="7448" max="7680" width="9.33203125" style="720"/>
    <col min="7681" max="7681" width="65.6640625" style="720" customWidth="1"/>
    <col min="7682" max="7682" width="10.6640625" style="720" customWidth="1"/>
    <col min="7683" max="7683" width="20.6640625" style="720" customWidth="1"/>
    <col min="7684" max="7684" width="3.33203125" style="720" customWidth="1"/>
    <col min="7685" max="7685" width="65.6640625" style="720" customWidth="1"/>
    <col min="7686" max="7686" width="10.6640625" style="720" customWidth="1"/>
    <col min="7687" max="7687" width="20.6640625" style="720" customWidth="1"/>
    <col min="7688" max="7688" width="73.33203125" style="720" customWidth="1"/>
    <col min="7689" max="7693" width="9.33203125" style="720"/>
    <col min="7694" max="7694" width="9.1640625" style="720" customWidth="1"/>
    <col min="7695" max="7698" width="14.1640625" style="720" customWidth="1"/>
    <col min="7699" max="7699" width="9.33203125" style="720"/>
    <col min="7700" max="7703" width="14.1640625" style="720" customWidth="1"/>
    <col min="7704" max="7936" width="9.33203125" style="720"/>
    <col min="7937" max="7937" width="65.6640625" style="720" customWidth="1"/>
    <col min="7938" max="7938" width="10.6640625" style="720" customWidth="1"/>
    <col min="7939" max="7939" width="20.6640625" style="720" customWidth="1"/>
    <col min="7940" max="7940" width="3.33203125" style="720" customWidth="1"/>
    <col min="7941" max="7941" width="65.6640625" style="720" customWidth="1"/>
    <col min="7942" max="7942" width="10.6640625" style="720" customWidth="1"/>
    <col min="7943" max="7943" width="20.6640625" style="720" customWidth="1"/>
    <col min="7944" max="7944" width="73.33203125" style="720" customWidth="1"/>
    <col min="7945" max="7949" width="9.33203125" style="720"/>
    <col min="7950" max="7950" width="9.1640625" style="720" customWidth="1"/>
    <col min="7951" max="7954" width="14.1640625" style="720" customWidth="1"/>
    <col min="7955" max="7955" width="9.33203125" style="720"/>
    <col min="7956" max="7959" width="14.1640625" style="720" customWidth="1"/>
    <col min="7960" max="8192" width="9.33203125" style="720"/>
    <col min="8193" max="8193" width="65.6640625" style="720" customWidth="1"/>
    <col min="8194" max="8194" width="10.6640625" style="720" customWidth="1"/>
    <col min="8195" max="8195" width="20.6640625" style="720" customWidth="1"/>
    <col min="8196" max="8196" width="3.33203125" style="720" customWidth="1"/>
    <col min="8197" max="8197" width="65.6640625" style="720" customWidth="1"/>
    <col min="8198" max="8198" width="10.6640625" style="720" customWidth="1"/>
    <col min="8199" max="8199" width="20.6640625" style="720" customWidth="1"/>
    <col min="8200" max="8200" width="73.33203125" style="720" customWidth="1"/>
    <col min="8201" max="8205" width="9.33203125" style="720"/>
    <col min="8206" max="8206" width="9.1640625" style="720" customWidth="1"/>
    <col min="8207" max="8210" width="14.1640625" style="720" customWidth="1"/>
    <col min="8211" max="8211" width="9.33203125" style="720"/>
    <col min="8212" max="8215" width="14.1640625" style="720" customWidth="1"/>
    <col min="8216" max="8448" width="9.33203125" style="720"/>
    <col min="8449" max="8449" width="65.6640625" style="720" customWidth="1"/>
    <col min="8450" max="8450" width="10.6640625" style="720" customWidth="1"/>
    <col min="8451" max="8451" width="20.6640625" style="720" customWidth="1"/>
    <col min="8452" max="8452" width="3.33203125" style="720" customWidth="1"/>
    <col min="8453" max="8453" width="65.6640625" style="720" customWidth="1"/>
    <col min="8454" max="8454" width="10.6640625" style="720" customWidth="1"/>
    <col min="8455" max="8455" width="20.6640625" style="720" customWidth="1"/>
    <col min="8456" max="8456" width="73.33203125" style="720" customWidth="1"/>
    <col min="8457" max="8461" width="9.33203125" style="720"/>
    <col min="8462" max="8462" width="9.1640625" style="720" customWidth="1"/>
    <col min="8463" max="8466" width="14.1640625" style="720" customWidth="1"/>
    <col min="8467" max="8467" width="9.33203125" style="720"/>
    <col min="8468" max="8471" width="14.1640625" style="720" customWidth="1"/>
    <col min="8472" max="8704" width="9.33203125" style="720"/>
    <col min="8705" max="8705" width="65.6640625" style="720" customWidth="1"/>
    <col min="8706" max="8706" width="10.6640625" style="720" customWidth="1"/>
    <col min="8707" max="8707" width="20.6640625" style="720" customWidth="1"/>
    <col min="8708" max="8708" width="3.33203125" style="720" customWidth="1"/>
    <col min="8709" max="8709" width="65.6640625" style="720" customWidth="1"/>
    <col min="8710" max="8710" width="10.6640625" style="720" customWidth="1"/>
    <col min="8711" max="8711" width="20.6640625" style="720" customWidth="1"/>
    <col min="8712" max="8712" width="73.33203125" style="720" customWidth="1"/>
    <col min="8713" max="8717" width="9.33203125" style="720"/>
    <col min="8718" max="8718" width="9.1640625" style="720" customWidth="1"/>
    <col min="8719" max="8722" width="14.1640625" style="720" customWidth="1"/>
    <col min="8723" max="8723" width="9.33203125" style="720"/>
    <col min="8724" max="8727" width="14.1640625" style="720" customWidth="1"/>
    <col min="8728" max="8960" width="9.33203125" style="720"/>
    <col min="8961" max="8961" width="65.6640625" style="720" customWidth="1"/>
    <col min="8962" max="8962" width="10.6640625" style="720" customWidth="1"/>
    <col min="8963" max="8963" width="20.6640625" style="720" customWidth="1"/>
    <col min="8964" max="8964" width="3.33203125" style="720" customWidth="1"/>
    <col min="8965" max="8965" width="65.6640625" style="720" customWidth="1"/>
    <col min="8966" max="8966" width="10.6640625" style="720" customWidth="1"/>
    <col min="8967" max="8967" width="20.6640625" style="720" customWidth="1"/>
    <col min="8968" max="8968" width="73.33203125" style="720" customWidth="1"/>
    <col min="8969" max="8973" width="9.33203125" style="720"/>
    <col min="8974" max="8974" width="9.1640625" style="720" customWidth="1"/>
    <col min="8975" max="8978" width="14.1640625" style="720" customWidth="1"/>
    <col min="8979" max="8979" width="9.33203125" style="720"/>
    <col min="8980" max="8983" width="14.1640625" style="720" customWidth="1"/>
    <col min="8984" max="9216" width="9.33203125" style="720"/>
    <col min="9217" max="9217" width="65.6640625" style="720" customWidth="1"/>
    <col min="9218" max="9218" width="10.6640625" style="720" customWidth="1"/>
    <col min="9219" max="9219" width="20.6640625" style="720" customWidth="1"/>
    <col min="9220" max="9220" width="3.33203125" style="720" customWidth="1"/>
    <col min="9221" max="9221" width="65.6640625" style="720" customWidth="1"/>
    <col min="9222" max="9222" width="10.6640625" style="720" customWidth="1"/>
    <col min="9223" max="9223" width="20.6640625" style="720" customWidth="1"/>
    <col min="9224" max="9224" width="73.33203125" style="720" customWidth="1"/>
    <col min="9225" max="9229" width="9.33203125" style="720"/>
    <col min="9230" max="9230" width="9.1640625" style="720" customWidth="1"/>
    <col min="9231" max="9234" width="14.1640625" style="720" customWidth="1"/>
    <col min="9235" max="9235" width="9.33203125" style="720"/>
    <col min="9236" max="9239" width="14.1640625" style="720" customWidth="1"/>
    <col min="9240" max="9472" width="9.33203125" style="720"/>
    <col min="9473" max="9473" width="65.6640625" style="720" customWidth="1"/>
    <col min="9474" max="9474" width="10.6640625" style="720" customWidth="1"/>
    <col min="9475" max="9475" width="20.6640625" style="720" customWidth="1"/>
    <col min="9476" max="9476" width="3.33203125" style="720" customWidth="1"/>
    <col min="9477" max="9477" width="65.6640625" style="720" customWidth="1"/>
    <col min="9478" max="9478" width="10.6640625" style="720" customWidth="1"/>
    <col min="9479" max="9479" width="20.6640625" style="720" customWidth="1"/>
    <col min="9480" max="9480" width="73.33203125" style="720" customWidth="1"/>
    <col min="9481" max="9485" width="9.33203125" style="720"/>
    <col min="9486" max="9486" width="9.1640625" style="720" customWidth="1"/>
    <col min="9487" max="9490" width="14.1640625" style="720" customWidth="1"/>
    <col min="9491" max="9491" width="9.33203125" style="720"/>
    <col min="9492" max="9495" width="14.1640625" style="720" customWidth="1"/>
    <col min="9496" max="9728" width="9.33203125" style="720"/>
    <col min="9729" max="9729" width="65.6640625" style="720" customWidth="1"/>
    <col min="9730" max="9730" width="10.6640625" style="720" customWidth="1"/>
    <col min="9731" max="9731" width="20.6640625" style="720" customWidth="1"/>
    <col min="9732" max="9732" width="3.33203125" style="720" customWidth="1"/>
    <col min="9733" max="9733" width="65.6640625" style="720" customWidth="1"/>
    <col min="9734" max="9734" width="10.6640625" style="720" customWidth="1"/>
    <col min="9735" max="9735" width="20.6640625" style="720" customWidth="1"/>
    <col min="9736" max="9736" width="73.33203125" style="720" customWidth="1"/>
    <col min="9737" max="9741" width="9.33203125" style="720"/>
    <col min="9742" max="9742" width="9.1640625" style="720" customWidth="1"/>
    <col min="9743" max="9746" width="14.1640625" style="720" customWidth="1"/>
    <col min="9747" max="9747" width="9.33203125" style="720"/>
    <col min="9748" max="9751" width="14.1640625" style="720" customWidth="1"/>
    <col min="9752" max="9984" width="9.33203125" style="720"/>
    <col min="9985" max="9985" width="65.6640625" style="720" customWidth="1"/>
    <col min="9986" max="9986" width="10.6640625" style="720" customWidth="1"/>
    <col min="9987" max="9987" width="20.6640625" style="720" customWidth="1"/>
    <col min="9988" max="9988" width="3.33203125" style="720" customWidth="1"/>
    <col min="9989" max="9989" width="65.6640625" style="720" customWidth="1"/>
    <col min="9990" max="9990" width="10.6640625" style="720" customWidth="1"/>
    <col min="9991" max="9991" width="20.6640625" style="720" customWidth="1"/>
    <col min="9992" max="9992" width="73.33203125" style="720" customWidth="1"/>
    <col min="9993" max="9997" width="9.33203125" style="720"/>
    <col min="9998" max="9998" width="9.1640625" style="720" customWidth="1"/>
    <col min="9999" max="10002" width="14.1640625" style="720" customWidth="1"/>
    <col min="10003" max="10003" width="9.33203125" style="720"/>
    <col min="10004" max="10007" width="14.1640625" style="720" customWidth="1"/>
    <col min="10008" max="10240" width="9.33203125" style="720"/>
    <col min="10241" max="10241" width="65.6640625" style="720" customWidth="1"/>
    <col min="10242" max="10242" width="10.6640625" style="720" customWidth="1"/>
    <col min="10243" max="10243" width="20.6640625" style="720" customWidth="1"/>
    <col min="10244" max="10244" width="3.33203125" style="720" customWidth="1"/>
    <col min="10245" max="10245" width="65.6640625" style="720" customWidth="1"/>
    <col min="10246" max="10246" width="10.6640625" style="720" customWidth="1"/>
    <col min="10247" max="10247" width="20.6640625" style="720" customWidth="1"/>
    <col min="10248" max="10248" width="73.33203125" style="720" customWidth="1"/>
    <col min="10249" max="10253" width="9.33203125" style="720"/>
    <col min="10254" max="10254" width="9.1640625" style="720" customWidth="1"/>
    <col min="10255" max="10258" width="14.1640625" style="720" customWidth="1"/>
    <col min="10259" max="10259" width="9.33203125" style="720"/>
    <col min="10260" max="10263" width="14.1640625" style="720" customWidth="1"/>
    <col min="10264" max="10496" width="9.33203125" style="720"/>
    <col min="10497" max="10497" width="65.6640625" style="720" customWidth="1"/>
    <col min="10498" max="10498" width="10.6640625" style="720" customWidth="1"/>
    <col min="10499" max="10499" width="20.6640625" style="720" customWidth="1"/>
    <col min="10500" max="10500" width="3.33203125" style="720" customWidth="1"/>
    <col min="10501" max="10501" width="65.6640625" style="720" customWidth="1"/>
    <col min="10502" max="10502" width="10.6640625" style="720" customWidth="1"/>
    <col min="10503" max="10503" width="20.6640625" style="720" customWidth="1"/>
    <col min="10504" max="10504" width="73.33203125" style="720" customWidth="1"/>
    <col min="10505" max="10509" width="9.33203125" style="720"/>
    <col min="10510" max="10510" width="9.1640625" style="720" customWidth="1"/>
    <col min="10511" max="10514" width="14.1640625" style="720" customWidth="1"/>
    <col min="10515" max="10515" width="9.33203125" style="720"/>
    <col min="10516" max="10519" width="14.1640625" style="720" customWidth="1"/>
    <col min="10520" max="10752" width="9.33203125" style="720"/>
    <col min="10753" max="10753" width="65.6640625" style="720" customWidth="1"/>
    <col min="10754" max="10754" width="10.6640625" style="720" customWidth="1"/>
    <col min="10755" max="10755" width="20.6640625" style="720" customWidth="1"/>
    <col min="10756" max="10756" width="3.33203125" style="720" customWidth="1"/>
    <col min="10757" max="10757" width="65.6640625" style="720" customWidth="1"/>
    <col min="10758" max="10758" width="10.6640625" style="720" customWidth="1"/>
    <col min="10759" max="10759" width="20.6640625" style="720" customWidth="1"/>
    <col min="10760" max="10760" width="73.33203125" style="720" customWidth="1"/>
    <col min="10761" max="10765" width="9.33203125" style="720"/>
    <col min="10766" max="10766" width="9.1640625" style="720" customWidth="1"/>
    <col min="10767" max="10770" width="14.1640625" style="720" customWidth="1"/>
    <col min="10771" max="10771" width="9.33203125" style="720"/>
    <col min="10772" max="10775" width="14.1640625" style="720" customWidth="1"/>
    <col min="10776" max="11008" width="9.33203125" style="720"/>
    <col min="11009" max="11009" width="65.6640625" style="720" customWidth="1"/>
    <col min="11010" max="11010" width="10.6640625" style="720" customWidth="1"/>
    <col min="11011" max="11011" width="20.6640625" style="720" customWidth="1"/>
    <col min="11012" max="11012" width="3.33203125" style="720" customWidth="1"/>
    <col min="11013" max="11013" width="65.6640625" style="720" customWidth="1"/>
    <col min="11014" max="11014" width="10.6640625" style="720" customWidth="1"/>
    <col min="11015" max="11015" width="20.6640625" style="720" customWidth="1"/>
    <col min="11016" max="11016" width="73.33203125" style="720" customWidth="1"/>
    <col min="11017" max="11021" width="9.33203125" style="720"/>
    <col min="11022" max="11022" width="9.1640625" style="720" customWidth="1"/>
    <col min="11023" max="11026" width="14.1640625" style="720" customWidth="1"/>
    <col min="11027" max="11027" width="9.33203125" style="720"/>
    <col min="11028" max="11031" width="14.1640625" style="720" customWidth="1"/>
    <col min="11032" max="11264" width="9.33203125" style="720"/>
    <col min="11265" max="11265" width="65.6640625" style="720" customWidth="1"/>
    <col min="11266" max="11266" width="10.6640625" style="720" customWidth="1"/>
    <col min="11267" max="11267" width="20.6640625" style="720" customWidth="1"/>
    <col min="11268" max="11268" width="3.33203125" style="720" customWidth="1"/>
    <col min="11269" max="11269" width="65.6640625" style="720" customWidth="1"/>
    <col min="11270" max="11270" width="10.6640625" style="720" customWidth="1"/>
    <col min="11271" max="11271" width="20.6640625" style="720" customWidth="1"/>
    <col min="11272" max="11272" width="73.33203125" style="720" customWidth="1"/>
    <col min="11273" max="11277" width="9.33203125" style="720"/>
    <col min="11278" max="11278" width="9.1640625" style="720" customWidth="1"/>
    <col min="11279" max="11282" width="14.1640625" style="720" customWidth="1"/>
    <col min="11283" max="11283" width="9.33203125" style="720"/>
    <col min="11284" max="11287" width="14.1640625" style="720" customWidth="1"/>
    <col min="11288" max="11520" width="9.33203125" style="720"/>
    <col min="11521" max="11521" width="65.6640625" style="720" customWidth="1"/>
    <col min="11522" max="11522" width="10.6640625" style="720" customWidth="1"/>
    <col min="11523" max="11523" width="20.6640625" style="720" customWidth="1"/>
    <col min="11524" max="11524" width="3.33203125" style="720" customWidth="1"/>
    <col min="11525" max="11525" width="65.6640625" style="720" customWidth="1"/>
    <col min="11526" max="11526" width="10.6640625" style="720" customWidth="1"/>
    <col min="11527" max="11527" width="20.6640625" style="720" customWidth="1"/>
    <col min="11528" max="11528" width="73.33203125" style="720" customWidth="1"/>
    <col min="11529" max="11533" width="9.33203125" style="720"/>
    <col min="11534" max="11534" width="9.1640625" style="720" customWidth="1"/>
    <col min="11535" max="11538" width="14.1640625" style="720" customWidth="1"/>
    <col min="11539" max="11539" width="9.33203125" style="720"/>
    <col min="11540" max="11543" width="14.1640625" style="720" customWidth="1"/>
    <col min="11544" max="11776" width="9.33203125" style="720"/>
    <col min="11777" max="11777" width="65.6640625" style="720" customWidth="1"/>
    <col min="11778" max="11778" width="10.6640625" style="720" customWidth="1"/>
    <col min="11779" max="11779" width="20.6640625" style="720" customWidth="1"/>
    <col min="11780" max="11780" width="3.33203125" style="720" customWidth="1"/>
    <col min="11781" max="11781" width="65.6640625" style="720" customWidth="1"/>
    <col min="11782" max="11782" width="10.6640625" style="720" customWidth="1"/>
    <col min="11783" max="11783" width="20.6640625" style="720" customWidth="1"/>
    <col min="11784" max="11784" width="73.33203125" style="720" customWidth="1"/>
    <col min="11785" max="11789" width="9.33203125" style="720"/>
    <col min="11790" max="11790" width="9.1640625" style="720" customWidth="1"/>
    <col min="11791" max="11794" width="14.1640625" style="720" customWidth="1"/>
    <col min="11795" max="11795" width="9.33203125" style="720"/>
    <col min="11796" max="11799" width="14.1640625" style="720" customWidth="1"/>
    <col min="11800" max="12032" width="9.33203125" style="720"/>
    <col min="12033" max="12033" width="65.6640625" style="720" customWidth="1"/>
    <col min="12034" max="12034" width="10.6640625" style="720" customWidth="1"/>
    <col min="12035" max="12035" width="20.6640625" style="720" customWidth="1"/>
    <col min="12036" max="12036" width="3.33203125" style="720" customWidth="1"/>
    <col min="12037" max="12037" width="65.6640625" style="720" customWidth="1"/>
    <col min="12038" max="12038" width="10.6640625" style="720" customWidth="1"/>
    <col min="12039" max="12039" width="20.6640625" style="720" customWidth="1"/>
    <col min="12040" max="12040" width="73.33203125" style="720" customWidth="1"/>
    <col min="12041" max="12045" width="9.33203125" style="720"/>
    <col min="12046" max="12046" width="9.1640625" style="720" customWidth="1"/>
    <col min="12047" max="12050" width="14.1640625" style="720" customWidth="1"/>
    <col min="12051" max="12051" width="9.33203125" style="720"/>
    <col min="12052" max="12055" width="14.1640625" style="720" customWidth="1"/>
    <col min="12056" max="12288" width="9.33203125" style="720"/>
    <col min="12289" max="12289" width="65.6640625" style="720" customWidth="1"/>
    <col min="12290" max="12290" width="10.6640625" style="720" customWidth="1"/>
    <col min="12291" max="12291" width="20.6640625" style="720" customWidth="1"/>
    <col min="12292" max="12292" width="3.33203125" style="720" customWidth="1"/>
    <col min="12293" max="12293" width="65.6640625" style="720" customWidth="1"/>
    <col min="12294" max="12294" width="10.6640625" style="720" customWidth="1"/>
    <col min="12295" max="12295" width="20.6640625" style="720" customWidth="1"/>
    <col min="12296" max="12296" width="73.33203125" style="720" customWidth="1"/>
    <col min="12297" max="12301" width="9.33203125" style="720"/>
    <col min="12302" max="12302" width="9.1640625" style="720" customWidth="1"/>
    <col min="12303" max="12306" width="14.1640625" style="720" customWidth="1"/>
    <col min="12307" max="12307" width="9.33203125" style="720"/>
    <col min="12308" max="12311" width="14.1640625" style="720" customWidth="1"/>
    <col min="12312" max="12544" width="9.33203125" style="720"/>
    <col min="12545" max="12545" width="65.6640625" style="720" customWidth="1"/>
    <col min="12546" max="12546" width="10.6640625" style="720" customWidth="1"/>
    <col min="12547" max="12547" width="20.6640625" style="720" customWidth="1"/>
    <col min="12548" max="12548" width="3.33203125" style="720" customWidth="1"/>
    <col min="12549" max="12549" width="65.6640625" style="720" customWidth="1"/>
    <col min="12550" max="12550" width="10.6640625" style="720" customWidth="1"/>
    <col min="12551" max="12551" width="20.6640625" style="720" customWidth="1"/>
    <col min="12552" max="12552" width="73.33203125" style="720" customWidth="1"/>
    <col min="12553" max="12557" width="9.33203125" style="720"/>
    <col min="12558" max="12558" width="9.1640625" style="720" customWidth="1"/>
    <col min="12559" max="12562" width="14.1640625" style="720" customWidth="1"/>
    <col min="12563" max="12563" width="9.33203125" style="720"/>
    <col min="12564" max="12567" width="14.1640625" style="720" customWidth="1"/>
    <col min="12568" max="12800" width="9.33203125" style="720"/>
    <col min="12801" max="12801" width="65.6640625" style="720" customWidth="1"/>
    <col min="12802" max="12802" width="10.6640625" style="720" customWidth="1"/>
    <col min="12803" max="12803" width="20.6640625" style="720" customWidth="1"/>
    <col min="12804" max="12804" width="3.33203125" style="720" customWidth="1"/>
    <col min="12805" max="12805" width="65.6640625" style="720" customWidth="1"/>
    <col min="12806" max="12806" width="10.6640625" style="720" customWidth="1"/>
    <col min="12807" max="12807" width="20.6640625" style="720" customWidth="1"/>
    <col min="12808" max="12808" width="73.33203125" style="720" customWidth="1"/>
    <col min="12809" max="12813" width="9.33203125" style="720"/>
    <col min="12814" max="12814" width="9.1640625" style="720" customWidth="1"/>
    <col min="12815" max="12818" width="14.1640625" style="720" customWidth="1"/>
    <col min="12819" max="12819" width="9.33203125" style="720"/>
    <col min="12820" max="12823" width="14.1640625" style="720" customWidth="1"/>
    <col min="12824" max="13056" width="9.33203125" style="720"/>
    <col min="13057" max="13057" width="65.6640625" style="720" customWidth="1"/>
    <col min="13058" max="13058" width="10.6640625" style="720" customWidth="1"/>
    <col min="13059" max="13059" width="20.6640625" style="720" customWidth="1"/>
    <col min="13060" max="13060" width="3.33203125" style="720" customWidth="1"/>
    <col min="13061" max="13061" width="65.6640625" style="720" customWidth="1"/>
    <col min="13062" max="13062" width="10.6640625" style="720" customWidth="1"/>
    <col min="13063" max="13063" width="20.6640625" style="720" customWidth="1"/>
    <col min="13064" max="13064" width="73.33203125" style="720" customWidth="1"/>
    <col min="13065" max="13069" width="9.33203125" style="720"/>
    <col min="13070" max="13070" width="9.1640625" style="720" customWidth="1"/>
    <col min="13071" max="13074" width="14.1640625" style="720" customWidth="1"/>
    <col min="13075" max="13075" width="9.33203125" style="720"/>
    <col min="13076" max="13079" width="14.1640625" style="720" customWidth="1"/>
    <col min="13080" max="13312" width="9.33203125" style="720"/>
    <col min="13313" max="13313" width="65.6640625" style="720" customWidth="1"/>
    <col min="13314" max="13314" width="10.6640625" style="720" customWidth="1"/>
    <col min="13315" max="13315" width="20.6640625" style="720" customWidth="1"/>
    <col min="13316" max="13316" width="3.33203125" style="720" customWidth="1"/>
    <col min="13317" max="13317" width="65.6640625" style="720" customWidth="1"/>
    <col min="13318" max="13318" width="10.6640625" style="720" customWidth="1"/>
    <col min="13319" max="13319" width="20.6640625" style="720" customWidth="1"/>
    <col min="13320" max="13320" width="73.33203125" style="720" customWidth="1"/>
    <col min="13321" max="13325" width="9.33203125" style="720"/>
    <col min="13326" max="13326" width="9.1640625" style="720" customWidth="1"/>
    <col min="13327" max="13330" width="14.1640625" style="720" customWidth="1"/>
    <col min="13331" max="13331" width="9.33203125" style="720"/>
    <col min="13332" max="13335" width="14.1640625" style="720" customWidth="1"/>
    <col min="13336" max="13568" width="9.33203125" style="720"/>
    <col min="13569" max="13569" width="65.6640625" style="720" customWidth="1"/>
    <col min="13570" max="13570" width="10.6640625" style="720" customWidth="1"/>
    <col min="13571" max="13571" width="20.6640625" style="720" customWidth="1"/>
    <col min="13572" max="13572" width="3.33203125" style="720" customWidth="1"/>
    <col min="13573" max="13573" width="65.6640625" style="720" customWidth="1"/>
    <col min="13574" max="13574" width="10.6640625" style="720" customWidth="1"/>
    <col min="13575" max="13575" width="20.6640625" style="720" customWidth="1"/>
    <col min="13576" max="13576" width="73.33203125" style="720" customWidth="1"/>
    <col min="13577" max="13581" width="9.33203125" style="720"/>
    <col min="13582" max="13582" width="9.1640625" style="720" customWidth="1"/>
    <col min="13583" max="13586" width="14.1640625" style="720" customWidth="1"/>
    <col min="13587" max="13587" width="9.33203125" style="720"/>
    <col min="13588" max="13591" width="14.1640625" style="720" customWidth="1"/>
    <col min="13592" max="13824" width="9.33203125" style="720"/>
    <col min="13825" max="13825" width="65.6640625" style="720" customWidth="1"/>
    <col min="13826" max="13826" width="10.6640625" style="720" customWidth="1"/>
    <col min="13827" max="13827" width="20.6640625" style="720" customWidth="1"/>
    <col min="13828" max="13828" width="3.33203125" style="720" customWidth="1"/>
    <col min="13829" max="13829" width="65.6640625" style="720" customWidth="1"/>
    <col min="13830" max="13830" width="10.6640625" style="720" customWidth="1"/>
    <col min="13831" max="13831" width="20.6640625" style="720" customWidth="1"/>
    <col min="13832" max="13832" width="73.33203125" style="720" customWidth="1"/>
    <col min="13833" max="13837" width="9.33203125" style="720"/>
    <col min="13838" max="13838" width="9.1640625" style="720" customWidth="1"/>
    <col min="13839" max="13842" width="14.1640625" style="720" customWidth="1"/>
    <col min="13843" max="13843" width="9.33203125" style="720"/>
    <col min="13844" max="13847" width="14.1640625" style="720" customWidth="1"/>
    <col min="13848" max="14080" width="9.33203125" style="720"/>
    <col min="14081" max="14081" width="65.6640625" style="720" customWidth="1"/>
    <col min="14082" max="14082" width="10.6640625" style="720" customWidth="1"/>
    <col min="14083" max="14083" width="20.6640625" style="720" customWidth="1"/>
    <col min="14084" max="14084" width="3.33203125" style="720" customWidth="1"/>
    <col min="14085" max="14085" width="65.6640625" style="720" customWidth="1"/>
    <col min="14086" max="14086" width="10.6640625" style="720" customWidth="1"/>
    <col min="14087" max="14087" width="20.6640625" style="720" customWidth="1"/>
    <col min="14088" max="14088" width="73.33203125" style="720" customWidth="1"/>
    <col min="14089" max="14093" width="9.33203125" style="720"/>
    <col min="14094" max="14094" width="9.1640625" style="720" customWidth="1"/>
    <col min="14095" max="14098" width="14.1640625" style="720" customWidth="1"/>
    <col min="14099" max="14099" width="9.33203125" style="720"/>
    <col min="14100" max="14103" width="14.1640625" style="720" customWidth="1"/>
    <col min="14104" max="14336" width="9.33203125" style="720"/>
    <col min="14337" max="14337" width="65.6640625" style="720" customWidth="1"/>
    <col min="14338" max="14338" width="10.6640625" style="720" customWidth="1"/>
    <col min="14339" max="14339" width="20.6640625" style="720" customWidth="1"/>
    <col min="14340" max="14340" width="3.33203125" style="720" customWidth="1"/>
    <col min="14341" max="14341" width="65.6640625" style="720" customWidth="1"/>
    <col min="14342" max="14342" width="10.6640625" style="720" customWidth="1"/>
    <col min="14343" max="14343" width="20.6640625" style="720" customWidth="1"/>
    <col min="14344" max="14344" width="73.33203125" style="720" customWidth="1"/>
    <col min="14345" max="14349" width="9.33203125" style="720"/>
    <col min="14350" max="14350" width="9.1640625" style="720" customWidth="1"/>
    <col min="14351" max="14354" width="14.1640625" style="720" customWidth="1"/>
    <col min="14355" max="14355" width="9.33203125" style="720"/>
    <col min="14356" max="14359" width="14.1640625" style="720" customWidth="1"/>
    <col min="14360" max="14592" width="9.33203125" style="720"/>
    <col min="14593" max="14593" width="65.6640625" style="720" customWidth="1"/>
    <col min="14594" max="14594" width="10.6640625" style="720" customWidth="1"/>
    <col min="14595" max="14595" width="20.6640625" style="720" customWidth="1"/>
    <col min="14596" max="14596" width="3.33203125" style="720" customWidth="1"/>
    <col min="14597" max="14597" width="65.6640625" style="720" customWidth="1"/>
    <col min="14598" max="14598" width="10.6640625" style="720" customWidth="1"/>
    <col min="14599" max="14599" width="20.6640625" style="720" customWidth="1"/>
    <col min="14600" max="14600" width="73.33203125" style="720" customWidth="1"/>
    <col min="14601" max="14605" width="9.33203125" style="720"/>
    <col min="14606" max="14606" width="9.1640625" style="720" customWidth="1"/>
    <col min="14607" max="14610" width="14.1640625" style="720" customWidth="1"/>
    <col min="14611" max="14611" width="9.33203125" style="720"/>
    <col min="14612" max="14615" width="14.1640625" style="720" customWidth="1"/>
    <col min="14616" max="14848" width="9.33203125" style="720"/>
    <col min="14849" max="14849" width="65.6640625" style="720" customWidth="1"/>
    <col min="14850" max="14850" width="10.6640625" style="720" customWidth="1"/>
    <col min="14851" max="14851" width="20.6640625" style="720" customWidth="1"/>
    <col min="14852" max="14852" width="3.33203125" style="720" customWidth="1"/>
    <col min="14853" max="14853" width="65.6640625" style="720" customWidth="1"/>
    <col min="14854" max="14854" width="10.6640625" style="720" customWidth="1"/>
    <col min="14855" max="14855" width="20.6640625" style="720" customWidth="1"/>
    <col min="14856" max="14856" width="73.33203125" style="720" customWidth="1"/>
    <col min="14857" max="14861" width="9.33203125" style="720"/>
    <col min="14862" max="14862" width="9.1640625" style="720" customWidth="1"/>
    <col min="14863" max="14866" width="14.1640625" style="720" customWidth="1"/>
    <col min="14867" max="14867" width="9.33203125" style="720"/>
    <col min="14868" max="14871" width="14.1640625" style="720" customWidth="1"/>
    <col min="14872" max="15104" width="9.33203125" style="720"/>
    <col min="15105" max="15105" width="65.6640625" style="720" customWidth="1"/>
    <col min="15106" max="15106" width="10.6640625" style="720" customWidth="1"/>
    <col min="15107" max="15107" width="20.6640625" style="720" customWidth="1"/>
    <col min="15108" max="15108" width="3.33203125" style="720" customWidth="1"/>
    <col min="15109" max="15109" width="65.6640625" style="720" customWidth="1"/>
    <col min="15110" max="15110" width="10.6640625" style="720" customWidth="1"/>
    <col min="15111" max="15111" width="20.6640625" style="720" customWidth="1"/>
    <col min="15112" max="15112" width="73.33203125" style="720" customWidth="1"/>
    <col min="15113" max="15117" width="9.33203125" style="720"/>
    <col min="15118" max="15118" width="9.1640625" style="720" customWidth="1"/>
    <col min="15119" max="15122" width="14.1640625" style="720" customWidth="1"/>
    <col min="15123" max="15123" width="9.33203125" style="720"/>
    <col min="15124" max="15127" width="14.1640625" style="720" customWidth="1"/>
    <col min="15128" max="15360" width="9.33203125" style="720"/>
    <col min="15361" max="15361" width="65.6640625" style="720" customWidth="1"/>
    <col min="15362" max="15362" width="10.6640625" style="720" customWidth="1"/>
    <col min="15363" max="15363" width="20.6640625" style="720" customWidth="1"/>
    <col min="15364" max="15364" width="3.33203125" style="720" customWidth="1"/>
    <col min="15365" max="15365" width="65.6640625" style="720" customWidth="1"/>
    <col min="15366" max="15366" width="10.6640625" style="720" customWidth="1"/>
    <col min="15367" max="15367" width="20.6640625" style="720" customWidth="1"/>
    <col min="15368" max="15368" width="73.33203125" style="720" customWidth="1"/>
    <col min="15369" max="15373" width="9.33203125" style="720"/>
    <col min="15374" max="15374" width="9.1640625" style="720" customWidth="1"/>
    <col min="15375" max="15378" width="14.1640625" style="720" customWidth="1"/>
    <col min="15379" max="15379" width="9.33203125" style="720"/>
    <col min="15380" max="15383" width="14.1640625" style="720" customWidth="1"/>
    <col min="15384" max="15616" width="9.33203125" style="720"/>
    <col min="15617" max="15617" width="65.6640625" style="720" customWidth="1"/>
    <col min="15618" max="15618" width="10.6640625" style="720" customWidth="1"/>
    <col min="15619" max="15619" width="20.6640625" style="720" customWidth="1"/>
    <col min="15620" max="15620" width="3.33203125" style="720" customWidth="1"/>
    <col min="15621" max="15621" width="65.6640625" style="720" customWidth="1"/>
    <col min="15622" max="15622" width="10.6640625" style="720" customWidth="1"/>
    <col min="15623" max="15623" width="20.6640625" style="720" customWidth="1"/>
    <col min="15624" max="15624" width="73.33203125" style="720" customWidth="1"/>
    <col min="15625" max="15629" width="9.33203125" style="720"/>
    <col min="15630" max="15630" width="9.1640625" style="720" customWidth="1"/>
    <col min="15631" max="15634" width="14.1640625" style="720" customWidth="1"/>
    <col min="15635" max="15635" width="9.33203125" style="720"/>
    <col min="15636" max="15639" width="14.1640625" style="720" customWidth="1"/>
    <col min="15640" max="15872" width="9.33203125" style="720"/>
    <col min="15873" max="15873" width="65.6640625" style="720" customWidth="1"/>
    <col min="15874" max="15874" width="10.6640625" style="720" customWidth="1"/>
    <col min="15875" max="15875" width="20.6640625" style="720" customWidth="1"/>
    <col min="15876" max="15876" width="3.33203125" style="720" customWidth="1"/>
    <col min="15877" max="15877" width="65.6640625" style="720" customWidth="1"/>
    <col min="15878" max="15878" width="10.6640625" style="720" customWidth="1"/>
    <col min="15879" max="15879" width="20.6640625" style="720" customWidth="1"/>
    <col min="15880" max="15880" width="73.33203125" style="720" customWidth="1"/>
    <col min="15881" max="15885" width="9.33203125" style="720"/>
    <col min="15886" max="15886" width="9.1640625" style="720" customWidth="1"/>
    <col min="15887" max="15890" width="14.1640625" style="720" customWidth="1"/>
    <col min="15891" max="15891" width="9.33203125" style="720"/>
    <col min="15892" max="15895" width="14.1640625" style="720" customWidth="1"/>
    <col min="15896" max="16128" width="9.33203125" style="720"/>
    <col min="16129" max="16129" width="65.6640625" style="720" customWidth="1"/>
    <col min="16130" max="16130" width="10.6640625" style="720" customWidth="1"/>
    <col min="16131" max="16131" width="20.6640625" style="720" customWidth="1"/>
    <col min="16132" max="16132" width="3.33203125" style="720" customWidth="1"/>
    <col min="16133" max="16133" width="65.6640625" style="720" customWidth="1"/>
    <col min="16134" max="16134" width="10.6640625" style="720" customWidth="1"/>
    <col min="16135" max="16135" width="20.6640625" style="720" customWidth="1"/>
    <col min="16136" max="16136" width="73.33203125" style="720" customWidth="1"/>
    <col min="16137" max="16141" width="9.33203125" style="720"/>
    <col min="16142" max="16142" width="9.1640625" style="720" customWidth="1"/>
    <col min="16143" max="16146" width="14.1640625" style="720" customWidth="1"/>
    <col min="16147" max="16147" width="9.33203125" style="720"/>
    <col min="16148" max="16151" width="14.1640625" style="720" customWidth="1"/>
    <col min="16152" max="16384" width="9.33203125" style="720"/>
  </cols>
  <sheetData>
    <row r="1" spans="1:23" ht="23.25" x14ac:dyDescent="0.2">
      <c r="A1" s="718" t="str">
        <f>'t1'!$A$1</f>
        <v>REGIONI ED AUTONOMIE LOCALI - anno 2023</v>
      </c>
      <c r="B1" s="718"/>
      <c r="C1" s="718"/>
      <c r="D1" s="718"/>
      <c r="E1" s="718"/>
      <c r="F1" s="718"/>
      <c r="G1" s="718"/>
      <c r="H1" s="719" t="s">
        <v>303</v>
      </c>
      <c r="O1" s="721"/>
      <c r="P1" s="721"/>
      <c r="Q1" s="722">
        <v>8</v>
      </c>
      <c r="R1" s="722" t="s">
        <v>411</v>
      </c>
      <c r="T1" s="721"/>
      <c r="U1" s="721"/>
    </row>
    <row r="2" spans="1:23" ht="15.6" customHeight="1" x14ac:dyDescent="0.2"/>
    <row r="3" spans="1:23" ht="44.85" customHeight="1" x14ac:dyDescent="0.2">
      <c r="A3" s="726"/>
      <c r="B3" s="727"/>
      <c r="C3" s="727"/>
      <c r="D3" s="727"/>
      <c r="E3" s="727"/>
      <c r="F3" s="727"/>
      <c r="G3" s="727"/>
      <c r="O3" s="721"/>
      <c r="P3" s="721"/>
      <c r="T3" s="721"/>
      <c r="U3" s="721"/>
    </row>
    <row r="4" spans="1:23" ht="15.6" customHeight="1" thickBot="1" x14ac:dyDescent="0.25"/>
    <row r="5" spans="1:23" ht="25.5" customHeight="1" thickBot="1" x14ac:dyDescent="0.25">
      <c r="A5" s="728" t="s">
        <v>369</v>
      </c>
      <c r="B5" s="729"/>
      <c r="C5" s="730"/>
      <c r="D5" s="731"/>
      <c r="E5" s="728" t="s">
        <v>370</v>
      </c>
      <c r="F5" s="732"/>
      <c r="G5" s="730"/>
      <c r="H5" s="733" t="s">
        <v>371</v>
      </c>
      <c r="I5" s="788"/>
      <c r="J5" s="788"/>
      <c r="K5" s="788"/>
      <c r="L5" s="788"/>
      <c r="O5" s="735"/>
      <c r="P5" s="735"/>
      <c r="T5" s="735"/>
      <c r="U5" s="735"/>
    </row>
    <row r="6" spans="1:23" ht="17.100000000000001" customHeight="1" x14ac:dyDescent="0.2">
      <c r="A6" s="736" t="s">
        <v>305</v>
      </c>
      <c r="B6" s="737" t="s">
        <v>372</v>
      </c>
      <c r="C6" s="738" t="s">
        <v>373</v>
      </c>
      <c r="D6" s="789"/>
      <c r="E6" s="736" t="s">
        <v>305</v>
      </c>
      <c r="F6" s="739" t="s">
        <v>372</v>
      </c>
      <c r="G6" s="740" t="s">
        <v>373</v>
      </c>
      <c r="H6" s="765" t="str">
        <f>IF(AND(SUMIF($S:$S,"SQ9",$R:$R)=0,ISBLANK('[1]SICI(2)'!F13),ISBLANK('[1]SICI(2)'!F17)),"OK",IF(AND(ABS(SUMIF($S:$S,"SQ9",$R:$R))&gt;0,ISBLANK('[1]SICI(2)'!F13),ISBLANK('[1]SICI(2)'!F17)),"Attenzione: inserire le voci di costituzione del fondo unicamente in presenza di certificazione dello stesso (cfr. SICI GEN353 o GEN355) !",IF(AND(SUMIF($S:$S,"SQ9",$R:$R)=0,SUM('[1]SICI(2)'!F13,'[1]SICI(2)'!F17)&gt;0),"Attenzione: in presenza di date di certificazione del fondo (cfr. SICI GEN353 o GEN355) è necessario compilare il lato costituzione di T15 !","OK")))</f>
        <v>OK</v>
      </c>
      <c r="I6" s="788"/>
      <c r="J6" s="788"/>
      <c r="K6" s="788"/>
      <c r="L6" s="788"/>
    </row>
    <row r="7" spans="1:23" ht="17.100000000000001" customHeight="1" x14ac:dyDescent="0.25">
      <c r="A7" s="742" t="s">
        <v>412</v>
      </c>
      <c r="B7" s="743"/>
      <c r="C7" s="744"/>
      <c r="D7" s="731"/>
      <c r="E7" s="742" t="s">
        <v>412</v>
      </c>
      <c r="F7" s="743"/>
      <c r="G7" s="744"/>
      <c r="H7" s="790"/>
      <c r="O7" s="747" t="s">
        <v>377</v>
      </c>
      <c r="P7" s="791"/>
      <c r="Q7" s="792"/>
      <c r="R7" s="792"/>
      <c r="T7" s="747" t="s">
        <v>378</v>
      </c>
      <c r="U7" s="791"/>
      <c r="V7" s="792"/>
      <c r="W7" s="792"/>
    </row>
    <row r="8" spans="1:23" ht="17.100000000000001" customHeight="1" x14ac:dyDescent="0.2">
      <c r="A8" s="793" t="s">
        <v>413</v>
      </c>
      <c r="B8" s="752"/>
      <c r="C8" s="753"/>
      <c r="D8" s="731"/>
      <c r="E8" s="751" t="s">
        <v>380</v>
      </c>
      <c r="F8" s="752"/>
      <c r="G8" s="753"/>
      <c r="H8" s="790"/>
      <c r="O8" s="755" t="s">
        <v>381</v>
      </c>
      <c r="P8" s="755" t="s">
        <v>382</v>
      </c>
      <c r="Q8" s="755" t="s">
        <v>383</v>
      </c>
      <c r="R8" s="755" t="s">
        <v>384</v>
      </c>
      <c r="T8" s="755" t="s">
        <v>381</v>
      </c>
      <c r="U8" s="755" t="s">
        <v>382</v>
      </c>
      <c r="V8" s="755" t="s">
        <v>383</v>
      </c>
      <c r="W8" s="755" t="s">
        <v>384</v>
      </c>
    </row>
    <row r="9" spans="1:23" ht="17.100000000000001" customHeight="1" x14ac:dyDescent="0.2">
      <c r="A9" s="756" t="s">
        <v>414</v>
      </c>
      <c r="B9" s="759" t="s">
        <v>415</v>
      </c>
      <c r="C9" s="758">
        <v>146061</v>
      </c>
      <c r="D9" s="731"/>
      <c r="E9" s="756" t="s">
        <v>416</v>
      </c>
      <c r="F9" s="759" t="s">
        <v>388</v>
      </c>
      <c r="G9" s="758">
        <v>174459</v>
      </c>
      <c r="H9" s="790"/>
      <c r="J9" s="788"/>
      <c r="K9" s="788"/>
      <c r="L9" s="788"/>
      <c r="O9" s="721">
        <v>8</v>
      </c>
      <c r="P9" s="721">
        <v>7</v>
      </c>
      <c r="Q9" s="724" t="str">
        <f>B9</f>
        <v>F18K</v>
      </c>
      <c r="R9" s="760">
        <f>ROUND(C9,0)</f>
        <v>146061</v>
      </c>
      <c r="S9" s="721" t="str">
        <f t="shared" ref="S9:S15" si="0">VLOOKUP(O9,Q:R,2,FALSE)</f>
        <v>SQ9</v>
      </c>
      <c r="T9" s="721">
        <v>8</v>
      </c>
      <c r="U9" s="721">
        <v>61</v>
      </c>
      <c r="V9" s="761" t="str">
        <f>F9</f>
        <v>U448</v>
      </c>
      <c r="W9" s="760">
        <f>ROUND(G9,0)</f>
        <v>174459</v>
      </c>
    </row>
    <row r="10" spans="1:23" ht="17.100000000000001" customHeight="1" x14ac:dyDescent="0.2">
      <c r="A10" s="756" t="s">
        <v>417</v>
      </c>
      <c r="B10" s="759" t="s">
        <v>418</v>
      </c>
      <c r="C10" s="758"/>
      <c r="D10" s="731"/>
      <c r="E10" s="756" t="s">
        <v>399</v>
      </c>
      <c r="F10" s="759" t="s">
        <v>400</v>
      </c>
      <c r="G10" s="758">
        <v>41088</v>
      </c>
      <c r="H10" s="790"/>
      <c r="J10" s="788"/>
      <c r="K10" s="788"/>
      <c r="L10" s="788"/>
      <c r="O10" s="721">
        <v>8</v>
      </c>
      <c r="P10" s="721">
        <v>7</v>
      </c>
      <c r="Q10" s="724" t="str">
        <f t="shared" ref="Q10:Q15" si="1">B10</f>
        <v>F16L</v>
      </c>
      <c r="R10" s="760">
        <f t="shared" ref="R10:R15" si="2">ROUND(C10,0)</f>
        <v>0</v>
      </c>
      <c r="S10" s="721" t="str">
        <f t="shared" si="0"/>
        <v>SQ9</v>
      </c>
      <c r="T10" s="721">
        <v>8</v>
      </c>
      <c r="U10" s="721">
        <v>61</v>
      </c>
      <c r="V10" s="761" t="str">
        <f>F10</f>
        <v>U449</v>
      </c>
      <c r="W10" s="760">
        <f>ROUND(G10,0)</f>
        <v>41088</v>
      </c>
    </row>
    <row r="11" spans="1:23" ht="17.100000000000001" customHeight="1" thickBot="1" x14ac:dyDescent="0.25">
      <c r="A11" s="756" t="s">
        <v>419</v>
      </c>
      <c r="B11" s="759" t="s">
        <v>420</v>
      </c>
      <c r="C11" s="758"/>
      <c r="D11" s="731"/>
      <c r="E11" s="756" t="s">
        <v>421</v>
      </c>
      <c r="F11" s="759" t="s">
        <v>422</v>
      </c>
      <c r="G11" s="758"/>
      <c r="H11" s="794"/>
      <c r="J11" s="788"/>
      <c r="K11" s="788"/>
      <c r="L11" s="788"/>
      <c r="O11" s="721">
        <v>8</v>
      </c>
      <c r="P11" s="721">
        <v>7</v>
      </c>
      <c r="Q11" s="724" t="str">
        <f t="shared" si="1"/>
        <v>F15J</v>
      </c>
      <c r="R11" s="760">
        <f t="shared" si="2"/>
        <v>0</v>
      </c>
      <c r="S11" s="721" t="str">
        <f t="shared" si="0"/>
        <v>SQ9</v>
      </c>
      <c r="T11" s="721">
        <v>8</v>
      </c>
      <c r="U11" s="721">
        <v>61</v>
      </c>
      <c r="V11" s="761" t="str">
        <f>F11</f>
        <v>U02I</v>
      </c>
      <c r="W11" s="760">
        <f>ROUND(G11,0)</f>
        <v>0</v>
      </c>
    </row>
    <row r="12" spans="1:23" ht="17.100000000000001" customHeight="1" thickBot="1" x14ac:dyDescent="0.25">
      <c r="A12" s="756" t="s">
        <v>423</v>
      </c>
      <c r="B12" s="759" t="s">
        <v>424</v>
      </c>
      <c r="C12" s="758"/>
      <c r="D12" s="731"/>
      <c r="E12" s="774" t="s">
        <v>403</v>
      </c>
      <c r="F12" s="775"/>
      <c r="G12" s="770">
        <f>SUM(G9:G11)</f>
        <v>215547</v>
      </c>
      <c r="H12" s="795" t="s">
        <v>376</v>
      </c>
      <c r="J12" s="788"/>
      <c r="K12" s="788"/>
      <c r="L12" s="788"/>
      <c r="O12" s="721">
        <v>8</v>
      </c>
      <c r="P12" s="721">
        <v>7</v>
      </c>
      <c r="Q12" s="724" t="str">
        <f t="shared" si="1"/>
        <v>F18M</v>
      </c>
      <c r="R12" s="760">
        <f t="shared" si="2"/>
        <v>0</v>
      </c>
      <c r="S12" s="721" t="str">
        <f t="shared" si="0"/>
        <v>SQ9</v>
      </c>
      <c r="T12" s="721" t="s">
        <v>401</v>
      </c>
      <c r="U12" s="721"/>
      <c r="V12" s="761"/>
      <c r="W12" s="760"/>
    </row>
    <row r="13" spans="1:23" ht="17.100000000000001" customHeight="1" thickBot="1" x14ac:dyDescent="0.25">
      <c r="A13" s="756" t="s">
        <v>425</v>
      </c>
      <c r="B13" s="759" t="s">
        <v>426</v>
      </c>
      <c r="C13" s="758"/>
      <c r="D13" s="731"/>
      <c r="E13" s="771" t="s">
        <v>427</v>
      </c>
      <c r="F13" s="778"/>
      <c r="G13" s="779">
        <f>G12</f>
        <v>215547</v>
      </c>
      <c r="H13" s="796"/>
      <c r="I13" s="788"/>
      <c r="J13" s="788"/>
      <c r="K13" s="788"/>
      <c r="L13" s="788"/>
      <c r="O13" s="721">
        <v>8</v>
      </c>
      <c r="P13" s="721">
        <v>7</v>
      </c>
      <c r="Q13" s="724" t="str">
        <f t="shared" si="1"/>
        <v>F20N</v>
      </c>
      <c r="R13" s="760">
        <f t="shared" si="2"/>
        <v>0</v>
      </c>
      <c r="S13" s="721" t="str">
        <f t="shared" si="0"/>
        <v>SQ9</v>
      </c>
      <c r="T13" s="721"/>
      <c r="U13" s="721"/>
      <c r="V13" s="761"/>
      <c r="W13" s="760"/>
    </row>
    <row r="14" spans="1:23" ht="17.100000000000001" customHeight="1" x14ac:dyDescent="0.2">
      <c r="A14" s="756" t="s">
        <v>428</v>
      </c>
      <c r="B14" s="759" t="s">
        <v>429</v>
      </c>
      <c r="C14" s="758"/>
      <c r="D14" s="731"/>
      <c r="E14" s="797"/>
      <c r="F14" s="776"/>
      <c r="G14" s="798"/>
      <c r="H14" s="765" t="str">
        <f>IF(LEN(H16&amp;H17&amp;H18)&gt;0,"Attenzione, le seguenti voci creano incongruenza perché magg. del 10% del totale:","OK")</f>
        <v>OK</v>
      </c>
      <c r="I14" s="788"/>
      <c r="J14" s="788"/>
      <c r="K14" s="788"/>
      <c r="L14" s="788"/>
      <c r="O14" s="721">
        <v>8</v>
      </c>
      <c r="P14" s="721">
        <v>7</v>
      </c>
      <c r="Q14" s="724" t="str">
        <f t="shared" si="1"/>
        <v>F18N</v>
      </c>
      <c r="R14" s="760">
        <f t="shared" si="2"/>
        <v>0</v>
      </c>
      <c r="S14" s="721" t="str">
        <f t="shared" si="0"/>
        <v>SQ9</v>
      </c>
      <c r="U14" s="721"/>
      <c r="V14" s="761"/>
      <c r="W14" s="760"/>
    </row>
    <row r="15" spans="1:23" ht="17.100000000000001" customHeight="1" x14ac:dyDescent="0.2">
      <c r="A15" s="756" t="s">
        <v>430</v>
      </c>
      <c r="B15" s="759" t="s">
        <v>431</v>
      </c>
      <c r="C15" s="758"/>
      <c r="D15" s="731"/>
      <c r="E15" s="799"/>
      <c r="F15" s="776"/>
      <c r="G15" s="798"/>
      <c r="H15" s="790"/>
      <c r="I15" s="788"/>
      <c r="J15" s="788"/>
      <c r="K15" s="788"/>
      <c r="L15" s="788"/>
      <c r="O15" s="800">
        <v>8</v>
      </c>
      <c r="P15" s="800">
        <v>7</v>
      </c>
      <c r="Q15" s="801" t="str">
        <f t="shared" si="1"/>
        <v>F00O</v>
      </c>
      <c r="R15" s="802">
        <f t="shared" si="2"/>
        <v>0</v>
      </c>
      <c r="S15" s="800" t="str">
        <f t="shared" si="0"/>
        <v>SQ9</v>
      </c>
      <c r="T15" s="721"/>
      <c r="U15" s="721"/>
      <c r="V15" s="761"/>
      <c r="W15" s="760"/>
    </row>
    <row r="16" spans="1:23" ht="17.100000000000001" customHeight="1" thickBot="1" x14ac:dyDescent="0.25">
      <c r="A16" s="768" t="s">
        <v>432</v>
      </c>
      <c r="B16" s="769"/>
      <c r="C16" s="770">
        <f>SUM(C9:C15)</f>
        <v>146061</v>
      </c>
      <c r="D16" s="731"/>
      <c r="E16" s="799"/>
      <c r="F16" s="776"/>
      <c r="G16" s="798"/>
      <c r="H16" s="803" t="str">
        <f>IF(C39&lt;&gt;0,IF(R15/ABS(C$39)&gt;0.1,"Fondo posizione e risultato - Altre risorse fisse - F00O",""),"")</f>
        <v/>
      </c>
      <c r="I16" s="788"/>
      <c r="J16" s="788"/>
      <c r="K16" s="788"/>
      <c r="L16" s="788"/>
      <c r="O16" s="721"/>
      <c r="P16" s="721"/>
      <c r="R16" s="760"/>
      <c r="S16" s="721"/>
      <c r="T16" s="721"/>
      <c r="U16" s="721"/>
      <c r="V16" s="761"/>
      <c r="W16" s="760"/>
    </row>
    <row r="17" spans="1:23" ht="17.100000000000001" customHeight="1" x14ac:dyDescent="0.2">
      <c r="A17" s="804" t="s">
        <v>433</v>
      </c>
      <c r="B17" s="805"/>
      <c r="C17" s="806"/>
      <c r="D17" s="731"/>
      <c r="E17" s="799"/>
      <c r="F17" s="776"/>
      <c r="G17" s="798"/>
      <c r="H17" s="803" t="str">
        <f>IF(C39&lt;&gt;0,IF(R30/ABS(C$39)&gt;0.1,"Fondo posizione e risultato - Altre risorse variabili - F00O",""),"")</f>
        <v/>
      </c>
      <c r="I17" s="788"/>
      <c r="J17" s="788"/>
      <c r="K17" s="788"/>
      <c r="L17" s="788"/>
      <c r="O17" s="721"/>
      <c r="P17" s="721"/>
      <c r="R17" s="760"/>
      <c r="S17" s="721"/>
      <c r="T17" s="721"/>
      <c r="U17" s="721"/>
      <c r="V17" s="761"/>
      <c r="W17" s="760"/>
    </row>
    <row r="18" spans="1:23" ht="17.100000000000001" customHeight="1" x14ac:dyDescent="0.2">
      <c r="A18" s="756" t="s">
        <v>434</v>
      </c>
      <c r="B18" s="759" t="s">
        <v>435</v>
      </c>
      <c r="C18" s="758"/>
      <c r="D18" s="731"/>
      <c r="E18" s="799"/>
      <c r="F18" s="776"/>
      <c r="G18" s="798"/>
      <c r="H18" s="803" t="str">
        <f>IF(C39&lt;&gt;0,IF(R37/ABS(C$39)&gt;0.1,"Fondo posizione e risultato - Altre decurtazioni - F01P",""),"")</f>
        <v/>
      </c>
      <c r="I18" s="788"/>
      <c r="J18" s="788"/>
      <c r="K18" s="788"/>
      <c r="L18" s="788"/>
      <c r="O18" s="721">
        <v>8</v>
      </c>
      <c r="P18" s="721">
        <v>9</v>
      </c>
      <c r="Q18" s="724" t="str">
        <f>B18</f>
        <v>F18O</v>
      </c>
      <c r="R18" s="760">
        <f>ROUND(C18,0)</f>
        <v>0</v>
      </c>
      <c r="S18" s="721" t="str">
        <f t="shared" ref="S18:S30" si="3">VLOOKUP(O18,Q:R,2,FALSE)</f>
        <v>SQ9</v>
      </c>
      <c r="T18" s="721"/>
      <c r="U18" s="721"/>
      <c r="V18" s="761"/>
      <c r="W18" s="760"/>
    </row>
    <row r="19" spans="1:23" ht="17.100000000000001" customHeight="1" thickBot="1" x14ac:dyDescent="0.25">
      <c r="A19" s="756" t="s">
        <v>436</v>
      </c>
      <c r="B19" s="759" t="s">
        <v>437</v>
      </c>
      <c r="C19" s="758">
        <v>526</v>
      </c>
      <c r="D19" s="731"/>
      <c r="E19" s="799"/>
      <c r="F19" s="776"/>
      <c r="G19" s="798"/>
      <c r="H19" s="807"/>
      <c r="I19" s="788"/>
      <c r="J19" s="788"/>
      <c r="K19" s="788"/>
      <c r="L19" s="788"/>
      <c r="O19" s="721">
        <v>8</v>
      </c>
      <c r="P19" s="721">
        <v>9</v>
      </c>
      <c r="Q19" s="724" t="str">
        <f t="shared" ref="Q19:Q30" si="4">B19</f>
        <v>F50H</v>
      </c>
      <c r="R19" s="760">
        <f t="shared" ref="R19:R30" si="5">ROUND(C19,0)</f>
        <v>526</v>
      </c>
      <c r="S19" s="721" t="str">
        <f t="shared" si="3"/>
        <v>SQ9</v>
      </c>
      <c r="T19" s="721"/>
      <c r="U19" s="721"/>
      <c r="V19" s="761"/>
      <c r="W19" s="760"/>
    </row>
    <row r="20" spans="1:23" ht="17.100000000000001" customHeight="1" thickBot="1" x14ac:dyDescent="0.25">
      <c r="A20" s="756" t="s">
        <v>438</v>
      </c>
      <c r="B20" s="759" t="s">
        <v>439</v>
      </c>
      <c r="C20" s="758"/>
      <c r="D20" s="731"/>
      <c r="E20" s="799"/>
      <c r="F20" s="776"/>
      <c r="G20" s="798"/>
      <c r="H20" s="733" t="s">
        <v>389</v>
      </c>
      <c r="O20" s="721">
        <v>8</v>
      </c>
      <c r="P20" s="721">
        <v>9</v>
      </c>
      <c r="Q20" s="724" t="str">
        <f t="shared" si="4"/>
        <v>F96H</v>
      </c>
      <c r="R20" s="760">
        <f t="shared" si="5"/>
        <v>0</v>
      </c>
      <c r="S20" s="721" t="str">
        <f t="shared" si="3"/>
        <v>SQ9</v>
      </c>
      <c r="T20" s="721"/>
      <c r="U20" s="721"/>
      <c r="W20" s="760"/>
    </row>
    <row r="21" spans="1:23" ht="17.100000000000001" customHeight="1" x14ac:dyDescent="0.2">
      <c r="A21" s="756" t="s">
        <v>440</v>
      </c>
      <c r="B21" s="808" t="s">
        <v>441</v>
      </c>
      <c r="C21" s="758"/>
      <c r="D21" s="731"/>
      <c r="E21" s="799"/>
      <c r="F21" s="776"/>
      <c r="G21" s="798"/>
      <c r="H21" s="790" t="str">
        <f>IF(AND(SUMIF($O:$O,$Q1,$R:$R)&lt;&gt;0,SUM('[1]SICI(2)'!$F$13,'[1]SICI(2)'!$F$17)&gt;0),IF(SUMIFS($R:$R,$P:$P,"&lt;&gt;81",$O:$O,$Q1)-SUMIFS($R:$R,$P:$P,"81",$O:$O,$Q1)-SUMIF($T:$T,$Q1,$W:$W)&lt;0,"Attenzione, nelle seguenti sezioni le destinazioni risultano superiori alle relative risorse e generano pertanto squadratura 8: "&amp;CHAR(10)&amp;A7,"OK"),"OK")</f>
        <v>OK</v>
      </c>
      <c r="I21" s="788"/>
      <c r="J21" s="788"/>
      <c r="K21" s="788"/>
      <c r="L21" s="788"/>
      <c r="O21" s="721">
        <v>8</v>
      </c>
      <c r="P21" s="721">
        <v>9</v>
      </c>
      <c r="Q21" s="724" t="str">
        <f t="shared" si="4"/>
        <v>F10M</v>
      </c>
      <c r="R21" s="760">
        <f t="shared" si="5"/>
        <v>0</v>
      </c>
      <c r="S21" s="721" t="str">
        <f t="shared" si="3"/>
        <v>SQ9</v>
      </c>
      <c r="T21" s="721"/>
      <c r="U21" s="721"/>
      <c r="W21" s="760"/>
    </row>
    <row r="22" spans="1:23" ht="17.100000000000001" customHeight="1" x14ac:dyDescent="0.2">
      <c r="A22" s="756" t="s">
        <v>442</v>
      </c>
      <c r="B22" s="808" t="s">
        <v>443</v>
      </c>
      <c r="C22" s="758"/>
      <c r="D22" s="731"/>
      <c r="E22" s="799"/>
      <c r="F22" s="776"/>
      <c r="G22" s="798"/>
      <c r="H22" s="790"/>
      <c r="I22" s="788"/>
      <c r="J22" s="788"/>
      <c r="K22" s="788"/>
      <c r="L22" s="788"/>
      <c r="O22" s="721">
        <v>8</v>
      </c>
      <c r="P22" s="721">
        <v>9</v>
      </c>
      <c r="Q22" s="724" t="str">
        <f t="shared" si="4"/>
        <v>F10N</v>
      </c>
      <c r="R22" s="760">
        <f t="shared" si="5"/>
        <v>0</v>
      </c>
      <c r="S22" s="721" t="str">
        <f t="shared" si="3"/>
        <v>SQ9</v>
      </c>
      <c r="T22" s="721"/>
      <c r="U22" s="721"/>
      <c r="W22" s="760"/>
    </row>
    <row r="23" spans="1:23" ht="17.100000000000001" customHeight="1" x14ac:dyDescent="0.2">
      <c r="A23" s="756" t="s">
        <v>444</v>
      </c>
      <c r="B23" s="759" t="s">
        <v>445</v>
      </c>
      <c r="C23" s="758"/>
      <c r="D23" s="731"/>
      <c r="E23" s="799"/>
      <c r="F23" s="776"/>
      <c r="G23" s="798"/>
      <c r="H23" s="790"/>
      <c r="I23" s="788"/>
      <c r="J23" s="788"/>
      <c r="K23" s="788"/>
      <c r="L23" s="788"/>
      <c r="O23" s="721">
        <v>8</v>
      </c>
      <c r="P23" s="721">
        <v>9</v>
      </c>
      <c r="Q23" s="724" t="str">
        <f t="shared" si="4"/>
        <v>F10L</v>
      </c>
      <c r="R23" s="760">
        <f t="shared" si="5"/>
        <v>0</v>
      </c>
      <c r="S23" s="721" t="str">
        <f t="shared" si="3"/>
        <v>SQ9</v>
      </c>
      <c r="T23" s="721"/>
      <c r="U23" s="721"/>
      <c r="V23" s="761"/>
      <c r="W23" s="760"/>
    </row>
    <row r="24" spans="1:23" ht="17.100000000000001" customHeight="1" thickBot="1" x14ac:dyDescent="0.25">
      <c r="A24" s="809" t="s">
        <v>446</v>
      </c>
      <c r="B24" s="810" t="s">
        <v>447</v>
      </c>
      <c r="C24" s="764"/>
      <c r="D24" s="776"/>
      <c r="E24" s="797"/>
      <c r="F24" s="776"/>
      <c r="G24" s="811"/>
      <c r="H24" s="812"/>
      <c r="O24" s="721">
        <v>8</v>
      </c>
      <c r="P24" s="721">
        <v>9</v>
      </c>
      <c r="Q24" s="724" t="str">
        <f>B24</f>
        <v>F24L</v>
      </c>
      <c r="R24" s="760">
        <f>ROUND(C24,0)</f>
        <v>0</v>
      </c>
      <c r="S24" s="721" t="str">
        <f t="shared" si="3"/>
        <v>SQ9</v>
      </c>
      <c r="T24" s="721"/>
      <c r="U24" s="721"/>
      <c r="V24" s="761"/>
      <c r="W24" s="760"/>
    </row>
    <row r="25" spans="1:23" ht="17.100000000000001" customHeight="1" x14ac:dyDescent="0.2">
      <c r="A25" s="813" t="s">
        <v>448</v>
      </c>
      <c r="B25" s="814" t="s">
        <v>449</v>
      </c>
      <c r="C25" s="815"/>
      <c r="D25" s="776"/>
      <c r="E25" s="797"/>
      <c r="F25" s="776"/>
      <c r="G25" s="811"/>
      <c r="H25" s="816"/>
      <c r="O25" s="721">
        <v>8</v>
      </c>
      <c r="P25" s="721">
        <v>9</v>
      </c>
      <c r="Q25" s="724" t="str">
        <f>B25</f>
        <v>F24M</v>
      </c>
      <c r="R25" s="760">
        <f>ROUND(C25,0)</f>
        <v>0</v>
      </c>
      <c r="S25" s="721" t="str">
        <f t="shared" si="3"/>
        <v>SQ9</v>
      </c>
      <c r="T25" s="721"/>
      <c r="U25" s="721"/>
      <c r="V25" s="761"/>
      <c r="W25" s="760"/>
    </row>
    <row r="26" spans="1:23" ht="17.100000000000001" customHeight="1" x14ac:dyDescent="0.2">
      <c r="A26" s="756" t="s">
        <v>450</v>
      </c>
      <c r="B26" s="759" t="s">
        <v>451</v>
      </c>
      <c r="C26" s="758"/>
      <c r="D26" s="731"/>
      <c r="E26" s="799"/>
      <c r="F26" s="776"/>
      <c r="G26" s="798"/>
      <c r="H26" s="817"/>
      <c r="O26" s="721">
        <v>8</v>
      </c>
      <c r="P26" s="721">
        <v>9</v>
      </c>
      <c r="Q26" s="724" t="str">
        <f>B26</f>
        <v>F18P</v>
      </c>
      <c r="R26" s="760">
        <f>ROUND(C26,0)</f>
        <v>0</v>
      </c>
      <c r="S26" s="721" t="str">
        <f t="shared" si="3"/>
        <v>SQ9</v>
      </c>
      <c r="T26" s="721"/>
      <c r="U26" s="721"/>
    </row>
    <row r="27" spans="1:23" ht="17.100000000000001" customHeight="1" x14ac:dyDescent="0.2">
      <c r="A27" s="756" t="s">
        <v>452</v>
      </c>
      <c r="B27" s="759" t="s">
        <v>453</v>
      </c>
      <c r="C27" s="758"/>
      <c r="D27" s="731"/>
      <c r="E27" s="799"/>
      <c r="F27" s="776"/>
      <c r="G27" s="798"/>
      <c r="H27" s="734"/>
      <c r="O27" s="721">
        <v>8</v>
      </c>
      <c r="P27" s="721">
        <v>9</v>
      </c>
      <c r="Q27" s="724" t="str">
        <f t="shared" si="4"/>
        <v>F20O</v>
      </c>
      <c r="R27" s="760">
        <f t="shared" si="5"/>
        <v>0</v>
      </c>
      <c r="S27" s="721" t="str">
        <f t="shared" si="3"/>
        <v>SQ9</v>
      </c>
      <c r="T27" s="721"/>
      <c r="U27" s="721"/>
    </row>
    <row r="28" spans="1:23" ht="17.100000000000001" customHeight="1" x14ac:dyDescent="0.2">
      <c r="A28" s="756" t="s">
        <v>428</v>
      </c>
      <c r="B28" s="759" t="s">
        <v>429</v>
      </c>
      <c r="C28" s="758">
        <v>132000</v>
      </c>
      <c r="D28" s="731"/>
      <c r="E28" s="797"/>
      <c r="F28" s="776"/>
      <c r="G28" s="798"/>
      <c r="H28" s="734"/>
      <c r="O28" s="721">
        <v>8</v>
      </c>
      <c r="P28" s="721">
        <v>9</v>
      </c>
      <c r="Q28" s="724" t="str">
        <f t="shared" si="4"/>
        <v>F18N</v>
      </c>
      <c r="R28" s="760">
        <f t="shared" si="5"/>
        <v>132000</v>
      </c>
      <c r="S28" s="721" t="str">
        <f t="shared" si="3"/>
        <v>SQ9</v>
      </c>
      <c r="T28" s="721"/>
      <c r="U28" s="721"/>
      <c r="W28" s="760"/>
    </row>
    <row r="29" spans="1:23" ht="17.100000000000001" customHeight="1" x14ac:dyDescent="0.2">
      <c r="A29" s="756" t="s">
        <v>454</v>
      </c>
      <c r="B29" s="759" t="s">
        <v>455</v>
      </c>
      <c r="C29" s="758"/>
      <c r="D29" s="731"/>
      <c r="E29" s="797"/>
      <c r="F29" s="776"/>
      <c r="G29" s="798"/>
      <c r="H29" s="734"/>
      <c r="O29" s="721">
        <v>8</v>
      </c>
      <c r="P29" s="721">
        <v>9</v>
      </c>
      <c r="Q29" s="724" t="str">
        <f t="shared" si="4"/>
        <v>F999</v>
      </c>
      <c r="R29" s="760">
        <f t="shared" si="5"/>
        <v>0</v>
      </c>
      <c r="S29" s="721" t="str">
        <f t="shared" si="3"/>
        <v>SQ9</v>
      </c>
      <c r="T29" s="721"/>
      <c r="U29" s="721"/>
      <c r="W29" s="760"/>
    </row>
    <row r="30" spans="1:23" ht="17.100000000000001" customHeight="1" x14ac:dyDescent="0.2">
      <c r="A30" s="756" t="s">
        <v>430</v>
      </c>
      <c r="B30" s="759" t="s">
        <v>431</v>
      </c>
      <c r="C30" s="758"/>
      <c r="D30" s="731"/>
      <c r="E30" s="797"/>
      <c r="F30" s="776"/>
      <c r="G30" s="798"/>
      <c r="H30" s="734"/>
      <c r="O30" s="800">
        <v>8</v>
      </c>
      <c r="P30" s="800">
        <v>9</v>
      </c>
      <c r="Q30" s="801" t="str">
        <f t="shared" si="4"/>
        <v>F00O</v>
      </c>
      <c r="R30" s="802">
        <f t="shared" si="5"/>
        <v>0</v>
      </c>
      <c r="S30" s="800" t="str">
        <f t="shared" si="3"/>
        <v>SQ9</v>
      </c>
      <c r="T30" s="721"/>
      <c r="U30" s="721"/>
      <c r="W30" s="760"/>
    </row>
    <row r="31" spans="1:23" ht="17.100000000000001" customHeight="1" thickBot="1" x14ac:dyDescent="0.25">
      <c r="A31" s="768" t="s">
        <v>456</v>
      </c>
      <c r="B31" s="769"/>
      <c r="C31" s="770">
        <f>SUM(C18:C30)</f>
        <v>132526</v>
      </c>
      <c r="D31" s="731"/>
      <c r="E31" s="797"/>
      <c r="F31" s="776"/>
      <c r="G31" s="798"/>
      <c r="H31" s="734"/>
      <c r="O31" s="721"/>
      <c r="P31" s="721"/>
      <c r="R31" s="760"/>
      <c r="S31" s="721"/>
      <c r="T31" s="721"/>
      <c r="U31" s="721"/>
      <c r="W31" s="760"/>
    </row>
    <row r="32" spans="1:23" ht="17.100000000000001" customHeight="1" x14ac:dyDescent="0.2">
      <c r="A32" s="804" t="s">
        <v>457</v>
      </c>
      <c r="B32" s="805"/>
      <c r="C32" s="818"/>
      <c r="D32" s="731"/>
      <c r="E32" s="797"/>
      <c r="F32" s="776"/>
      <c r="G32" s="798"/>
      <c r="H32" s="734"/>
      <c r="T32" s="721"/>
      <c r="U32" s="721"/>
      <c r="W32" s="760"/>
    </row>
    <row r="33" spans="1:23" ht="17.100000000000001" customHeight="1" x14ac:dyDescent="0.2">
      <c r="A33" s="756" t="s">
        <v>458</v>
      </c>
      <c r="B33" s="759" t="s">
        <v>459</v>
      </c>
      <c r="C33" s="766"/>
      <c r="D33" s="731"/>
      <c r="E33" s="797"/>
      <c r="F33" s="776"/>
      <c r="G33" s="798"/>
      <c r="H33" s="734"/>
      <c r="O33" s="721">
        <v>8</v>
      </c>
      <c r="P33" s="721">
        <v>81</v>
      </c>
      <c r="Q33" s="724" t="str">
        <f>B33</f>
        <v>F27I</v>
      </c>
      <c r="R33" s="760">
        <f>ROUND(C33,0)</f>
        <v>0</v>
      </c>
      <c r="S33" s="721" t="str">
        <f>VLOOKUP(O33,Q:R,2,FALSE)</f>
        <v>SQ9</v>
      </c>
      <c r="T33" s="721"/>
      <c r="U33" s="721"/>
      <c r="W33" s="760"/>
    </row>
    <row r="34" spans="1:23" ht="17.100000000000001" customHeight="1" x14ac:dyDescent="0.2">
      <c r="A34" s="756" t="s">
        <v>460</v>
      </c>
      <c r="B34" s="759" t="s">
        <v>461</v>
      </c>
      <c r="C34" s="766"/>
      <c r="D34" s="731"/>
      <c r="E34" s="797"/>
      <c r="F34" s="776"/>
      <c r="G34" s="798"/>
      <c r="H34" s="734"/>
      <c r="O34" s="721">
        <v>8</v>
      </c>
      <c r="P34" s="721">
        <v>81</v>
      </c>
      <c r="Q34" s="724" t="str">
        <f>B34</f>
        <v>F00P</v>
      </c>
      <c r="R34" s="760">
        <f>ROUND(C34,0)</f>
        <v>0</v>
      </c>
      <c r="S34" s="721" t="str">
        <f>VLOOKUP(O34,Q:R,2,FALSE)</f>
        <v>SQ9</v>
      </c>
      <c r="T34" s="721"/>
      <c r="U34" s="721"/>
      <c r="W34" s="760"/>
    </row>
    <row r="35" spans="1:23" ht="17.100000000000001" customHeight="1" x14ac:dyDescent="0.2">
      <c r="A35" s="756" t="s">
        <v>462</v>
      </c>
      <c r="B35" s="759" t="s">
        <v>463</v>
      </c>
      <c r="C35" s="766"/>
      <c r="D35" s="731"/>
      <c r="E35" s="797"/>
      <c r="F35" s="776"/>
      <c r="G35" s="798"/>
      <c r="H35" s="734"/>
      <c r="O35" s="721">
        <v>8</v>
      </c>
      <c r="P35" s="721">
        <v>81</v>
      </c>
      <c r="Q35" s="724" t="str">
        <f>B35</f>
        <v>F01S</v>
      </c>
      <c r="R35" s="760">
        <f>ROUND(C35,0)</f>
        <v>0</v>
      </c>
      <c r="S35" s="721" t="str">
        <f>VLOOKUP(O35,Q:R,2,FALSE)</f>
        <v>SQ9</v>
      </c>
      <c r="T35" s="721"/>
      <c r="U35" s="721"/>
      <c r="W35" s="760"/>
    </row>
    <row r="36" spans="1:23" ht="17.100000000000001" customHeight="1" x14ac:dyDescent="0.2">
      <c r="A36" s="756" t="s">
        <v>464</v>
      </c>
      <c r="B36" s="759" t="s">
        <v>465</v>
      </c>
      <c r="C36" s="766"/>
      <c r="D36" s="731"/>
      <c r="E36" s="797"/>
      <c r="F36" s="776"/>
      <c r="G36" s="798"/>
      <c r="H36" s="819"/>
      <c r="O36" s="721">
        <v>8</v>
      </c>
      <c r="P36" s="721">
        <v>81</v>
      </c>
      <c r="Q36" s="724" t="str">
        <f>B36</f>
        <v>F01T</v>
      </c>
      <c r="R36" s="760">
        <f>ROUND(C36,0)</f>
        <v>0</v>
      </c>
      <c r="S36" s="721" t="str">
        <f>VLOOKUP(O36,Q:R,2,FALSE)</f>
        <v>SQ9</v>
      </c>
      <c r="T36" s="721"/>
      <c r="U36" s="721"/>
      <c r="W36" s="760"/>
    </row>
    <row r="37" spans="1:23" ht="17.25" customHeight="1" x14ac:dyDescent="0.2">
      <c r="A37" s="4" t="s">
        <v>466</v>
      </c>
      <c r="B37" s="759" t="s">
        <v>467</v>
      </c>
      <c r="C37" s="766">
        <v>25000</v>
      </c>
      <c r="D37" s="731"/>
      <c r="E37" s="797"/>
      <c r="F37" s="776"/>
      <c r="G37" s="798"/>
      <c r="H37" s="734"/>
      <c r="O37" s="800">
        <v>8</v>
      </c>
      <c r="P37" s="800">
        <v>81</v>
      </c>
      <c r="Q37" s="801" t="str">
        <f>B37</f>
        <v>F01P</v>
      </c>
      <c r="R37" s="802">
        <f>ROUND(C37,0)</f>
        <v>25000</v>
      </c>
      <c r="S37" s="800" t="str">
        <f>VLOOKUP(O37,Q:R,2,FALSE)</f>
        <v>SQ9</v>
      </c>
      <c r="T37" s="721"/>
      <c r="U37" s="721"/>
      <c r="W37" s="760"/>
    </row>
    <row r="38" spans="1:23" ht="17.100000000000001" customHeight="1" thickBot="1" x14ac:dyDescent="0.25">
      <c r="A38" s="768" t="s">
        <v>468</v>
      </c>
      <c r="B38" s="769"/>
      <c r="C38" s="770">
        <f>SUM(C33:C37)</f>
        <v>25000</v>
      </c>
      <c r="D38" s="820"/>
      <c r="E38" s="797"/>
      <c r="F38" s="776"/>
      <c r="G38" s="798"/>
      <c r="H38" s="734"/>
      <c r="O38" s="721" t="s">
        <v>401</v>
      </c>
      <c r="P38" s="721"/>
      <c r="R38" s="760"/>
      <c r="S38" s="721"/>
      <c r="T38" s="721"/>
      <c r="U38" s="721"/>
      <c r="W38" s="760"/>
    </row>
    <row r="39" spans="1:23" ht="17.25" customHeight="1" thickBot="1" x14ac:dyDescent="0.25">
      <c r="A39" s="771" t="s">
        <v>427</v>
      </c>
      <c r="B39" s="772"/>
      <c r="C39" s="773">
        <f>C16+C31-C38</f>
        <v>253587</v>
      </c>
      <c r="D39" s="820"/>
      <c r="E39" s="797"/>
      <c r="F39" s="776"/>
      <c r="G39" s="798"/>
      <c r="O39" s="721"/>
      <c r="P39" s="721"/>
      <c r="T39" s="721"/>
      <c r="U39" s="721"/>
      <c r="W39" s="760"/>
    </row>
    <row r="40" spans="1:23" ht="17.100000000000001" customHeight="1" thickBot="1" x14ac:dyDescent="0.25">
      <c r="A40" s="821" t="s">
        <v>404</v>
      </c>
      <c r="B40" s="822"/>
      <c r="C40" s="823">
        <f>C39</f>
        <v>253587</v>
      </c>
      <c r="D40" s="820"/>
      <c r="E40" s="780" t="s">
        <v>405</v>
      </c>
      <c r="F40" s="783"/>
      <c r="G40" s="782">
        <f>G13</f>
        <v>215547</v>
      </c>
      <c r="O40" s="721"/>
      <c r="P40" s="721"/>
      <c r="T40" s="721"/>
      <c r="U40" s="721"/>
      <c r="W40" s="760"/>
    </row>
    <row r="41" spans="1:23" ht="5.0999999999999996" customHeight="1" x14ac:dyDescent="0.2">
      <c r="D41" s="824"/>
      <c r="E41" s="825"/>
    </row>
    <row r="42" spans="1:23" ht="12.75" x14ac:dyDescent="0.2">
      <c r="A42" s="720" t="s">
        <v>469</v>
      </c>
      <c r="D42" s="824"/>
    </row>
    <row r="43" spans="1:23" x14ac:dyDescent="0.2">
      <c r="A43" s="720" t="s">
        <v>470</v>
      </c>
    </row>
    <row r="44" spans="1:23" x14ac:dyDescent="0.2">
      <c r="A44" s="720" t="s">
        <v>471</v>
      </c>
    </row>
    <row r="45" spans="1:23" x14ac:dyDescent="0.2">
      <c r="A45" s="720" t="s">
        <v>472</v>
      </c>
    </row>
    <row r="46" spans="1:23" ht="12" customHeight="1" x14ac:dyDescent="0.2">
      <c r="A46" s="720" t="s">
        <v>473</v>
      </c>
    </row>
    <row r="47" spans="1:23" x14ac:dyDescent="0.2">
      <c r="A47" s="720" t="s">
        <v>474</v>
      </c>
    </row>
  </sheetData>
  <sheetProtection algorithmName="SHA-512" hashValue="hkKZ8QWwrrhFRTqejt0bW8ZCHYbJ6kCk2zSg++N5CVzq9VSIjpxbZHftYQqlHSCuMMlBDspxC1BgjOVbmyb/uQ==" saltValue="EHaSF7kBJHj6C5WFFDPQpw==" spinCount="100000"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31:C37 IY31:IY37 SU31:SU37 ACQ31:ACQ37 AMM31:AMM37 AWI31:AWI37 BGE31:BGE37 BQA31:BQA37 BZW31:BZW37 CJS31:CJS37 CTO31:CTO37 DDK31:DDK37 DNG31:DNG37 DXC31:DXC37 EGY31:EGY37 EQU31:EQU37 FAQ31:FAQ37 FKM31:FKM37 FUI31:FUI37 GEE31:GEE37 GOA31:GOA37 GXW31:GXW37 HHS31:HHS37 HRO31:HRO37 IBK31:IBK37 ILG31:ILG37 IVC31:IVC37 JEY31:JEY37 JOU31:JOU37 JYQ31:JYQ37 KIM31:KIM37 KSI31:KSI37 LCE31:LCE37 LMA31:LMA37 LVW31:LVW37 MFS31:MFS37 MPO31:MPO37 MZK31:MZK37 NJG31:NJG37 NTC31:NTC37 OCY31:OCY37 OMU31:OMU37 OWQ31:OWQ37 PGM31:PGM37 PQI31:PQI37 QAE31:QAE37 QKA31:QKA37 QTW31:QTW37 RDS31:RDS37 RNO31:RNO37 RXK31:RXK37 SHG31:SHG37 SRC31:SRC37 TAY31:TAY37 TKU31:TKU37 TUQ31:TUQ37 UEM31:UEM37 UOI31:UOI37 UYE31:UYE37 VIA31:VIA37 VRW31:VRW37 WBS31:WBS37 WLO31:WLO37 WVK31:WVK37 C65567:C65573 IY65567:IY65573 SU65567:SU65573 ACQ65567:ACQ65573 AMM65567:AMM65573 AWI65567:AWI65573 BGE65567:BGE65573 BQA65567:BQA65573 BZW65567:BZW65573 CJS65567:CJS65573 CTO65567:CTO65573 DDK65567:DDK65573 DNG65567:DNG65573 DXC65567:DXC65573 EGY65567:EGY65573 EQU65567:EQU65573 FAQ65567:FAQ65573 FKM65567:FKM65573 FUI65567:FUI65573 GEE65567:GEE65573 GOA65567:GOA65573 GXW65567:GXW65573 HHS65567:HHS65573 HRO65567:HRO65573 IBK65567:IBK65573 ILG65567:ILG65573 IVC65567:IVC65573 JEY65567:JEY65573 JOU65567:JOU65573 JYQ65567:JYQ65573 KIM65567:KIM65573 KSI65567:KSI65573 LCE65567:LCE65573 LMA65567:LMA65573 LVW65567:LVW65573 MFS65567:MFS65573 MPO65567:MPO65573 MZK65567:MZK65573 NJG65567:NJG65573 NTC65567:NTC65573 OCY65567:OCY65573 OMU65567:OMU65573 OWQ65567:OWQ65573 PGM65567:PGM65573 PQI65567:PQI65573 QAE65567:QAE65573 QKA65567:QKA65573 QTW65567:QTW65573 RDS65567:RDS65573 RNO65567:RNO65573 RXK65567:RXK65573 SHG65567:SHG65573 SRC65567:SRC65573 TAY65567:TAY65573 TKU65567:TKU65573 TUQ65567:TUQ65573 UEM65567:UEM65573 UOI65567:UOI65573 UYE65567:UYE65573 VIA65567:VIA65573 VRW65567:VRW65573 WBS65567:WBS65573 WLO65567:WLO65573 WVK65567:WVK65573 C131103:C131109 IY131103:IY131109 SU131103:SU131109 ACQ131103:ACQ131109 AMM131103:AMM131109 AWI131103:AWI131109 BGE131103:BGE131109 BQA131103:BQA131109 BZW131103:BZW131109 CJS131103:CJS131109 CTO131103:CTO131109 DDK131103:DDK131109 DNG131103:DNG131109 DXC131103:DXC131109 EGY131103:EGY131109 EQU131103:EQU131109 FAQ131103:FAQ131109 FKM131103:FKM131109 FUI131103:FUI131109 GEE131103:GEE131109 GOA131103:GOA131109 GXW131103:GXW131109 HHS131103:HHS131109 HRO131103:HRO131109 IBK131103:IBK131109 ILG131103:ILG131109 IVC131103:IVC131109 JEY131103:JEY131109 JOU131103:JOU131109 JYQ131103:JYQ131109 KIM131103:KIM131109 KSI131103:KSI131109 LCE131103:LCE131109 LMA131103:LMA131109 LVW131103:LVW131109 MFS131103:MFS131109 MPO131103:MPO131109 MZK131103:MZK131109 NJG131103:NJG131109 NTC131103:NTC131109 OCY131103:OCY131109 OMU131103:OMU131109 OWQ131103:OWQ131109 PGM131103:PGM131109 PQI131103:PQI131109 QAE131103:QAE131109 QKA131103:QKA131109 QTW131103:QTW131109 RDS131103:RDS131109 RNO131103:RNO131109 RXK131103:RXK131109 SHG131103:SHG131109 SRC131103:SRC131109 TAY131103:TAY131109 TKU131103:TKU131109 TUQ131103:TUQ131109 UEM131103:UEM131109 UOI131103:UOI131109 UYE131103:UYE131109 VIA131103:VIA131109 VRW131103:VRW131109 WBS131103:WBS131109 WLO131103:WLO131109 WVK131103:WVK131109 C196639:C196645 IY196639:IY196645 SU196639:SU196645 ACQ196639:ACQ196645 AMM196639:AMM196645 AWI196639:AWI196645 BGE196639:BGE196645 BQA196639:BQA196645 BZW196639:BZW196645 CJS196639:CJS196645 CTO196639:CTO196645 DDK196639:DDK196645 DNG196639:DNG196645 DXC196639:DXC196645 EGY196639:EGY196645 EQU196639:EQU196645 FAQ196639:FAQ196645 FKM196639:FKM196645 FUI196639:FUI196645 GEE196639:GEE196645 GOA196639:GOA196645 GXW196639:GXW196645 HHS196639:HHS196645 HRO196639:HRO196645 IBK196639:IBK196645 ILG196639:ILG196645 IVC196639:IVC196645 JEY196639:JEY196645 JOU196639:JOU196645 JYQ196639:JYQ196645 KIM196639:KIM196645 KSI196639:KSI196645 LCE196639:LCE196645 LMA196639:LMA196645 LVW196639:LVW196645 MFS196639:MFS196645 MPO196639:MPO196645 MZK196639:MZK196645 NJG196639:NJG196645 NTC196639:NTC196645 OCY196639:OCY196645 OMU196639:OMU196645 OWQ196639:OWQ196645 PGM196639:PGM196645 PQI196639:PQI196645 QAE196639:QAE196645 QKA196639:QKA196645 QTW196639:QTW196645 RDS196639:RDS196645 RNO196639:RNO196645 RXK196639:RXK196645 SHG196639:SHG196645 SRC196639:SRC196645 TAY196639:TAY196645 TKU196639:TKU196645 TUQ196639:TUQ196645 UEM196639:UEM196645 UOI196639:UOI196645 UYE196639:UYE196645 VIA196639:VIA196645 VRW196639:VRW196645 WBS196639:WBS196645 WLO196639:WLO196645 WVK196639:WVK196645 C262175:C262181 IY262175:IY262181 SU262175:SU262181 ACQ262175:ACQ262181 AMM262175:AMM262181 AWI262175:AWI262181 BGE262175:BGE262181 BQA262175:BQA262181 BZW262175:BZW262181 CJS262175:CJS262181 CTO262175:CTO262181 DDK262175:DDK262181 DNG262175:DNG262181 DXC262175:DXC262181 EGY262175:EGY262181 EQU262175:EQU262181 FAQ262175:FAQ262181 FKM262175:FKM262181 FUI262175:FUI262181 GEE262175:GEE262181 GOA262175:GOA262181 GXW262175:GXW262181 HHS262175:HHS262181 HRO262175:HRO262181 IBK262175:IBK262181 ILG262175:ILG262181 IVC262175:IVC262181 JEY262175:JEY262181 JOU262175:JOU262181 JYQ262175:JYQ262181 KIM262175:KIM262181 KSI262175:KSI262181 LCE262175:LCE262181 LMA262175:LMA262181 LVW262175:LVW262181 MFS262175:MFS262181 MPO262175:MPO262181 MZK262175:MZK262181 NJG262175:NJG262181 NTC262175:NTC262181 OCY262175:OCY262181 OMU262175:OMU262181 OWQ262175:OWQ262181 PGM262175:PGM262181 PQI262175:PQI262181 QAE262175:QAE262181 QKA262175:QKA262181 QTW262175:QTW262181 RDS262175:RDS262181 RNO262175:RNO262181 RXK262175:RXK262181 SHG262175:SHG262181 SRC262175:SRC262181 TAY262175:TAY262181 TKU262175:TKU262181 TUQ262175:TUQ262181 UEM262175:UEM262181 UOI262175:UOI262181 UYE262175:UYE262181 VIA262175:VIA262181 VRW262175:VRW262181 WBS262175:WBS262181 WLO262175:WLO262181 WVK262175:WVK262181 C327711:C327717 IY327711:IY327717 SU327711:SU327717 ACQ327711:ACQ327717 AMM327711:AMM327717 AWI327711:AWI327717 BGE327711:BGE327717 BQA327711:BQA327717 BZW327711:BZW327717 CJS327711:CJS327717 CTO327711:CTO327717 DDK327711:DDK327717 DNG327711:DNG327717 DXC327711:DXC327717 EGY327711:EGY327717 EQU327711:EQU327717 FAQ327711:FAQ327717 FKM327711:FKM327717 FUI327711:FUI327717 GEE327711:GEE327717 GOA327711:GOA327717 GXW327711:GXW327717 HHS327711:HHS327717 HRO327711:HRO327717 IBK327711:IBK327717 ILG327711:ILG327717 IVC327711:IVC327717 JEY327711:JEY327717 JOU327711:JOU327717 JYQ327711:JYQ327717 KIM327711:KIM327717 KSI327711:KSI327717 LCE327711:LCE327717 LMA327711:LMA327717 LVW327711:LVW327717 MFS327711:MFS327717 MPO327711:MPO327717 MZK327711:MZK327717 NJG327711:NJG327717 NTC327711:NTC327717 OCY327711:OCY327717 OMU327711:OMU327717 OWQ327711:OWQ327717 PGM327711:PGM327717 PQI327711:PQI327717 QAE327711:QAE327717 QKA327711:QKA327717 QTW327711:QTW327717 RDS327711:RDS327717 RNO327711:RNO327717 RXK327711:RXK327717 SHG327711:SHG327717 SRC327711:SRC327717 TAY327711:TAY327717 TKU327711:TKU327717 TUQ327711:TUQ327717 UEM327711:UEM327717 UOI327711:UOI327717 UYE327711:UYE327717 VIA327711:VIA327717 VRW327711:VRW327717 WBS327711:WBS327717 WLO327711:WLO327717 WVK327711:WVK327717 C393247:C393253 IY393247:IY393253 SU393247:SU393253 ACQ393247:ACQ393253 AMM393247:AMM393253 AWI393247:AWI393253 BGE393247:BGE393253 BQA393247:BQA393253 BZW393247:BZW393253 CJS393247:CJS393253 CTO393247:CTO393253 DDK393247:DDK393253 DNG393247:DNG393253 DXC393247:DXC393253 EGY393247:EGY393253 EQU393247:EQU393253 FAQ393247:FAQ393253 FKM393247:FKM393253 FUI393247:FUI393253 GEE393247:GEE393253 GOA393247:GOA393253 GXW393247:GXW393253 HHS393247:HHS393253 HRO393247:HRO393253 IBK393247:IBK393253 ILG393247:ILG393253 IVC393247:IVC393253 JEY393247:JEY393253 JOU393247:JOU393253 JYQ393247:JYQ393253 KIM393247:KIM393253 KSI393247:KSI393253 LCE393247:LCE393253 LMA393247:LMA393253 LVW393247:LVW393253 MFS393247:MFS393253 MPO393247:MPO393253 MZK393247:MZK393253 NJG393247:NJG393253 NTC393247:NTC393253 OCY393247:OCY393253 OMU393247:OMU393253 OWQ393247:OWQ393253 PGM393247:PGM393253 PQI393247:PQI393253 QAE393247:QAE393253 QKA393247:QKA393253 QTW393247:QTW393253 RDS393247:RDS393253 RNO393247:RNO393253 RXK393247:RXK393253 SHG393247:SHG393253 SRC393247:SRC393253 TAY393247:TAY393253 TKU393247:TKU393253 TUQ393247:TUQ393253 UEM393247:UEM393253 UOI393247:UOI393253 UYE393247:UYE393253 VIA393247:VIA393253 VRW393247:VRW393253 WBS393247:WBS393253 WLO393247:WLO393253 WVK393247:WVK393253 C458783:C458789 IY458783:IY458789 SU458783:SU458789 ACQ458783:ACQ458789 AMM458783:AMM458789 AWI458783:AWI458789 BGE458783:BGE458789 BQA458783:BQA458789 BZW458783:BZW458789 CJS458783:CJS458789 CTO458783:CTO458789 DDK458783:DDK458789 DNG458783:DNG458789 DXC458783:DXC458789 EGY458783:EGY458789 EQU458783:EQU458789 FAQ458783:FAQ458789 FKM458783:FKM458789 FUI458783:FUI458789 GEE458783:GEE458789 GOA458783:GOA458789 GXW458783:GXW458789 HHS458783:HHS458789 HRO458783:HRO458789 IBK458783:IBK458789 ILG458783:ILG458789 IVC458783:IVC458789 JEY458783:JEY458789 JOU458783:JOU458789 JYQ458783:JYQ458789 KIM458783:KIM458789 KSI458783:KSI458789 LCE458783:LCE458789 LMA458783:LMA458789 LVW458783:LVW458789 MFS458783:MFS458789 MPO458783:MPO458789 MZK458783:MZK458789 NJG458783:NJG458789 NTC458783:NTC458789 OCY458783:OCY458789 OMU458783:OMU458789 OWQ458783:OWQ458789 PGM458783:PGM458789 PQI458783:PQI458789 QAE458783:QAE458789 QKA458783:QKA458789 QTW458783:QTW458789 RDS458783:RDS458789 RNO458783:RNO458789 RXK458783:RXK458789 SHG458783:SHG458789 SRC458783:SRC458789 TAY458783:TAY458789 TKU458783:TKU458789 TUQ458783:TUQ458789 UEM458783:UEM458789 UOI458783:UOI458789 UYE458783:UYE458789 VIA458783:VIA458789 VRW458783:VRW458789 WBS458783:WBS458789 WLO458783:WLO458789 WVK458783:WVK458789 C524319:C524325 IY524319:IY524325 SU524319:SU524325 ACQ524319:ACQ524325 AMM524319:AMM524325 AWI524319:AWI524325 BGE524319:BGE524325 BQA524319:BQA524325 BZW524319:BZW524325 CJS524319:CJS524325 CTO524319:CTO524325 DDK524319:DDK524325 DNG524319:DNG524325 DXC524319:DXC524325 EGY524319:EGY524325 EQU524319:EQU524325 FAQ524319:FAQ524325 FKM524319:FKM524325 FUI524319:FUI524325 GEE524319:GEE524325 GOA524319:GOA524325 GXW524319:GXW524325 HHS524319:HHS524325 HRO524319:HRO524325 IBK524319:IBK524325 ILG524319:ILG524325 IVC524319:IVC524325 JEY524319:JEY524325 JOU524319:JOU524325 JYQ524319:JYQ524325 KIM524319:KIM524325 KSI524319:KSI524325 LCE524319:LCE524325 LMA524319:LMA524325 LVW524319:LVW524325 MFS524319:MFS524325 MPO524319:MPO524325 MZK524319:MZK524325 NJG524319:NJG524325 NTC524319:NTC524325 OCY524319:OCY524325 OMU524319:OMU524325 OWQ524319:OWQ524325 PGM524319:PGM524325 PQI524319:PQI524325 QAE524319:QAE524325 QKA524319:QKA524325 QTW524319:QTW524325 RDS524319:RDS524325 RNO524319:RNO524325 RXK524319:RXK524325 SHG524319:SHG524325 SRC524319:SRC524325 TAY524319:TAY524325 TKU524319:TKU524325 TUQ524319:TUQ524325 UEM524319:UEM524325 UOI524319:UOI524325 UYE524319:UYE524325 VIA524319:VIA524325 VRW524319:VRW524325 WBS524319:WBS524325 WLO524319:WLO524325 WVK524319:WVK524325 C589855:C589861 IY589855:IY589861 SU589855:SU589861 ACQ589855:ACQ589861 AMM589855:AMM589861 AWI589855:AWI589861 BGE589855:BGE589861 BQA589855:BQA589861 BZW589855:BZW589861 CJS589855:CJS589861 CTO589855:CTO589861 DDK589855:DDK589861 DNG589855:DNG589861 DXC589855:DXC589861 EGY589855:EGY589861 EQU589855:EQU589861 FAQ589855:FAQ589861 FKM589855:FKM589861 FUI589855:FUI589861 GEE589855:GEE589861 GOA589855:GOA589861 GXW589855:GXW589861 HHS589855:HHS589861 HRO589855:HRO589861 IBK589855:IBK589861 ILG589855:ILG589861 IVC589855:IVC589861 JEY589855:JEY589861 JOU589855:JOU589861 JYQ589855:JYQ589861 KIM589855:KIM589861 KSI589855:KSI589861 LCE589855:LCE589861 LMA589855:LMA589861 LVW589855:LVW589861 MFS589855:MFS589861 MPO589855:MPO589861 MZK589855:MZK589861 NJG589855:NJG589861 NTC589855:NTC589861 OCY589855:OCY589861 OMU589855:OMU589861 OWQ589855:OWQ589861 PGM589855:PGM589861 PQI589855:PQI589861 QAE589855:QAE589861 QKA589855:QKA589861 QTW589855:QTW589861 RDS589855:RDS589861 RNO589855:RNO589861 RXK589855:RXK589861 SHG589855:SHG589861 SRC589855:SRC589861 TAY589855:TAY589861 TKU589855:TKU589861 TUQ589855:TUQ589861 UEM589855:UEM589861 UOI589855:UOI589861 UYE589855:UYE589861 VIA589855:VIA589861 VRW589855:VRW589861 WBS589855:WBS589861 WLO589855:WLO589861 WVK589855:WVK589861 C655391:C655397 IY655391:IY655397 SU655391:SU655397 ACQ655391:ACQ655397 AMM655391:AMM655397 AWI655391:AWI655397 BGE655391:BGE655397 BQA655391:BQA655397 BZW655391:BZW655397 CJS655391:CJS655397 CTO655391:CTO655397 DDK655391:DDK655397 DNG655391:DNG655397 DXC655391:DXC655397 EGY655391:EGY655397 EQU655391:EQU655397 FAQ655391:FAQ655397 FKM655391:FKM655397 FUI655391:FUI655397 GEE655391:GEE655397 GOA655391:GOA655397 GXW655391:GXW655397 HHS655391:HHS655397 HRO655391:HRO655397 IBK655391:IBK655397 ILG655391:ILG655397 IVC655391:IVC655397 JEY655391:JEY655397 JOU655391:JOU655397 JYQ655391:JYQ655397 KIM655391:KIM655397 KSI655391:KSI655397 LCE655391:LCE655397 LMA655391:LMA655397 LVW655391:LVW655397 MFS655391:MFS655397 MPO655391:MPO655397 MZK655391:MZK655397 NJG655391:NJG655397 NTC655391:NTC655397 OCY655391:OCY655397 OMU655391:OMU655397 OWQ655391:OWQ655397 PGM655391:PGM655397 PQI655391:PQI655397 QAE655391:QAE655397 QKA655391:QKA655397 QTW655391:QTW655397 RDS655391:RDS655397 RNO655391:RNO655397 RXK655391:RXK655397 SHG655391:SHG655397 SRC655391:SRC655397 TAY655391:TAY655397 TKU655391:TKU655397 TUQ655391:TUQ655397 UEM655391:UEM655397 UOI655391:UOI655397 UYE655391:UYE655397 VIA655391:VIA655397 VRW655391:VRW655397 WBS655391:WBS655397 WLO655391:WLO655397 WVK655391:WVK655397 C720927:C720933 IY720927:IY720933 SU720927:SU720933 ACQ720927:ACQ720933 AMM720927:AMM720933 AWI720927:AWI720933 BGE720927:BGE720933 BQA720927:BQA720933 BZW720927:BZW720933 CJS720927:CJS720933 CTO720927:CTO720933 DDK720927:DDK720933 DNG720927:DNG720933 DXC720927:DXC720933 EGY720927:EGY720933 EQU720927:EQU720933 FAQ720927:FAQ720933 FKM720927:FKM720933 FUI720927:FUI720933 GEE720927:GEE720933 GOA720927:GOA720933 GXW720927:GXW720933 HHS720927:HHS720933 HRO720927:HRO720933 IBK720927:IBK720933 ILG720927:ILG720933 IVC720927:IVC720933 JEY720927:JEY720933 JOU720927:JOU720933 JYQ720927:JYQ720933 KIM720927:KIM720933 KSI720927:KSI720933 LCE720927:LCE720933 LMA720927:LMA720933 LVW720927:LVW720933 MFS720927:MFS720933 MPO720927:MPO720933 MZK720927:MZK720933 NJG720927:NJG720933 NTC720927:NTC720933 OCY720927:OCY720933 OMU720927:OMU720933 OWQ720927:OWQ720933 PGM720927:PGM720933 PQI720927:PQI720933 QAE720927:QAE720933 QKA720927:QKA720933 QTW720927:QTW720933 RDS720927:RDS720933 RNO720927:RNO720933 RXK720927:RXK720933 SHG720927:SHG720933 SRC720927:SRC720933 TAY720927:TAY720933 TKU720927:TKU720933 TUQ720927:TUQ720933 UEM720927:UEM720933 UOI720927:UOI720933 UYE720927:UYE720933 VIA720927:VIA720933 VRW720927:VRW720933 WBS720927:WBS720933 WLO720927:WLO720933 WVK720927:WVK720933 C786463:C786469 IY786463:IY786469 SU786463:SU786469 ACQ786463:ACQ786469 AMM786463:AMM786469 AWI786463:AWI786469 BGE786463:BGE786469 BQA786463:BQA786469 BZW786463:BZW786469 CJS786463:CJS786469 CTO786463:CTO786469 DDK786463:DDK786469 DNG786463:DNG786469 DXC786463:DXC786469 EGY786463:EGY786469 EQU786463:EQU786469 FAQ786463:FAQ786469 FKM786463:FKM786469 FUI786463:FUI786469 GEE786463:GEE786469 GOA786463:GOA786469 GXW786463:GXW786469 HHS786463:HHS786469 HRO786463:HRO786469 IBK786463:IBK786469 ILG786463:ILG786469 IVC786463:IVC786469 JEY786463:JEY786469 JOU786463:JOU786469 JYQ786463:JYQ786469 KIM786463:KIM786469 KSI786463:KSI786469 LCE786463:LCE786469 LMA786463:LMA786469 LVW786463:LVW786469 MFS786463:MFS786469 MPO786463:MPO786469 MZK786463:MZK786469 NJG786463:NJG786469 NTC786463:NTC786469 OCY786463:OCY786469 OMU786463:OMU786469 OWQ786463:OWQ786469 PGM786463:PGM786469 PQI786463:PQI786469 QAE786463:QAE786469 QKA786463:QKA786469 QTW786463:QTW786469 RDS786463:RDS786469 RNO786463:RNO786469 RXK786463:RXK786469 SHG786463:SHG786469 SRC786463:SRC786469 TAY786463:TAY786469 TKU786463:TKU786469 TUQ786463:TUQ786469 UEM786463:UEM786469 UOI786463:UOI786469 UYE786463:UYE786469 VIA786463:VIA786469 VRW786463:VRW786469 WBS786463:WBS786469 WLO786463:WLO786469 WVK786463:WVK786469 C851999:C852005 IY851999:IY852005 SU851999:SU852005 ACQ851999:ACQ852005 AMM851999:AMM852005 AWI851999:AWI852005 BGE851999:BGE852005 BQA851999:BQA852005 BZW851999:BZW852005 CJS851999:CJS852005 CTO851999:CTO852005 DDK851999:DDK852005 DNG851999:DNG852005 DXC851999:DXC852005 EGY851999:EGY852005 EQU851999:EQU852005 FAQ851999:FAQ852005 FKM851999:FKM852005 FUI851999:FUI852005 GEE851999:GEE852005 GOA851999:GOA852005 GXW851999:GXW852005 HHS851999:HHS852005 HRO851999:HRO852005 IBK851999:IBK852005 ILG851999:ILG852005 IVC851999:IVC852005 JEY851999:JEY852005 JOU851999:JOU852005 JYQ851999:JYQ852005 KIM851999:KIM852005 KSI851999:KSI852005 LCE851999:LCE852005 LMA851999:LMA852005 LVW851999:LVW852005 MFS851999:MFS852005 MPO851999:MPO852005 MZK851999:MZK852005 NJG851999:NJG852005 NTC851999:NTC852005 OCY851999:OCY852005 OMU851999:OMU852005 OWQ851999:OWQ852005 PGM851999:PGM852005 PQI851999:PQI852005 QAE851999:QAE852005 QKA851999:QKA852005 QTW851999:QTW852005 RDS851999:RDS852005 RNO851999:RNO852005 RXK851999:RXK852005 SHG851999:SHG852005 SRC851999:SRC852005 TAY851999:TAY852005 TKU851999:TKU852005 TUQ851999:TUQ852005 UEM851999:UEM852005 UOI851999:UOI852005 UYE851999:UYE852005 VIA851999:VIA852005 VRW851999:VRW852005 WBS851999:WBS852005 WLO851999:WLO852005 WVK851999:WVK852005 C917535:C917541 IY917535:IY917541 SU917535:SU917541 ACQ917535:ACQ917541 AMM917535:AMM917541 AWI917535:AWI917541 BGE917535:BGE917541 BQA917535:BQA917541 BZW917535:BZW917541 CJS917535:CJS917541 CTO917535:CTO917541 DDK917535:DDK917541 DNG917535:DNG917541 DXC917535:DXC917541 EGY917535:EGY917541 EQU917535:EQU917541 FAQ917535:FAQ917541 FKM917535:FKM917541 FUI917535:FUI917541 GEE917535:GEE917541 GOA917535:GOA917541 GXW917535:GXW917541 HHS917535:HHS917541 HRO917535:HRO917541 IBK917535:IBK917541 ILG917535:ILG917541 IVC917535:IVC917541 JEY917535:JEY917541 JOU917535:JOU917541 JYQ917535:JYQ917541 KIM917535:KIM917541 KSI917535:KSI917541 LCE917535:LCE917541 LMA917535:LMA917541 LVW917535:LVW917541 MFS917535:MFS917541 MPO917535:MPO917541 MZK917535:MZK917541 NJG917535:NJG917541 NTC917535:NTC917541 OCY917535:OCY917541 OMU917535:OMU917541 OWQ917535:OWQ917541 PGM917535:PGM917541 PQI917535:PQI917541 QAE917535:QAE917541 QKA917535:QKA917541 QTW917535:QTW917541 RDS917535:RDS917541 RNO917535:RNO917541 RXK917535:RXK917541 SHG917535:SHG917541 SRC917535:SRC917541 TAY917535:TAY917541 TKU917535:TKU917541 TUQ917535:TUQ917541 UEM917535:UEM917541 UOI917535:UOI917541 UYE917535:UYE917541 VIA917535:VIA917541 VRW917535:VRW917541 WBS917535:WBS917541 WLO917535:WLO917541 WVK917535:WVK917541 C983071:C983077 IY983071:IY983077 SU983071:SU983077 ACQ983071:ACQ983077 AMM983071:AMM983077 AWI983071:AWI983077 BGE983071:BGE983077 BQA983071:BQA983077 BZW983071:BZW983077 CJS983071:CJS983077 CTO983071:CTO983077 DDK983071:DDK983077 DNG983071:DNG983077 DXC983071:DXC983077 EGY983071:EGY983077 EQU983071:EQU983077 FAQ983071:FAQ983077 FKM983071:FKM983077 FUI983071:FUI983077 GEE983071:GEE983077 GOA983071:GOA983077 GXW983071:GXW983077 HHS983071:HHS983077 HRO983071:HRO983077 IBK983071:IBK983077 ILG983071:ILG983077 IVC983071:IVC983077 JEY983071:JEY983077 JOU983071:JOU983077 JYQ983071:JYQ983077 KIM983071:KIM983077 KSI983071:KSI983077 LCE983071:LCE983077 LMA983071:LMA983077 LVW983071:LVW983077 MFS983071:MFS983077 MPO983071:MPO983077 MZK983071:MZK983077 NJG983071:NJG983077 NTC983071:NTC983077 OCY983071:OCY983077 OMU983071:OMU983077 OWQ983071:OWQ983077 PGM983071:PGM983077 PQI983071:PQI983077 QAE983071:QAE983077 QKA983071:QKA983077 QTW983071:QTW983077 RDS983071:RDS983077 RNO983071:RNO983077 RXK983071:RXK983077 SHG983071:SHG983077 SRC983071:SRC983077 TAY983071:TAY983077 TKU983071:TKU983077 TUQ983071:TUQ983077 UEM983071:UEM983077 UOI983071:UOI983077 UYE983071:UYE983077 VIA983071:VIA983077 VRW983071:VRW983077 WBS983071:WBS983077 WLO983071:WLO983077 WVK983071:WVK983077 C9:C15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C65545:C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C131081:C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C196617:C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C262153:C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C327689:C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C393225:C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C458761:C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C524297:C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C589833:C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C655369:C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C720905:C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C786441:C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C851977:C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C917513:C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C983049:C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C65562:C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C131098:C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C196634:C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C262170:C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C327706:C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C393242:C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C458778:C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C524314:C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C589850:C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C655386:C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C720922:C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C786458:C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C851994:C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C917530:C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C983066:C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C18:C23 IY18:IY23 SU18:SU23 ACQ18:ACQ23 AMM18:AMM23 AWI18:AWI23 BGE18:BGE23 BQA18:BQA23 BZW18:BZW23 CJS18:CJS23 CTO18:CTO23 DDK18:DDK23 DNG18:DNG23 DXC18:DXC23 EGY18:EGY23 EQU18:EQU23 FAQ18:FAQ23 FKM18:FKM23 FUI18:FUI23 GEE18:GEE23 GOA18:GOA23 GXW18:GXW23 HHS18:HHS23 HRO18:HRO23 IBK18:IBK23 ILG18:ILG23 IVC18:IVC23 JEY18:JEY23 JOU18:JOU23 JYQ18:JYQ23 KIM18:KIM23 KSI18:KSI23 LCE18:LCE23 LMA18:LMA23 LVW18:LVW23 MFS18:MFS23 MPO18:MPO23 MZK18:MZK23 NJG18:NJG23 NTC18:NTC23 OCY18:OCY23 OMU18:OMU23 OWQ18:OWQ23 PGM18:PGM23 PQI18:PQI23 QAE18:QAE23 QKA18:QKA23 QTW18:QTW23 RDS18:RDS23 RNO18:RNO23 RXK18:RXK23 SHG18:SHG23 SRC18:SRC23 TAY18:TAY23 TKU18:TKU23 TUQ18:TUQ23 UEM18:UEM23 UOI18:UOI23 UYE18:UYE23 VIA18:VIA23 VRW18:VRW23 WBS18:WBS23 WLO18:WLO23 WVK18:WVK23 C65554:C65559 IY65554:IY65559 SU65554:SU65559 ACQ65554:ACQ65559 AMM65554:AMM65559 AWI65554:AWI65559 BGE65554:BGE65559 BQA65554:BQA65559 BZW65554:BZW65559 CJS65554:CJS65559 CTO65554:CTO65559 DDK65554:DDK65559 DNG65554:DNG65559 DXC65554:DXC65559 EGY65554:EGY65559 EQU65554:EQU65559 FAQ65554:FAQ65559 FKM65554:FKM65559 FUI65554:FUI65559 GEE65554:GEE65559 GOA65554:GOA65559 GXW65554:GXW65559 HHS65554:HHS65559 HRO65554:HRO65559 IBK65554:IBK65559 ILG65554:ILG65559 IVC65554:IVC65559 JEY65554:JEY65559 JOU65554:JOU65559 JYQ65554:JYQ65559 KIM65554:KIM65559 KSI65554:KSI65559 LCE65554:LCE65559 LMA65554:LMA65559 LVW65554:LVW65559 MFS65554:MFS65559 MPO65554:MPO65559 MZK65554:MZK65559 NJG65554:NJG65559 NTC65554:NTC65559 OCY65554:OCY65559 OMU65554:OMU65559 OWQ65554:OWQ65559 PGM65554:PGM65559 PQI65554:PQI65559 QAE65554:QAE65559 QKA65554:QKA65559 QTW65554:QTW65559 RDS65554:RDS65559 RNO65554:RNO65559 RXK65554:RXK65559 SHG65554:SHG65559 SRC65554:SRC65559 TAY65554:TAY65559 TKU65554:TKU65559 TUQ65554:TUQ65559 UEM65554:UEM65559 UOI65554:UOI65559 UYE65554:UYE65559 VIA65554:VIA65559 VRW65554:VRW65559 WBS65554:WBS65559 WLO65554:WLO65559 WVK65554:WVK65559 C131090:C131095 IY131090:IY131095 SU131090:SU131095 ACQ131090:ACQ131095 AMM131090:AMM131095 AWI131090:AWI131095 BGE131090:BGE131095 BQA131090:BQA131095 BZW131090:BZW131095 CJS131090:CJS131095 CTO131090:CTO131095 DDK131090:DDK131095 DNG131090:DNG131095 DXC131090:DXC131095 EGY131090:EGY131095 EQU131090:EQU131095 FAQ131090:FAQ131095 FKM131090:FKM131095 FUI131090:FUI131095 GEE131090:GEE131095 GOA131090:GOA131095 GXW131090:GXW131095 HHS131090:HHS131095 HRO131090:HRO131095 IBK131090:IBK131095 ILG131090:ILG131095 IVC131090:IVC131095 JEY131090:JEY131095 JOU131090:JOU131095 JYQ131090:JYQ131095 KIM131090:KIM131095 KSI131090:KSI131095 LCE131090:LCE131095 LMA131090:LMA131095 LVW131090:LVW131095 MFS131090:MFS131095 MPO131090:MPO131095 MZK131090:MZK131095 NJG131090:NJG131095 NTC131090:NTC131095 OCY131090:OCY131095 OMU131090:OMU131095 OWQ131090:OWQ131095 PGM131090:PGM131095 PQI131090:PQI131095 QAE131090:QAE131095 QKA131090:QKA131095 QTW131090:QTW131095 RDS131090:RDS131095 RNO131090:RNO131095 RXK131090:RXK131095 SHG131090:SHG131095 SRC131090:SRC131095 TAY131090:TAY131095 TKU131090:TKU131095 TUQ131090:TUQ131095 UEM131090:UEM131095 UOI131090:UOI131095 UYE131090:UYE131095 VIA131090:VIA131095 VRW131090:VRW131095 WBS131090:WBS131095 WLO131090:WLO131095 WVK131090:WVK131095 C196626:C196631 IY196626:IY196631 SU196626:SU196631 ACQ196626:ACQ196631 AMM196626:AMM196631 AWI196626:AWI196631 BGE196626:BGE196631 BQA196626:BQA196631 BZW196626:BZW196631 CJS196626:CJS196631 CTO196626:CTO196631 DDK196626:DDK196631 DNG196626:DNG196631 DXC196626:DXC196631 EGY196626:EGY196631 EQU196626:EQU196631 FAQ196626:FAQ196631 FKM196626:FKM196631 FUI196626:FUI196631 GEE196626:GEE196631 GOA196626:GOA196631 GXW196626:GXW196631 HHS196626:HHS196631 HRO196626:HRO196631 IBK196626:IBK196631 ILG196626:ILG196631 IVC196626:IVC196631 JEY196626:JEY196631 JOU196626:JOU196631 JYQ196626:JYQ196631 KIM196626:KIM196631 KSI196626:KSI196631 LCE196626:LCE196631 LMA196626:LMA196631 LVW196626:LVW196631 MFS196626:MFS196631 MPO196626:MPO196631 MZK196626:MZK196631 NJG196626:NJG196631 NTC196626:NTC196631 OCY196626:OCY196631 OMU196626:OMU196631 OWQ196626:OWQ196631 PGM196626:PGM196631 PQI196626:PQI196631 QAE196626:QAE196631 QKA196626:QKA196631 QTW196626:QTW196631 RDS196626:RDS196631 RNO196626:RNO196631 RXK196626:RXK196631 SHG196626:SHG196631 SRC196626:SRC196631 TAY196626:TAY196631 TKU196626:TKU196631 TUQ196626:TUQ196631 UEM196626:UEM196631 UOI196626:UOI196631 UYE196626:UYE196631 VIA196626:VIA196631 VRW196626:VRW196631 WBS196626:WBS196631 WLO196626:WLO196631 WVK196626:WVK196631 C262162:C262167 IY262162:IY262167 SU262162:SU262167 ACQ262162:ACQ262167 AMM262162:AMM262167 AWI262162:AWI262167 BGE262162:BGE262167 BQA262162:BQA262167 BZW262162:BZW262167 CJS262162:CJS262167 CTO262162:CTO262167 DDK262162:DDK262167 DNG262162:DNG262167 DXC262162:DXC262167 EGY262162:EGY262167 EQU262162:EQU262167 FAQ262162:FAQ262167 FKM262162:FKM262167 FUI262162:FUI262167 GEE262162:GEE262167 GOA262162:GOA262167 GXW262162:GXW262167 HHS262162:HHS262167 HRO262162:HRO262167 IBK262162:IBK262167 ILG262162:ILG262167 IVC262162:IVC262167 JEY262162:JEY262167 JOU262162:JOU262167 JYQ262162:JYQ262167 KIM262162:KIM262167 KSI262162:KSI262167 LCE262162:LCE262167 LMA262162:LMA262167 LVW262162:LVW262167 MFS262162:MFS262167 MPO262162:MPO262167 MZK262162:MZK262167 NJG262162:NJG262167 NTC262162:NTC262167 OCY262162:OCY262167 OMU262162:OMU262167 OWQ262162:OWQ262167 PGM262162:PGM262167 PQI262162:PQI262167 QAE262162:QAE262167 QKA262162:QKA262167 QTW262162:QTW262167 RDS262162:RDS262167 RNO262162:RNO262167 RXK262162:RXK262167 SHG262162:SHG262167 SRC262162:SRC262167 TAY262162:TAY262167 TKU262162:TKU262167 TUQ262162:TUQ262167 UEM262162:UEM262167 UOI262162:UOI262167 UYE262162:UYE262167 VIA262162:VIA262167 VRW262162:VRW262167 WBS262162:WBS262167 WLO262162:WLO262167 WVK262162:WVK262167 C327698:C327703 IY327698:IY327703 SU327698:SU327703 ACQ327698:ACQ327703 AMM327698:AMM327703 AWI327698:AWI327703 BGE327698:BGE327703 BQA327698:BQA327703 BZW327698:BZW327703 CJS327698:CJS327703 CTO327698:CTO327703 DDK327698:DDK327703 DNG327698:DNG327703 DXC327698:DXC327703 EGY327698:EGY327703 EQU327698:EQU327703 FAQ327698:FAQ327703 FKM327698:FKM327703 FUI327698:FUI327703 GEE327698:GEE327703 GOA327698:GOA327703 GXW327698:GXW327703 HHS327698:HHS327703 HRO327698:HRO327703 IBK327698:IBK327703 ILG327698:ILG327703 IVC327698:IVC327703 JEY327698:JEY327703 JOU327698:JOU327703 JYQ327698:JYQ327703 KIM327698:KIM327703 KSI327698:KSI327703 LCE327698:LCE327703 LMA327698:LMA327703 LVW327698:LVW327703 MFS327698:MFS327703 MPO327698:MPO327703 MZK327698:MZK327703 NJG327698:NJG327703 NTC327698:NTC327703 OCY327698:OCY327703 OMU327698:OMU327703 OWQ327698:OWQ327703 PGM327698:PGM327703 PQI327698:PQI327703 QAE327698:QAE327703 QKA327698:QKA327703 QTW327698:QTW327703 RDS327698:RDS327703 RNO327698:RNO327703 RXK327698:RXK327703 SHG327698:SHG327703 SRC327698:SRC327703 TAY327698:TAY327703 TKU327698:TKU327703 TUQ327698:TUQ327703 UEM327698:UEM327703 UOI327698:UOI327703 UYE327698:UYE327703 VIA327698:VIA327703 VRW327698:VRW327703 WBS327698:WBS327703 WLO327698:WLO327703 WVK327698:WVK327703 C393234:C393239 IY393234:IY393239 SU393234:SU393239 ACQ393234:ACQ393239 AMM393234:AMM393239 AWI393234:AWI393239 BGE393234:BGE393239 BQA393234:BQA393239 BZW393234:BZW393239 CJS393234:CJS393239 CTO393234:CTO393239 DDK393234:DDK393239 DNG393234:DNG393239 DXC393234:DXC393239 EGY393234:EGY393239 EQU393234:EQU393239 FAQ393234:FAQ393239 FKM393234:FKM393239 FUI393234:FUI393239 GEE393234:GEE393239 GOA393234:GOA393239 GXW393234:GXW393239 HHS393234:HHS393239 HRO393234:HRO393239 IBK393234:IBK393239 ILG393234:ILG393239 IVC393234:IVC393239 JEY393234:JEY393239 JOU393234:JOU393239 JYQ393234:JYQ393239 KIM393234:KIM393239 KSI393234:KSI393239 LCE393234:LCE393239 LMA393234:LMA393239 LVW393234:LVW393239 MFS393234:MFS393239 MPO393234:MPO393239 MZK393234:MZK393239 NJG393234:NJG393239 NTC393234:NTC393239 OCY393234:OCY393239 OMU393234:OMU393239 OWQ393234:OWQ393239 PGM393234:PGM393239 PQI393234:PQI393239 QAE393234:QAE393239 QKA393234:QKA393239 QTW393234:QTW393239 RDS393234:RDS393239 RNO393234:RNO393239 RXK393234:RXK393239 SHG393234:SHG393239 SRC393234:SRC393239 TAY393234:TAY393239 TKU393234:TKU393239 TUQ393234:TUQ393239 UEM393234:UEM393239 UOI393234:UOI393239 UYE393234:UYE393239 VIA393234:VIA393239 VRW393234:VRW393239 WBS393234:WBS393239 WLO393234:WLO393239 WVK393234:WVK393239 C458770:C458775 IY458770:IY458775 SU458770:SU458775 ACQ458770:ACQ458775 AMM458770:AMM458775 AWI458770:AWI458775 BGE458770:BGE458775 BQA458770:BQA458775 BZW458770:BZW458775 CJS458770:CJS458775 CTO458770:CTO458775 DDK458770:DDK458775 DNG458770:DNG458775 DXC458770:DXC458775 EGY458770:EGY458775 EQU458770:EQU458775 FAQ458770:FAQ458775 FKM458770:FKM458775 FUI458770:FUI458775 GEE458770:GEE458775 GOA458770:GOA458775 GXW458770:GXW458775 HHS458770:HHS458775 HRO458770:HRO458775 IBK458770:IBK458775 ILG458770:ILG458775 IVC458770:IVC458775 JEY458770:JEY458775 JOU458770:JOU458775 JYQ458770:JYQ458775 KIM458770:KIM458775 KSI458770:KSI458775 LCE458770:LCE458775 LMA458770:LMA458775 LVW458770:LVW458775 MFS458770:MFS458775 MPO458770:MPO458775 MZK458770:MZK458775 NJG458770:NJG458775 NTC458770:NTC458775 OCY458770:OCY458775 OMU458770:OMU458775 OWQ458770:OWQ458775 PGM458770:PGM458775 PQI458770:PQI458775 QAE458770:QAE458775 QKA458770:QKA458775 QTW458770:QTW458775 RDS458770:RDS458775 RNO458770:RNO458775 RXK458770:RXK458775 SHG458770:SHG458775 SRC458770:SRC458775 TAY458770:TAY458775 TKU458770:TKU458775 TUQ458770:TUQ458775 UEM458770:UEM458775 UOI458770:UOI458775 UYE458770:UYE458775 VIA458770:VIA458775 VRW458770:VRW458775 WBS458770:WBS458775 WLO458770:WLO458775 WVK458770:WVK458775 C524306:C524311 IY524306:IY524311 SU524306:SU524311 ACQ524306:ACQ524311 AMM524306:AMM524311 AWI524306:AWI524311 BGE524306:BGE524311 BQA524306:BQA524311 BZW524306:BZW524311 CJS524306:CJS524311 CTO524306:CTO524311 DDK524306:DDK524311 DNG524306:DNG524311 DXC524306:DXC524311 EGY524306:EGY524311 EQU524306:EQU524311 FAQ524306:FAQ524311 FKM524306:FKM524311 FUI524306:FUI524311 GEE524306:GEE524311 GOA524306:GOA524311 GXW524306:GXW524311 HHS524306:HHS524311 HRO524306:HRO524311 IBK524306:IBK524311 ILG524306:ILG524311 IVC524306:IVC524311 JEY524306:JEY524311 JOU524306:JOU524311 JYQ524306:JYQ524311 KIM524306:KIM524311 KSI524306:KSI524311 LCE524306:LCE524311 LMA524306:LMA524311 LVW524306:LVW524311 MFS524306:MFS524311 MPO524306:MPO524311 MZK524306:MZK524311 NJG524306:NJG524311 NTC524306:NTC524311 OCY524306:OCY524311 OMU524306:OMU524311 OWQ524306:OWQ524311 PGM524306:PGM524311 PQI524306:PQI524311 QAE524306:QAE524311 QKA524306:QKA524311 QTW524306:QTW524311 RDS524306:RDS524311 RNO524306:RNO524311 RXK524306:RXK524311 SHG524306:SHG524311 SRC524306:SRC524311 TAY524306:TAY524311 TKU524306:TKU524311 TUQ524306:TUQ524311 UEM524306:UEM524311 UOI524306:UOI524311 UYE524306:UYE524311 VIA524306:VIA524311 VRW524306:VRW524311 WBS524306:WBS524311 WLO524306:WLO524311 WVK524306:WVK524311 C589842:C589847 IY589842:IY589847 SU589842:SU589847 ACQ589842:ACQ589847 AMM589842:AMM589847 AWI589842:AWI589847 BGE589842:BGE589847 BQA589842:BQA589847 BZW589842:BZW589847 CJS589842:CJS589847 CTO589842:CTO589847 DDK589842:DDK589847 DNG589842:DNG589847 DXC589842:DXC589847 EGY589842:EGY589847 EQU589842:EQU589847 FAQ589842:FAQ589847 FKM589842:FKM589847 FUI589842:FUI589847 GEE589842:GEE589847 GOA589842:GOA589847 GXW589842:GXW589847 HHS589842:HHS589847 HRO589842:HRO589847 IBK589842:IBK589847 ILG589842:ILG589847 IVC589842:IVC589847 JEY589842:JEY589847 JOU589842:JOU589847 JYQ589842:JYQ589847 KIM589842:KIM589847 KSI589842:KSI589847 LCE589842:LCE589847 LMA589842:LMA589847 LVW589842:LVW589847 MFS589842:MFS589847 MPO589842:MPO589847 MZK589842:MZK589847 NJG589842:NJG589847 NTC589842:NTC589847 OCY589842:OCY589847 OMU589842:OMU589847 OWQ589842:OWQ589847 PGM589842:PGM589847 PQI589842:PQI589847 QAE589842:QAE589847 QKA589842:QKA589847 QTW589842:QTW589847 RDS589842:RDS589847 RNO589842:RNO589847 RXK589842:RXK589847 SHG589842:SHG589847 SRC589842:SRC589847 TAY589842:TAY589847 TKU589842:TKU589847 TUQ589842:TUQ589847 UEM589842:UEM589847 UOI589842:UOI589847 UYE589842:UYE589847 VIA589842:VIA589847 VRW589842:VRW589847 WBS589842:WBS589847 WLO589842:WLO589847 WVK589842:WVK589847 C655378:C655383 IY655378:IY655383 SU655378:SU655383 ACQ655378:ACQ655383 AMM655378:AMM655383 AWI655378:AWI655383 BGE655378:BGE655383 BQA655378:BQA655383 BZW655378:BZW655383 CJS655378:CJS655383 CTO655378:CTO655383 DDK655378:DDK655383 DNG655378:DNG655383 DXC655378:DXC655383 EGY655378:EGY655383 EQU655378:EQU655383 FAQ655378:FAQ655383 FKM655378:FKM655383 FUI655378:FUI655383 GEE655378:GEE655383 GOA655378:GOA655383 GXW655378:GXW655383 HHS655378:HHS655383 HRO655378:HRO655383 IBK655378:IBK655383 ILG655378:ILG655383 IVC655378:IVC655383 JEY655378:JEY655383 JOU655378:JOU655383 JYQ655378:JYQ655383 KIM655378:KIM655383 KSI655378:KSI655383 LCE655378:LCE655383 LMA655378:LMA655383 LVW655378:LVW655383 MFS655378:MFS655383 MPO655378:MPO655383 MZK655378:MZK655383 NJG655378:NJG655383 NTC655378:NTC655383 OCY655378:OCY655383 OMU655378:OMU655383 OWQ655378:OWQ655383 PGM655378:PGM655383 PQI655378:PQI655383 QAE655378:QAE655383 QKA655378:QKA655383 QTW655378:QTW655383 RDS655378:RDS655383 RNO655378:RNO655383 RXK655378:RXK655383 SHG655378:SHG655383 SRC655378:SRC655383 TAY655378:TAY655383 TKU655378:TKU655383 TUQ655378:TUQ655383 UEM655378:UEM655383 UOI655378:UOI655383 UYE655378:UYE655383 VIA655378:VIA655383 VRW655378:VRW655383 WBS655378:WBS655383 WLO655378:WLO655383 WVK655378:WVK655383 C720914:C720919 IY720914:IY720919 SU720914:SU720919 ACQ720914:ACQ720919 AMM720914:AMM720919 AWI720914:AWI720919 BGE720914:BGE720919 BQA720914:BQA720919 BZW720914:BZW720919 CJS720914:CJS720919 CTO720914:CTO720919 DDK720914:DDK720919 DNG720914:DNG720919 DXC720914:DXC720919 EGY720914:EGY720919 EQU720914:EQU720919 FAQ720914:FAQ720919 FKM720914:FKM720919 FUI720914:FUI720919 GEE720914:GEE720919 GOA720914:GOA720919 GXW720914:GXW720919 HHS720914:HHS720919 HRO720914:HRO720919 IBK720914:IBK720919 ILG720914:ILG720919 IVC720914:IVC720919 JEY720914:JEY720919 JOU720914:JOU720919 JYQ720914:JYQ720919 KIM720914:KIM720919 KSI720914:KSI720919 LCE720914:LCE720919 LMA720914:LMA720919 LVW720914:LVW720919 MFS720914:MFS720919 MPO720914:MPO720919 MZK720914:MZK720919 NJG720914:NJG720919 NTC720914:NTC720919 OCY720914:OCY720919 OMU720914:OMU720919 OWQ720914:OWQ720919 PGM720914:PGM720919 PQI720914:PQI720919 QAE720914:QAE720919 QKA720914:QKA720919 QTW720914:QTW720919 RDS720914:RDS720919 RNO720914:RNO720919 RXK720914:RXK720919 SHG720914:SHG720919 SRC720914:SRC720919 TAY720914:TAY720919 TKU720914:TKU720919 TUQ720914:TUQ720919 UEM720914:UEM720919 UOI720914:UOI720919 UYE720914:UYE720919 VIA720914:VIA720919 VRW720914:VRW720919 WBS720914:WBS720919 WLO720914:WLO720919 WVK720914:WVK720919 C786450:C786455 IY786450:IY786455 SU786450:SU786455 ACQ786450:ACQ786455 AMM786450:AMM786455 AWI786450:AWI786455 BGE786450:BGE786455 BQA786450:BQA786455 BZW786450:BZW786455 CJS786450:CJS786455 CTO786450:CTO786455 DDK786450:DDK786455 DNG786450:DNG786455 DXC786450:DXC786455 EGY786450:EGY786455 EQU786450:EQU786455 FAQ786450:FAQ786455 FKM786450:FKM786455 FUI786450:FUI786455 GEE786450:GEE786455 GOA786450:GOA786455 GXW786450:GXW786455 HHS786450:HHS786455 HRO786450:HRO786455 IBK786450:IBK786455 ILG786450:ILG786455 IVC786450:IVC786455 JEY786450:JEY786455 JOU786450:JOU786455 JYQ786450:JYQ786455 KIM786450:KIM786455 KSI786450:KSI786455 LCE786450:LCE786455 LMA786450:LMA786455 LVW786450:LVW786455 MFS786450:MFS786455 MPO786450:MPO786455 MZK786450:MZK786455 NJG786450:NJG786455 NTC786450:NTC786455 OCY786450:OCY786455 OMU786450:OMU786455 OWQ786450:OWQ786455 PGM786450:PGM786455 PQI786450:PQI786455 QAE786450:QAE786455 QKA786450:QKA786455 QTW786450:QTW786455 RDS786450:RDS786455 RNO786450:RNO786455 RXK786450:RXK786455 SHG786450:SHG786455 SRC786450:SRC786455 TAY786450:TAY786455 TKU786450:TKU786455 TUQ786450:TUQ786455 UEM786450:UEM786455 UOI786450:UOI786455 UYE786450:UYE786455 VIA786450:VIA786455 VRW786450:VRW786455 WBS786450:WBS786455 WLO786450:WLO786455 WVK786450:WVK786455 C851986:C851991 IY851986:IY851991 SU851986:SU851991 ACQ851986:ACQ851991 AMM851986:AMM851991 AWI851986:AWI851991 BGE851986:BGE851991 BQA851986:BQA851991 BZW851986:BZW851991 CJS851986:CJS851991 CTO851986:CTO851991 DDK851986:DDK851991 DNG851986:DNG851991 DXC851986:DXC851991 EGY851986:EGY851991 EQU851986:EQU851991 FAQ851986:FAQ851991 FKM851986:FKM851991 FUI851986:FUI851991 GEE851986:GEE851991 GOA851986:GOA851991 GXW851986:GXW851991 HHS851986:HHS851991 HRO851986:HRO851991 IBK851986:IBK851991 ILG851986:ILG851991 IVC851986:IVC851991 JEY851986:JEY851991 JOU851986:JOU851991 JYQ851986:JYQ851991 KIM851986:KIM851991 KSI851986:KSI851991 LCE851986:LCE851991 LMA851986:LMA851991 LVW851986:LVW851991 MFS851986:MFS851991 MPO851986:MPO851991 MZK851986:MZK851991 NJG851986:NJG851991 NTC851986:NTC851991 OCY851986:OCY851991 OMU851986:OMU851991 OWQ851986:OWQ851991 PGM851986:PGM851991 PQI851986:PQI851991 QAE851986:QAE851991 QKA851986:QKA851991 QTW851986:QTW851991 RDS851986:RDS851991 RNO851986:RNO851991 RXK851986:RXK851991 SHG851986:SHG851991 SRC851986:SRC851991 TAY851986:TAY851991 TKU851986:TKU851991 TUQ851986:TUQ851991 UEM851986:UEM851991 UOI851986:UOI851991 UYE851986:UYE851991 VIA851986:VIA851991 VRW851986:VRW851991 WBS851986:WBS851991 WLO851986:WLO851991 WVK851986:WVK851991 C917522:C917527 IY917522:IY917527 SU917522:SU917527 ACQ917522:ACQ917527 AMM917522:AMM917527 AWI917522:AWI917527 BGE917522:BGE917527 BQA917522:BQA917527 BZW917522:BZW917527 CJS917522:CJS917527 CTO917522:CTO917527 DDK917522:DDK917527 DNG917522:DNG917527 DXC917522:DXC917527 EGY917522:EGY917527 EQU917522:EQU917527 FAQ917522:FAQ917527 FKM917522:FKM917527 FUI917522:FUI917527 GEE917522:GEE917527 GOA917522:GOA917527 GXW917522:GXW917527 HHS917522:HHS917527 HRO917522:HRO917527 IBK917522:IBK917527 ILG917522:ILG917527 IVC917522:IVC917527 JEY917522:JEY917527 JOU917522:JOU917527 JYQ917522:JYQ917527 KIM917522:KIM917527 KSI917522:KSI917527 LCE917522:LCE917527 LMA917522:LMA917527 LVW917522:LVW917527 MFS917522:MFS917527 MPO917522:MPO917527 MZK917522:MZK917527 NJG917522:NJG917527 NTC917522:NTC917527 OCY917522:OCY917527 OMU917522:OMU917527 OWQ917522:OWQ917527 PGM917522:PGM917527 PQI917522:PQI917527 QAE917522:QAE917527 QKA917522:QKA917527 QTW917522:QTW917527 RDS917522:RDS917527 RNO917522:RNO917527 RXK917522:RXK917527 SHG917522:SHG917527 SRC917522:SRC917527 TAY917522:TAY917527 TKU917522:TKU917527 TUQ917522:TUQ917527 UEM917522:UEM917527 UOI917522:UOI917527 UYE917522:UYE917527 VIA917522:VIA917527 VRW917522:VRW917527 WBS917522:WBS917527 WLO917522:WLO917527 WVK917522:WVK917527 C983058:C983063 IY983058:IY983063 SU983058:SU983063 ACQ983058:ACQ983063 AMM983058:AMM983063 AWI983058:AWI983063 BGE983058:BGE983063 BQA983058:BQA983063 BZW983058:BZW983063 CJS983058:CJS983063 CTO983058:CTO983063 DDK983058:DDK983063 DNG983058:DNG983063 DXC983058:DXC983063 EGY983058:EGY983063 EQU983058:EQU983063 FAQ983058:FAQ983063 FKM983058:FKM983063 FUI983058:FUI983063 GEE983058:GEE983063 GOA983058:GOA983063 GXW983058:GXW983063 HHS983058:HHS983063 HRO983058:HRO983063 IBK983058:IBK983063 ILG983058:ILG983063 IVC983058:IVC983063 JEY983058:JEY983063 JOU983058:JOU983063 JYQ983058:JYQ983063 KIM983058:KIM983063 KSI983058:KSI983063 LCE983058:LCE983063 LMA983058:LMA983063 LVW983058:LVW983063 MFS983058:MFS983063 MPO983058:MPO983063 MZK983058:MZK983063 NJG983058:NJG983063 NTC983058:NTC983063 OCY983058:OCY983063 OMU983058:OMU983063 OWQ983058:OWQ983063 PGM983058:PGM983063 PQI983058:PQI983063 QAE983058:QAE983063 QKA983058:QKA983063 QTW983058:QTW983063 RDS983058:RDS983063 RNO983058:RNO983063 RXK983058:RXK983063 SHG983058:SHG983063 SRC983058:SRC983063 TAY983058:TAY983063 TKU983058:TKU983063 TUQ983058:TUQ983063 UEM983058:UEM983063 UOI983058:UOI983063 UYE983058:UYE983063 VIA983058:VIA983063 VRW983058:VRW983063 WBS983058:WBS983063 WLO983058:WLO983063 WVK983058:WVK983063">
      <formula1>0</formula1>
      <formula2>999999999999</formula2>
    </dataValidation>
    <dataValidation type="whole" allowBlank="1" showInputMessage="1" showErrorMessage="1" errorTitle="ERRORE NEL DATO IMMESSO" error="INSERIRE SOLO NUMERI INTERI"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4:C65575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10:C131111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46:C196647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82:C262183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18:C327719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54:C393255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790:C458791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26:C524327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62:C589863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398:C655399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34:C720935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70:C786471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06:C852007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42:C917543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78:C983079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8" scale="89" fitToHeight="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20</vt:i4>
      </vt:variant>
    </vt:vector>
  </HeadingPairs>
  <TitlesOfParts>
    <vt:vector size="38" baseType="lpstr">
      <vt:lpstr>t1</vt:lpstr>
      <vt:lpstr>1E</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't1'!Area_stampa</vt:lpstr>
      <vt:lpstr>'t10'!Area_stampa</vt:lpstr>
      <vt:lpstr>'t11'!Area_stampa</vt:lpstr>
      <vt:lpstr>'t12'!Area_stampa</vt:lpstr>
      <vt:lpstr>'t13'!Area_stampa</vt:lpstr>
      <vt:lpstr>'t14'!Area_stampa</vt:lpstr>
      <vt:lpstr>'t15(1)'!Area_stampa</vt:lpstr>
      <vt:lpstr>'t15(2)'!Area_stampa</vt:lpstr>
      <vt:lpstr>t2A!Area_stampa</vt:lpstr>
      <vt:lpstr>'t3'!Area_stampa</vt:lpstr>
      <vt:lpstr>'t5'!Area_stampa</vt:lpstr>
      <vt:lpstr>'t7'!Area_stampa</vt:lpstr>
      <vt:lpstr>'t8'!Area_stampa</vt:lpstr>
      <vt:lpstr>'t9'!Area_stampa</vt:lpstr>
      <vt:lpstr>'t1'!Titoli_stampa</vt:lpstr>
      <vt:lpstr>'t10'!Titoli_stampa</vt:lpstr>
      <vt:lpstr>'t12'!Titoli_stampa</vt:lpstr>
      <vt:lpstr>'t13'!Titoli_stampa</vt:lpstr>
      <vt:lpstr>'t2'!Titoli_stampa</vt:lpstr>
      <vt:lpstr>'t4'!Titoli_stampa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Gisella Dibenedetto</dc:creator>
  <cp:lastModifiedBy>Gisella Dibenedetto</cp:lastModifiedBy>
  <dcterms:created xsi:type="dcterms:W3CDTF">2025-03-25T13:22:28Z</dcterms:created>
  <dcterms:modified xsi:type="dcterms:W3CDTF">2025-03-25T13:22:59Z</dcterms:modified>
</cp:coreProperties>
</file>