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1835"/>
  </bookViews>
  <sheets>
    <sheet name="t1" sheetId="1" r:id="rId1"/>
    <sheet name="t2" sheetId="2" r:id="rId2"/>
    <sheet name="t2A"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1)" sheetId="16" r:id="rId16"/>
    <sheet name="t15(2)" sheetId="17" r:id="rId17"/>
    <sheet name="t15(3)" sheetId="18" r:id="rId18"/>
  </sheets>
  <externalReferences>
    <externalReference r:id="rId19"/>
  </externalReferences>
  <definedNames>
    <definedName name="_xlnm._FilterDatabase" localSheetId="8" hidden="1">'t8'!$A$3:$AB$51</definedName>
    <definedName name="_xlnm.Print_Area" localSheetId="0">'t1'!$A$1:$AJ$55</definedName>
    <definedName name="_xlnm.Print_Area" localSheetId="10">'t10'!$A$1:$AV$53</definedName>
    <definedName name="_xlnm.Print_Area" localSheetId="11">'t11'!$A$1:$AZ$55</definedName>
    <definedName name="_xlnm.Print_Area" localSheetId="12">'t12'!$A$1:$AH$55</definedName>
    <definedName name="_xlnm.Print_Area" localSheetId="13">'t13'!$A$1:$BG$54</definedName>
    <definedName name="_xlnm.Print_Area" localSheetId="14">'t14'!$A$1:$H$38</definedName>
    <definedName name="_xlnm.Print_Area" localSheetId="15">'t15(1)'!$A$1:$G$17</definedName>
    <definedName name="_xlnm.Print_Area" localSheetId="16">'t15(2)'!$A$1:$G$51</definedName>
    <definedName name="_xlnm.Print_Area" localSheetId="17">'t15(3)'!$A$1:$G$95</definedName>
    <definedName name="_xlnm.Print_Area" localSheetId="2">t2A!$A$1:$S$18</definedName>
    <definedName name="_xlnm.Print_Area" localSheetId="3">'t3'!$A$1:$P$56</definedName>
    <definedName name="_xlnm.Print_Area" localSheetId="4">'t4'!$A$1:$AV$53</definedName>
    <definedName name="_xlnm.Print_Area" localSheetId="5">'t5'!$A$1:$V$55</definedName>
    <definedName name="_xlnm.Print_Area" localSheetId="7">'t7'!$A$1:$X$53</definedName>
    <definedName name="_xlnm.Print_Area" localSheetId="8">'t8'!$A$1:$AB$54</definedName>
    <definedName name="_xlnm.Print_Area" localSheetId="9">'t9'!$A$1:$P$53</definedName>
    <definedName name="CODI_ISTITUZIONE">#REF!</definedName>
    <definedName name="CODI_ISTITUZIONE2" localSheetId="15">#REF!</definedName>
    <definedName name="CODI_ISTITUZIONE2">#REF!</definedName>
    <definedName name="DESC_ISTITUZIONE">#REF!</definedName>
    <definedName name="DESC_ISTITUZIONE2" localSheetId="15">#REF!</definedName>
    <definedName name="DESC_ISTITUZIONE2">#REF!</definedName>
    <definedName name="_xlnm.Print_Titles" localSheetId="0">'t1'!$1:$5</definedName>
    <definedName name="_xlnm.Print_Titles" localSheetId="10">'t10'!$A:$B,'t10'!$1:$2</definedName>
    <definedName name="_xlnm.Print_Titles" localSheetId="12">'t12'!$1:$5</definedName>
    <definedName name="_xlnm.Print_Titles" localSheetId="13">'t13'!$1:$5</definedName>
    <definedName name="_xlnm.Print_Titles" localSheetId="17">'t15(3)'!$5:$6</definedName>
    <definedName name="_xlnm.Print_Titles" localSheetId="1">'t2'!$1:$5</definedName>
    <definedName name="_xlnm.Print_Titles" localSheetId="4">'t4'!$A:$B,'t4'!$1:$5</definedName>
  </definedNames>
  <calcPr calcId="145621" fullCalcOnLoad="1"/>
</workbook>
</file>

<file path=xl/calcChain.xml><?xml version="1.0" encoding="utf-8"?>
<calcChain xmlns="http://schemas.openxmlformats.org/spreadsheetml/2006/main">
  <c r="C85" i="18" l="1"/>
  <c r="S84" i="18"/>
  <c r="R84" i="18"/>
  <c r="Q84" i="18"/>
  <c r="S83" i="18"/>
  <c r="R83" i="18"/>
  <c r="Q83" i="18"/>
  <c r="C81" i="18"/>
  <c r="C86" i="18" s="1"/>
  <c r="S80" i="18"/>
  <c r="R80" i="18"/>
  <c r="Q80" i="18"/>
  <c r="S79" i="18"/>
  <c r="R79" i="18"/>
  <c r="Q79" i="18"/>
  <c r="G79" i="18"/>
  <c r="G80" i="18" s="1"/>
  <c r="H25" i="18" s="1"/>
  <c r="W78" i="18"/>
  <c r="V78" i="18"/>
  <c r="S78" i="18"/>
  <c r="R78" i="18"/>
  <c r="Q78" i="18"/>
  <c r="W77" i="18"/>
  <c r="V77" i="18"/>
  <c r="S77" i="18"/>
  <c r="R77" i="18"/>
  <c r="Q77" i="18"/>
  <c r="W76" i="18"/>
  <c r="V76" i="18"/>
  <c r="W75" i="18"/>
  <c r="V75" i="18"/>
  <c r="C73" i="18"/>
  <c r="S72" i="18"/>
  <c r="R72" i="18"/>
  <c r="Q72" i="18"/>
  <c r="S71" i="18"/>
  <c r="R71" i="18"/>
  <c r="Q71" i="18"/>
  <c r="C69" i="18"/>
  <c r="C74" i="18" s="1"/>
  <c r="S68" i="18"/>
  <c r="R68" i="18"/>
  <c r="Q68" i="18"/>
  <c r="S67" i="18"/>
  <c r="R67" i="18"/>
  <c r="Q67" i="18"/>
  <c r="S66" i="18"/>
  <c r="R66" i="18"/>
  <c r="Q66" i="18"/>
  <c r="S65" i="18"/>
  <c r="R65" i="18"/>
  <c r="Q65" i="18"/>
  <c r="G65" i="18"/>
  <c r="G66" i="18" s="1"/>
  <c r="H24" i="18" s="1"/>
  <c r="W64" i="18"/>
  <c r="V64" i="18"/>
  <c r="S64" i="18"/>
  <c r="R64" i="18"/>
  <c r="Q64" i="18"/>
  <c r="W63" i="18"/>
  <c r="V63" i="18"/>
  <c r="S63" i="18"/>
  <c r="R63" i="18"/>
  <c r="Q63" i="18"/>
  <c r="W62" i="18"/>
  <c r="V62" i="18"/>
  <c r="W61" i="18"/>
  <c r="V61" i="18"/>
  <c r="C59" i="18"/>
  <c r="S58" i="18"/>
  <c r="R58" i="18"/>
  <c r="Q58" i="18"/>
  <c r="S57" i="18"/>
  <c r="R57" i="18"/>
  <c r="Q57" i="18"/>
  <c r="S56" i="18"/>
  <c r="R56" i="18"/>
  <c r="Q56" i="18"/>
  <c r="S55" i="18"/>
  <c r="R55" i="18"/>
  <c r="Q55" i="18"/>
  <c r="S54" i="18"/>
  <c r="R54" i="18"/>
  <c r="Q54" i="18"/>
  <c r="S53" i="18"/>
  <c r="R53" i="18"/>
  <c r="Q53" i="18"/>
  <c r="S52" i="18"/>
  <c r="R52" i="18"/>
  <c r="Q52" i="18"/>
  <c r="S51" i="18"/>
  <c r="R51" i="18"/>
  <c r="Q51" i="18"/>
  <c r="C49" i="18"/>
  <c r="S48" i="18"/>
  <c r="R48" i="18"/>
  <c r="Q48" i="18"/>
  <c r="S47" i="18"/>
  <c r="R47" i="18"/>
  <c r="Q47" i="18"/>
  <c r="S46" i="18"/>
  <c r="R46" i="18"/>
  <c r="Q46" i="18"/>
  <c r="S45" i="18"/>
  <c r="R45" i="18"/>
  <c r="Q45" i="18"/>
  <c r="S44" i="18"/>
  <c r="R44" i="18"/>
  <c r="Q44" i="18"/>
  <c r="S43" i="18"/>
  <c r="R43" i="18"/>
  <c r="Q43" i="18"/>
  <c r="S42" i="18"/>
  <c r="R42" i="18"/>
  <c r="Q42" i="18"/>
  <c r="S41" i="18"/>
  <c r="R41" i="18"/>
  <c r="Q41" i="18"/>
  <c r="S40" i="18"/>
  <c r="R40" i="18"/>
  <c r="Q40" i="18"/>
  <c r="S39" i="18"/>
  <c r="R39" i="18"/>
  <c r="Q39" i="18"/>
  <c r="S38" i="18"/>
  <c r="R38" i="18"/>
  <c r="Q38" i="18"/>
  <c r="S37" i="18"/>
  <c r="R37" i="18"/>
  <c r="Q37" i="18"/>
  <c r="S36" i="18"/>
  <c r="R36" i="18"/>
  <c r="Q36" i="18"/>
  <c r="S35" i="18"/>
  <c r="R35" i="18"/>
  <c r="Q35" i="18"/>
  <c r="S34" i="18"/>
  <c r="R34" i="18"/>
  <c r="Q34" i="18"/>
  <c r="S33" i="18"/>
  <c r="R33" i="18"/>
  <c r="Q33" i="18"/>
  <c r="S32" i="18"/>
  <c r="R32" i="18"/>
  <c r="Q32" i="18"/>
  <c r="H32" i="18"/>
  <c r="S31" i="18"/>
  <c r="R31" i="18"/>
  <c r="Q31" i="18"/>
  <c r="H31" i="18"/>
  <c r="G31" i="18"/>
  <c r="G32" i="18" s="1"/>
  <c r="W30" i="18"/>
  <c r="V30" i="18"/>
  <c r="S30" i="18"/>
  <c r="R30" i="18"/>
  <c r="Q30" i="18"/>
  <c r="W29" i="18"/>
  <c r="V29" i="18"/>
  <c r="S29" i="18"/>
  <c r="R29" i="18"/>
  <c r="Q29" i="18"/>
  <c r="W28" i="18"/>
  <c r="V28" i="18"/>
  <c r="S28" i="18"/>
  <c r="R28" i="18"/>
  <c r="Q28" i="18"/>
  <c r="W27" i="18"/>
  <c r="V27" i="18"/>
  <c r="W26" i="18"/>
  <c r="V26" i="18"/>
  <c r="C26" i="18"/>
  <c r="C60" i="18" s="1"/>
  <c r="W25" i="18"/>
  <c r="V25" i="18"/>
  <c r="S25" i="18"/>
  <c r="R25" i="18"/>
  <c r="Q25" i="18"/>
  <c r="W24" i="18"/>
  <c r="V24" i="18"/>
  <c r="S24" i="18"/>
  <c r="R24" i="18"/>
  <c r="Q24" i="18"/>
  <c r="W23" i="18"/>
  <c r="V23" i="18"/>
  <c r="S23" i="18"/>
  <c r="R23" i="18"/>
  <c r="Q23" i="18"/>
  <c r="W22" i="18"/>
  <c r="V22" i="18"/>
  <c r="S22" i="18"/>
  <c r="R22" i="18"/>
  <c r="Q22" i="18"/>
  <c r="W21" i="18"/>
  <c r="V21" i="18"/>
  <c r="S21" i="18"/>
  <c r="R21" i="18"/>
  <c r="Q21" i="18"/>
  <c r="W20" i="18"/>
  <c r="V20" i="18"/>
  <c r="S20" i="18"/>
  <c r="R20" i="18"/>
  <c r="Q20" i="18"/>
  <c r="W19" i="18"/>
  <c r="V19" i="18"/>
  <c r="S19" i="18"/>
  <c r="R19" i="18"/>
  <c r="Q19" i="18"/>
  <c r="W18" i="18"/>
  <c r="V18" i="18"/>
  <c r="S18" i="18"/>
  <c r="R18" i="18"/>
  <c r="Q18" i="18"/>
  <c r="W17" i="18"/>
  <c r="V17" i="18"/>
  <c r="S17" i="18"/>
  <c r="R17" i="18"/>
  <c r="Q17" i="18"/>
  <c r="W16" i="18"/>
  <c r="V16" i="18"/>
  <c r="S16" i="18"/>
  <c r="R16" i="18"/>
  <c r="Q16" i="18"/>
  <c r="W15" i="18"/>
  <c r="V15" i="18"/>
  <c r="S15" i="18"/>
  <c r="R15" i="18"/>
  <c r="Q15" i="18"/>
  <c r="W14" i="18"/>
  <c r="V14" i="18"/>
  <c r="S14" i="18"/>
  <c r="R14" i="18"/>
  <c r="Q14" i="18"/>
  <c r="W13" i="18"/>
  <c r="V13" i="18"/>
  <c r="S13" i="18"/>
  <c r="R13" i="18"/>
  <c r="Q13" i="18"/>
  <c r="W12" i="18"/>
  <c r="V12" i="18"/>
  <c r="S12" i="18"/>
  <c r="R12" i="18"/>
  <c r="Q12" i="18"/>
  <c r="W11" i="18"/>
  <c r="V11" i="18"/>
  <c r="S11" i="18"/>
  <c r="R11" i="18"/>
  <c r="H30" i="18" s="1"/>
  <c r="H27" i="18" s="1"/>
  <c r="Q11" i="18"/>
  <c r="W10" i="18"/>
  <c r="V10" i="18"/>
  <c r="S10" i="18"/>
  <c r="R10" i="18"/>
  <c r="Q10" i="18"/>
  <c r="W9" i="18"/>
  <c r="V9" i="18"/>
  <c r="S9" i="18"/>
  <c r="R9" i="18"/>
  <c r="Q9" i="18"/>
  <c r="H6" i="18"/>
  <c r="C37" i="17"/>
  <c r="C38" i="17" s="1"/>
  <c r="C36" i="17"/>
  <c r="S35" i="17"/>
  <c r="R35" i="17"/>
  <c r="Q35" i="17"/>
  <c r="S34" i="17"/>
  <c r="R34" i="17"/>
  <c r="Q34" i="17"/>
  <c r="S33" i="17"/>
  <c r="R33" i="17"/>
  <c r="Q33" i="17"/>
  <c r="S32" i="17"/>
  <c r="R32" i="17"/>
  <c r="Q32" i="17"/>
  <c r="S31" i="17"/>
  <c r="R31" i="17"/>
  <c r="Q31" i="17"/>
  <c r="C29" i="17"/>
  <c r="S28" i="17"/>
  <c r="R28" i="17"/>
  <c r="Q28" i="17"/>
  <c r="S27" i="17"/>
  <c r="R27" i="17"/>
  <c r="Q27" i="17"/>
  <c r="S26" i="17"/>
  <c r="R26" i="17"/>
  <c r="Q26" i="17"/>
  <c r="S25" i="17"/>
  <c r="R25" i="17"/>
  <c r="Q25" i="17"/>
  <c r="S24" i="17"/>
  <c r="R24" i="17"/>
  <c r="Q24" i="17"/>
  <c r="S23" i="17"/>
  <c r="R23" i="17"/>
  <c r="Q23" i="17"/>
  <c r="S22" i="17"/>
  <c r="R22" i="17"/>
  <c r="Q22" i="17"/>
  <c r="S21" i="17"/>
  <c r="R21" i="17"/>
  <c r="Q21" i="17"/>
  <c r="S20" i="17"/>
  <c r="R20" i="17"/>
  <c r="Q20" i="17"/>
  <c r="S19" i="17"/>
  <c r="R19" i="17"/>
  <c r="Q19" i="17"/>
  <c r="S18" i="17"/>
  <c r="R18" i="17"/>
  <c r="Q18" i="17"/>
  <c r="H18" i="17"/>
  <c r="C16" i="17"/>
  <c r="S15" i="17"/>
  <c r="R15" i="17"/>
  <c r="Q15" i="17"/>
  <c r="S14" i="17"/>
  <c r="R14" i="17"/>
  <c r="Q14" i="17"/>
  <c r="S13" i="17"/>
  <c r="R13" i="17"/>
  <c r="Q13" i="17"/>
  <c r="S12" i="17"/>
  <c r="R12" i="17"/>
  <c r="Q12" i="17"/>
  <c r="G12" i="17"/>
  <c r="G13" i="17" s="1"/>
  <c r="G38" i="17" s="1"/>
  <c r="W11" i="17"/>
  <c r="V11" i="17"/>
  <c r="S11" i="17"/>
  <c r="R11" i="17"/>
  <c r="Q11" i="17"/>
  <c r="W10" i="17"/>
  <c r="V10" i="17"/>
  <c r="S10" i="17"/>
  <c r="R10" i="17"/>
  <c r="Q10" i="17"/>
  <c r="W9" i="17"/>
  <c r="V9" i="17"/>
  <c r="S9" i="17"/>
  <c r="H6" i="17" s="1"/>
  <c r="R9" i="17"/>
  <c r="H21" i="17" s="1"/>
  <c r="Q9" i="17"/>
  <c r="G13" i="16"/>
  <c r="G14" i="16" s="1"/>
  <c r="G15" i="16" s="1"/>
  <c r="W12" i="16"/>
  <c r="V12" i="16"/>
  <c r="C12" i="16"/>
  <c r="C15" i="16" s="1"/>
  <c r="W11" i="16"/>
  <c r="V11" i="16"/>
  <c r="C11" i="16"/>
  <c r="W10" i="16"/>
  <c r="V10" i="16"/>
  <c r="S10" i="16"/>
  <c r="R10" i="16"/>
  <c r="Q10" i="16"/>
  <c r="W9" i="16"/>
  <c r="V9" i="16"/>
  <c r="S9" i="16"/>
  <c r="R9" i="16"/>
  <c r="H10" i="16" s="1"/>
  <c r="Q9" i="16"/>
  <c r="E7" i="16"/>
  <c r="E35" i="15"/>
  <c r="A33" i="15"/>
  <c r="E32" i="15"/>
  <c r="A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A53" i="14"/>
  <c r="A52"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51" i="14"/>
  <c r="BH50" i="14"/>
  <c r="BG50" i="14"/>
  <c r="Y50" i="14"/>
  <c r="X50" i="14"/>
  <c r="W50" i="14"/>
  <c r="V50" i="14"/>
  <c r="U50" i="14"/>
  <c r="T50" i="14"/>
  <c r="S50" i="14"/>
  <c r="R50" i="14"/>
  <c r="Q50" i="14"/>
  <c r="P50" i="14"/>
  <c r="O50" i="14"/>
  <c r="N50" i="14"/>
  <c r="M50" i="14"/>
  <c r="L50" i="14"/>
  <c r="K50" i="14"/>
  <c r="J50" i="14"/>
  <c r="I50" i="14"/>
  <c r="H50" i="14"/>
  <c r="G50" i="14"/>
  <c r="F50" i="14"/>
  <c r="E50" i="14"/>
  <c r="D50" i="14"/>
  <c r="C50" i="14"/>
  <c r="Z50" i="14" s="1"/>
  <c r="B50" i="14"/>
  <c r="A50" i="14"/>
  <c r="BH49" i="14"/>
  <c r="BG49" i="14"/>
  <c r="Y49" i="14"/>
  <c r="X49" i="14"/>
  <c r="W49" i="14"/>
  <c r="V49" i="14"/>
  <c r="U49" i="14"/>
  <c r="T49" i="14"/>
  <c r="S49" i="14"/>
  <c r="R49" i="14"/>
  <c r="Q49" i="14"/>
  <c r="P49" i="14"/>
  <c r="O49" i="14"/>
  <c r="N49" i="14"/>
  <c r="M49" i="14"/>
  <c r="L49" i="14"/>
  <c r="K49" i="14"/>
  <c r="J49" i="14"/>
  <c r="I49" i="14"/>
  <c r="H49" i="14"/>
  <c r="G49" i="14"/>
  <c r="F49" i="14"/>
  <c r="E49" i="14"/>
  <c r="D49" i="14"/>
  <c r="Z49" i="14" s="1"/>
  <c r="C49" i="14"/>
  <c r="B49" i="14"/>
  <c r="A49" i="14"/>
  <c r="BH48" i="14"/>
  <c r="BG48" i="14"/>
  <c r="Y48" i="14"/>
  <c r="X48" i="14"/>
  <c r="W48" i="14"/>
  <c r="V48" i="14"/>
  <c r="U48" i="14"/>
  <c r="T48" i="14"/>
  <c r="S48" i="14"/>
  <c r="R48" i="14"/>
  <c r="Q48" i="14"/>
  <c r="P48" i="14"/>
  <c r="O48" i="14"/>
  <c r="N48" i="14"/>
  <c r="M48" i="14"/>
  <c r="L48" i="14"/>
  <c r="K48" i="14"/>
  <c r="J48" i="14"/>
  <c r="I48" i="14"/>
  <c r="H48" i="14"/>
  <c r="G48" i="14"/>
  <c r="F48" i="14"/>
  <c r="E48" i="14"/>
  <c r="Z48" i="14" s="1"/>
  <c r="D48" i="14"/>
  <c r="C48" i="14"/>
  <c r="B48" i="14"/>
  <c r="A48" i="14"/>
  <c r="BH47" i="14"/>
  <c r="BG47" i="14"/>
  <c r="Y47" i="14"/>
  <c r="X47" i="14"/>
  <c r="W47" i="14"/>
  <c r="V47" i="14"/>
  <c r="U47" i="14"/>
  <c r="T47" i="14"/>
  <c r="S47" i="14"/>
  <c r="R47" i="14"/>
  <c r="Q47" i="14"/>
  <c r="P47" i="14"/>
  <c r="O47" i="14"/>
  <c r="N47" i="14"/>
  <c r="M47" i="14"/>
  <c r="L47" i="14"/>
  <c r="K47" i="14"/>
  <c r="J47" i="14"/>
  <c r="I47" i="14"/>
  <c r="H47" i="14"/>
  <c r="G47" i="14"/>
  <c r="F47" i="14"/>
  <c r="Z47" i="14" s="1"/>
  <c r="E47" i="14"/>
  <c r="D47" i="14"/>
  <c r="C47" i="14"/>
  <c r="B47" i="14"/>
  <c r="A47" i="14"/>
  <c r="BH46" i="14"/>
  <c r="BG46" i="14"/>
  <c r="Y46" i="14"/>
  <c r="X46" i="14"/>
  <c r="W46" i="14"/>
  <c r="V46" i="14"/>
  <c r="U46" i="14"/>
  <c r="T46" i="14"/>
  <c r="S46" i="14"/>
  <c r="R46" i="14"/>
  <c r="Q46" i="14"/>
  <c r="P46" i="14"/>
  <c r="O46" i="14"/>
  <c r="N46" i="14"/>
  <c r="M46" i="14"/>
  <c r="L46" i="14"/>
  <c r="K46" i="14"/>
  <c r="J46" i="14"/>
  <c r="I46" i="14"/>
  <c r="H46" i="14"/>
  <c r="G46" i="14"/>
  <c r="F46" i="14"/>
  <c r="E46" i="14"/>
  <c r="D46" i="14"/>
  <c r="C46" i="14"/>
  <c r="Z46" i="14" s="1"/>
  <c r="B46" i="14"/>
  <c r="A46" i="14"/>
  <c r="BH45" i="14"/>
  <c r="BG45" i="14"/>
  <c r="Y45" i="14"/>
  <c r="X45" i="14"/>
  <c r="W45" i="14"/>
  <c r="V45" i="14"/>
  <c r="U45" i="14"/>
  <c r="T45" i="14"/>
  <c r="S45" i="14"/>
  <c r="R45" i="14"/>
  <c r="Q45" i="14"/>
  <c r="P45" i="14"/>
  <c r="O45" i="14"/>
  <c r="N45" i="14"/>
  <c r="M45" i="14"/>
  <c r="L45" i="14"/>
  <c r="K45" i="14"/>
  <c r="J45" i="14"/>
  <c r="I45" i="14"/>
  <c r="H45" i="14"/>
  <c r="G45" i="14"/>
  <c r="F45" i="14"/>
  <c r="E45" i="14"/>
  <c r="D45" i="14"/>
  <c r="Z45" i="14" s="1"/>
  <c r="C45" i="14"/>
  <c r="B45" i="14"/>
  <c r="A45" i="14"/>
  <c r="BH44" i="14"/>
  <c r="BG44" i="14"/>
  <c r="Y44" i="14"/>
  <c r="X44" i="14"/>
  <c r="W44" i="14"/>
  <c r="V44" i="14"/>
  <c r="U44" i="14"/>
  <c r="T44" i="14"/>
  <c r="S44" i="14"/>
  <c r="R44" i="14"/>
  <c r="Q44" i="14"/>
  <c r="P44" i="14"/>
  <c r="O44" i="14"/>
  <c r="N44" i="14"/>
  <c r="M44" i="14"/>
  <c r="L44" i="14"/>
  <c r="K44" i="14"/>
  <c r="J44" i="14"/>
  <c r="I44" i="14"/>
  <c r="H44" i="14"/>
  <c r="G44" i="14"/>
  <c r="F44" i="14"/>
  <c r="E44" i="14"/>
  <c r="Z44" i="14" s="1"/>
  <c r="D44" i="14"/>
  <c r="C44" i="14"/>
  <c r="B44" i="14"/>
  <c r="A44" i="14"/>
  <c r="BH43" i="14"/>
  <c r="BG43" i="14"/>
  <c r="Y43" i="14"/>
  <c r="X43" i="14"/>
  <c r="W43" i="14"/>
  <c r="V43" i="14"/>
  <c r="U43" i="14"/>
  <c r="T43" i="14"/>
  <c r="S43" i="14"/>
  <c r="R43" i="14"/>
  <c r="Q43" i="14"/>
  <c r="P43" i="14"/>
  <c r="O43" i="14"/>
  <c r="N43" i="14"/>
  <c r="M43" i="14"/>
  <c r="L43" i="14"/>
  <c r="K43" i="14"/>
  <c r="J43" i="14"/>
  <c r="I43" i="14"/>
  <c r="H43" i="14"/>
  <c r="G43" i="14"/>
  <c r="F43" i="14"/>
  <c r="Z43" i="14" s="1"/>
  <c r="E43" i="14"/>
  <c r="D43" i="14"/>
  <c r="C43" i="14"/>
  <c r="B43" i="14"/>
  <c r="A43" i="14"/>
  <c r="BH42" i="14"/>
  <c r="BG42" i="14"/>
  <c r="Y42" i="14"/>
  <c r="X42" i="14"/>
  <c r="W42" i="14"/>
  <c r="V42" i="14"/>
  <c r="U42" i="14"/>
  <c r="T42" i="14"/>
  <c r="S42" i="14"/>
  <c r="R42" i="14"/>
  <c r="Q42" i="14"/>
  <c r="P42" i="14"/>
  <c r="O42" i="14"/>
  <c r="N42" i="14"/>
  <c r="M42" i="14"/>
  <c r="L42" i="14"/>
  <c r="K42" i="14"/>
  <c r="J42" i="14"/>
  <c r="I42" i="14"/>
  <c r="H42" i="14"/>
  <c r="G42" i="14"/>
  <c r="F42" i="14"/>
  <c r="E42" i="14"/>
  <c r="D42" i="14"/>
  <c r="C42" i="14"/>
  <c r="Z42" i="14" s="1"/>
  <c r="B42" i="14"/>
  <c r="A42" i="14"/>
  <c r="BH41" i="14"/>
  <c r="BG41" i="14"/>
  <c r="Y41" i="14"/>
  <c r="X41" i="14"/>
  <c r="W41" i="14"/>
  <c r="V41" i="14"/>
  <c r="U41" i="14"/>
  <c r="T41" i="14"/>
  <c r="S41" i="14"/>
  <c r="R41" i="14"/>
  <c r="Q41" i="14"/>
  <c r="P41" i="14"/>
  <c r="O41" i="14"/>
  <c r="N41" i="14"/>
  <c r="M41" i="14"/>
  <c r="L41" i="14"/>
  <c r="K41" i="14"/>
  <c r="J41" i="14"/>
  <c r="I41" i="14"/>
  <c r="H41" i="14"/>
  <c r="G41" i="14"/>
  <c r="F41" i="14"/>
  <c r="E41" i="14"/>
  <c r="D41" i="14"/>
  <c r="Z41" i="14" s="1"/>
  <c r="C41" i="14"/>
  <c r="B41" i="14"/>
  <c r="A41" i="14"/>
  <c r="BH40" i="14"/>
  <c r="BG40" i="14"/>
  <c r="Y40" i="14"/>
  <c r="X40" i="14"/>
  <c r="W40" i="14"/>
  <c r="V40" i="14"/>
  <c r="U40" i="14"/>
  <c r="T40" i="14"/>
  <c r="S40" i="14"/>
  <c r="R40" i="14"/>
  <c r="Q40" i="14"/>
  <c r="P40" i="14"/>
  <c r="O40" i="14"/>
  <c r="N40" i="14"/>
  <c r="M40" i="14"/>
  <c r="L40" i="14"/>
  <c r="K40" i="14"/>
  <c r="J40" i="14"/>
  <c r="I40" i="14"/>
  <c r="H40" i="14"/>
  <c r="G40" i="14"/>
  <c r="F40" i="14"/>
  <c r="E40" i="14"/>
  <c r="Z40" i="14" s="1"/>
  <c r="D40" i="14"/>
  <c r="C40" i="14"/>
  <c r="B40" i="14"/>
  <c r="A40" i="14"/>
  <c r="BH39" i="14"/>
  <c r="BG39" i="14"/>
  <c r="Y39" i="14"/>
  <c r="X39" i="14"/>
  <c r="W39" i="14"/>
  <c r="V39" i="14"/>
  <c r="U39" i="14"/>
  <c r="T39" i="14"/>
  <c r="S39" i="14"/>
  <c r="R39" i="14"/>
  <c r="Q39" i="14"/>
  <c r="P39" i="14"/>
  <c r="O39" i="14"/>
  <c r="N39" i="14"/>
  <c r="M39" i="14"/>
  <c r="L39" i="14"/>
  <c r="K39" i="14"/>
  <c r="J39" i="14"/>
  <c r="I39" i="14"/>
  <c r="H39" i="14"/>
  <c r="G39" i="14"/>
  <c r="F39" i="14"/>
  <c r="Z39" i="14" s="1"/>
  <c r="E39" i="14"/>
  <c r="D39" i="14"/>
  <c r="C39" i="14"/>
  <c r="B39" i="14"/>
  <c r="A39" i="14"/>
  <c r="BH38" i="14"/>
  <c r="BG38" i="14"/>
  <c r="Y38" i="14"/>
  <c r="X38" i="14"/>
  <c r="W38" i="14"/>
  <c r="V38" i="14"/>
  <c r="U38" i="14"/>
  <c r="T38" i="14"/>
  <c r="S38" i="14"/>
  <c r="R38" i="14"/>
  <c r="Q38" i="14"/>
  <c r="P38" i="14"/>
  <c r="O38" i="14"/>
  <c r="N38" i="14"/>
  <c r="M38" i="14"/>
  <c r="L38" i="14"/>
  <c r="K38" i="14"/>
  <c r="J38" i="14"/>
  <c r="I38" i="14"/>
  <c r="H38" i="14"/>
  <c r="G38" i="14"/>
  <c r="F38" i="14"/>
  <c r="E38" i="14"/>
  <c r="D38" i="14"/>
  <c r="C38" i="14"/>
  <c r="Z38" i="14" s="1"/>
  <c r="B38" i="14"/>
  <c r="A38" i="14"/>
  <c r="BH37" i="14"/>
  <c r="BG37" i="14"/>
  <c r="Y37" i="14"/>
  <c r="X37" i="14"/>
  <c r="W37" i="14"/>
  <c r="V37" i="14"/>
  <c r="U37" i="14"/>
  <c r="T37" i="14"/>
  <c r="S37" i="14"/>
  <c r="R37" i="14"/>
  <c r="Q37" i="14"/>
  <c r="P37" i="14"/>
  <c r="O37" i="14"/>
  <c r="N37" i="14"/>
  <c r="M37" i="14"/>
  <c r="L37" i="14"/>
  <c r="K37" i="14"/>
  <c r="J37" i="14"/>
  <c r="I37" i="14"/>
  <c r="H37" i="14"/>
  <c r="G37" i="14"/>
  <c r="F37" i="14"/>
  <c r="E37" i="14"/>
  <c r="D37" i="14"/>
  <c r="Z37" i="14" s="1"/>
  <c r="C37" i="14"/>
  <c r="B37" i="14"/>
  <c r="A37" i="14"/>
  <c r="BH36" i="14"/>
  <c r="BG36" i="14"/>
  <c r="Y36" i="14"/>
  <c r="X36" i="14"/>
  <c r="W36" i="14"/>
  <c r="V36" i="14"/>
  <c r="U36" i="14"/>
  <c r="T36" i="14"/>
  <c r="S36" i="14"/>
  <c r="R36" i="14"/>
  <c r="Q36" i="14"/>
  <c r="P36" i="14"/>
  <c r="O36" i="14"/>
  <c r="N36" i="14"/>
  <c r="M36" i="14"/>
  <c r="L36" i="14"/>
  <c r="K36" i="14"/>
  <c r="J36" i="14"/>
  <c r="I36" i="14"/>
  <c r="H36" i="14"/>
  <c r="G36" i="14"/>
  <c r="F36" i="14"/>
  <c r="E36" i="14"/>
  <c r="Z36" i="14" s="1"/>
  <c r="D36" i="14"/>
  <c r="C36" i="14"/>
  <c r="B36" i="14"/>
  <c r="A36" i="14"/>
  <c r="BH35" i="14"/>
  <c r="BG35" i="14"/>
  <c r="Y35" i="14"/>
  <c r="X35" i="14"/>
  <c r="W35" i="14"/>
  <c r="V35" i="14"/>
  <c r="U35" i="14"/>
  <c r="T35" i="14"/>
  <c r="S35" i="14"/>
  <c r="R35" i="14"/>
  <c r="Q35" i="14"/>
  <c r="P35" i="14"/>
  <c r="O35" i="14"/>
  <c r="N35" i="14"/>
  <c r="M35" i="14"/>
  <c r="L35" i="14"/>
  <c r="K35" i="14"/>
  <c r="J35" i="14"/>
  <c r="I35" i="14"/>
  <c r="H35" i="14"/>
  <c r="G35" i="14"/>
  <c r="F35" i="14"/>
  <c r="Z35" i="14" s="1"/>
  <c r="E35" i="14"/>
  <c r="D35" i="14"/>
  <c r="C35" i="14"/>
  <c r="B35" i="14"/>
  <c r="A35" i="14"/>
  <c r="BH34" i="14"/>
  <c r="BG34" i="14"/>
  <c r="Y34" i="14"/>
  <c r="X34" i="14"/>
  <c r="W34" i="14"/>
  <c r="V34" i="14"/>
  <c r="U34" i="14"/>
  <c r="T34" i="14"/>
  <c r="S34" i="14"/>
  <c r="R34" i="14"/>
  <c r="Q34" i="14"/>
  <c r="P34" i="14"/>
  <c r="O34" i="14"/>
  <c r="N34" i="14"/>
  <c r="M34" i="14"/>
  <c r="L34" i="14"/>
  <c r="K34" i="14"/>
  <c r="J34" i="14"/>
  <c r="I34" i="14"/>
  <c r="H34" i="14"/>
  <c r="G34" i="14"/>
  <c r="F34" i="14"/>
  <c r="E34" i="14"/>
  <c r="D34" i="14"/>
  <c r="C34" i="14"/>
  <c r="Z34" i="14" s="1"/>
  <c r="B34" i="14"/>
  <c r="A34" i="14"/>
  <c r="BH33" i="14"/>
  <c r="BG33" i="14"/>
  <c r="Y33" i="14"/>
  <c r="X33" i="14"/>
  <c r="W33" i="14"/>
  <c r="V33" i="14"/>
  <c r="U33" i="14"/>
  <c r="T33" i="14"/>
  <c r="S33" i="14"/>
  <c r="R33" i="14"/>
  <c r="Q33" i="14"/>
  <c r="P33" i="14"/>
  <c r="O33" i="14"/>
  <c r="N33" i="14"/>
  <c r="M33" i="14"/>
  <c r="L33" i="14"/>
  <c r="K33" i="14"/>
  <c r="J33" i="14"/>
  <c r="I33" i="14"/>
  <c r="H33" i="14"/>
  <c r="G33" i="14"/>
  <c r="F33" i="14"/>
  <c r="E33" i="14"/>
  <c r="D33" i="14"/>
  <c r="Z33" i="14" s="1"/>
  <c r="C33" i="14"/>
  <c r="B33" i="14"/>
  <c r="A33" i="14"/>
  <c r="BH32" i="14"/>
  <c r="BG32" i="14"/>
  <c r="Y32" i="14"/>
  <c r="X32" i="14"/>
  <c r="W32" i="14"/>
  <c r="V32" i="14"/>
  <c r="U32" i="14"/>
  <c r="T32" i="14"/>
  <c r="S32" i="14"/>
  <c r="R32" i="14"/>
  <c r="Q32" i="14"/>
  <c r="P32" i="14"/>
  <c r="O32" i="14"/>
  <c r="N32" i="14"/>
  <c r="M32" i="14"/>
  <c r="L32" i="14"/>
  <c r="K32" i="14"/>
  <c r="J32" i="14"/>
  <c r="I32" i="14"/>
  <c r="H32" i="14"/>
  <c r="G32" i="14"/>
  <c r="F32" i="14"/>
  <c r="E32" i="14"/>
  <c r="Z32" i="14" s="1"/>
  <c r="D32" i="14"/>
  <c r="C32" i="14"/>
  <c r="B32" i="14"/>
  <c r="A32" i="14"/>
  <c r="BH31" i="14"/>
  <c r="BG31" i="14"/>
  <c r="Y31" i="14"/>
  <c r="X31" i="14"/>
  <c r="W31" i="14"/>
  <c r="V31" i="14"/>
  <c r="U31" i="14"/>
  <c r="T31" i="14"/>
  <c r="S31" i="14"/>
  <c r="R31" i="14"/>
  <c r="Q31" i="14"/>
  <c r="P31" i="14"/>
  <c r="O31" i="14"/>
  <c r="N31" i="14"/>
  <c r="M31" i="14"/>
  <c r="L31" i="14"/>
  <c r="K31" i="14"/>
  <c r="J31" i="14"/>
  <c r="I31" i="14"/>
  <c r="H31" i="14"/>
  <c r="G31" i="14"/>
  <c r="F31" i="14"/>
  <c r="Z31" i="14" s="1"/>
  <c r="E31" i="14"/>
  <c r="D31" i="14"/>
  <c r="C31" i="14"/>
  <c r="B31" i="14"/>
  <c r="A31" i="14"/>
  <c r="BH30" i="14"/>
  <c r="BG30" i="14"/>
  <c r="Y30" i="14"/>
  <c r="X30" i="14"/>
  <c r="W30" i="14"/>
  <c r="V30" i="14"/>
  <c r="U30" i="14"/>
  <c r="T30" i="14"/>
  <c r="S30" i="14"/>
  <c r="R30" i="14"/>
  <c r="Q30" i="14"/>
  <c r="P30" i="14"/>
  <c r="O30" i="14"/>
  <c r="N30" i="14"/>
  <c r="M30" i="14"/>
  <c r="L30" i="14"/>
  <c r="K30" i="14"/>
  <c r="J30" i="14"/>
  <c r="I30" i="14"/>
  <c r="H30" i="14"/>
  <c r="G30" i="14"/>
  <c r="F30" i="14"/>
  <c r="E30" i="14"/>
  <c r="D30" i="14"/>
  <c r="C30" i="14"/>
  <c r="Z30" i="14" s="1"/>
  <c r="B30" i="14"/>
  <c r="A30" i="14"/>
  <c r="BH29" i="14"/>
  <c r="BG29" i="14"/>
  <c r="Y29" i="14"/>
  <c r="X29" i="14"/>
  <c r="W29" i="14"/>
  <c r="V29" i="14"/>
  <c r="U29" i="14"/>
  <c r="T29" i="14"/>
  <c r="S29" i="14"/>
  <c r="R29" i="14"/>
  <c r="Q29" i="14"/>
  <c r="P29" i="14"/>
  <c r="O29" i="14"/>
  <c r="N29" i="14"/>
  <c r="M29" i="14"/>
  <c r="L29" i="14"/>
  <c r="K29" i="14"/>
  <c r="J29" i="14"/>
  <c r="I29" i="14"/>
  <c r="H29" i="14"/>
  <c r="G29" i="14"/>
  <c r="F29" i="14"/>
  <c r="E29" i="14"/>
  <c r="D29" i="14"/>
  <c r="Z29" i="14" s="1"/>
  <c r="C29" i="14"/>
  <c r="B29" i="14"/>
  <c r="A29" i="14"/>
  <c r="BH28" i="14"/>
  <c r="BG28" i="14"/>
  <c r="Y28" i="14"/>
  <c r="X28" i="14"/>
  <c r="W28" i="14"/>
  <c r="V28" i="14"/>
  <c r="U28" i="14"/>
  <c r="T28" i="14"/>
  <c r="S28" i="14"/>
  <c r="R28" i="14"/>
  <c r="Q28" i="14"/>
  <c r="P28" i="14"/>
  <c r="O28" i="14"/>
  <c r="N28" i="14"/>
  <c r="M28" i="14"/>
  <c r="L28" i="14"/>
  <c r="K28" i="14"/>
  <c r="J28" i="14"/>
  <c r="I28" i="14"/>
  <c r="H28" i="14"/>
  <c r="G28" i="14"/>
  <c r="F28" i="14"/>
  <c r="E28" i="14"/>
  <c r="Z28" i="14" s="1"/>
  <c r="D28" i="14"/>
  <c r="C28" i="14"/>
  <c r="B28" i="14"/>
  <c r="A28" i="14"/>
  <c r="BH27" i="14"/>
  <c r="BG27" i="14"/>
  <c r="Y27" i="14"/>
  <c r="X27" i="14"/>
  <c r="W27" i="14"/>
  <c r="V27" i="14"/>
  <c r="U27" i="14"/>
  <c r="T27" i="14"/>
  <c r="S27" i="14"/>
  <c r="R27" i="14"/>
  <c r="Q27" i="14"/>
  <c r="P27" i="14"/>
  <c r="O27" i="14"/>
  <c r="N27" i="14"/>
  <c r="M27" i="14"/>
  <c r="L27" i="14"/>
  <c r="K27" i="14"/>
  <c r="J27" i="14"/>
  <c r="I27" i="14"/>
  <c r="H27" i="14"/>
  <c r="G27" i="14"/>
  <c r="F27" i="14"/>
  <c r="Z27" i="14" s="1"/>
  <c r="E27" i="14"/>
  <c r="D27" i="14"/>
  <c r="C27" i="14"/>
  <c r="B27" i="14"/>
  <c r="A27" i="14"/>
  <c r="BH26" i="14"/>
  <c r="BG26" i="14"/>
  <c r="Y26" i="14"/>
  <c r="X26" i="14"/>
  <c r="W26" i="14"/>
  <c r="V26" i="14"/>
  <c r="U26" i="14"/>
  <c r="T26" i="14"/>
  <c r="S26" i="14"/>
  <c r="R26" i="14"/>
  <c r="Q26" i="14"/>
  <c r="P26" i="14"/>
  <c r="O26" i="14"/>
  <c r="N26" i="14"/>
  <c r="M26" i="14"/>
  <c r="L26" i="14"/>
  <c r="K26" i="14"/>
  <c r="J26" i="14"/>
  <c r="I26" i="14"/>
  <c r="H26" i="14"/>
  <c r="G26" i="14"/>
  <c r="F26" i="14"/>
  <c r="E26" i="14"/>
  <c r="D26" i="14"/>
  <c r="C26" i="14"/>
  <c r="Z26" i="14" s="1"/>
  <c r="B26" i="14"/>
  <c r="A26" i="14"/>
  <c r="BH25" i="14"/>
  <c r="BG25" i="14"/>
  <c r="Y25" i="14"/>
  <c r="X25" i="14"/>
  <c r="W25" i="14"/>
  <c r="V25" i="14"/>
  <c r="U25" i="14"/>
  <c r="T25" i="14"/>
  <c r="S25" i="14"/>
  <c r="R25" i="14"/>
  <c r="Q25" i="14"/>
  <c r="P25" i="14"/>
  <c r="O25" i="14"/>
  <c r="N25" i="14"/>
  <c r="M25" i="14"/>
  <c r="L25" i="14"/>
  <c r="K25" i="14"/>
  <c r="J25" i="14"/>
  <c r="I25" i="14"/>
  <c r="H25" i="14"/>
  <c r="G25" i="14"/>
  <c r="F25" i="14"/>
  <c r="E25" i="14"/>
  <c r="D25" i="14"/>
  <c r="Z25" i="14" s="1"/>
  <c r="C25" i="14"/>
  <c r="B25" i="14"/>
  <c r="A25" i="14"/>
  <c r="BH24" i="14"/>
  <c r="BG24" i="14"/>
  <c r="Y24" i="14"/>
  <c r="X24" i="14"/>
  <c r="W24" i="14"/>
  <c r="V24" i="14"/>
  <c r="U24" i="14"/>
  <c r="T24" i="14"/>
  <c r="S24" i="14"/>
  <c r="R24" i="14"/>
  <c r="Q24" i="14"/>
  <c r="P24" i="14"/>
  <c r="O24" i="14"/>
  <c r="N24" i="14"/>
  <c r="M24" i="14"/>
  <c r="L24" i="14"/>
  <c r="K24" i="14"/>
  <c r="J24" i="14"/>
  <c r="I24" i="14"/>
  <c r="H24" i="14"/>
  <c r="G24" i="14"/>
  <c r="F24" i="14"/>
  <c r="E24" i="14"/>
  <c r="Z24" i="14" s="1"/>
  <c r="D24" i="14"/>
  <c r="C24" i="14"/>
  <c r="B24" i="14"/>
  <c r="A24" i="14"/>
  <c r="BH23" i="14"/>
  <c r="BG23" i="14"/>
  <c r="Y23" i="14"/>
  <c r="X23" i="14"/>
  <c r="W23" i="14"/>
  <c r="V23" i="14"/>
  <c r="U23" i="14"/>
  <c r="T23" i="14"/>
  <c r="S23" i="14"/>
  <c r="R23" i="14"/>
  <c r="Q23" i="14"/>
  <c r="P23" i="14"/>
  <c r="O23" i="14"/>
  <c r="N23" i="14"/>
  <c r="M23" i="14"/>
  <c r="L23" i="14"/>
  <c r="K23" i="14"/>
  <c r="J23" i="14"/>
  <c r="I23" i="14"/>
  <c r="H23" i="14"/>
  <c r="G23" i="14"/>
  <c r="F23" i="14"/>
  <c r="Z23" i="14" s="1"/>
  <c r="E23" i="14"/>
  <c r="D23" i="14"/>
  <c r="C23" i="14"/>
  <c r="B23" i="14"/>
  <c r="A23" i="14"/>
  <c r="BH22" i="14"/>
  <c r="BG22" i="14"/>
  <c r="Y22" i="14"/>
  <c r="X22" i="14"/>
  <c r="W22" i="14"/>
  <c r="V22" i="14"/>
  <c r="U22" i="14"/>
  <c r="T22" i="14"/>
  <c r="S22" i="14"/>
  <c r="R22" i="14"/>
  <c r="Q22" i="14"/>
  <c r="P22" i="14"/>
  <c r="O22" i="14"/>
  <c r="N22" i="14"/>
  <c r="M22" i="14"/>
  <c r="L22" i="14"/>
  <c r="K22" i="14"/>
  <c r="J22" i="14"/>
  <c r="I22" i="14"/>
  <c r="H22" i="14"/>
  <c r="G22" i="14"/>
  <c r="F22" i="14"/>
  <c r="E22" i="14"/>
  <c r="D22" i="14"/>
  <c r="C22" i="14"/>
  <c r="Z22" i="14" s="1"/>
  <c r="B22" i="14"/>
  <c r="A22" i="14"/>
  <c r="BH21" i="14"/>
  <c r="BG21" i="14"/>
  <c r="Y21" i="14"/>
  <c r="X21" i="14"/>
  <c r="W21" i="14"/>
  <c r="V21" i="14"/>
  <c r="U21" i="14"/>
  <c r="T21" i="14"/>
  <c r="S21" i="14"/>
  <c r="R21" i="14"/>
  <c r="Q21" i="14"/>
  <c r="P21" i="14"/>
  <c r="O21" i="14"/>
  <c r="N21" i="14"/>
  <c r="M21" i="14"/>
  <c r="L21" i="14"/>
  <c r="K21" i="14"/>
  <c r="J21" i="14"/>
  <c r="I21" i="14"/>
  <c r="H21" i="14"/>
  <c r="G21" i="14"/>
  <c r="F21" i="14"/>
  <c r="E21" i="14"/>
  <c r="D21" i="14"/>
  <c r="Z21" i="14" s="1"/>
  <c r="C21" i="14"/>
  <c r="B21" i="14"/>
  <c r="A21" i="14"/>
  <c r="BH20" i="14"/>
  <c r="BG20" i="14"/>
  <c r="Y20" i="14"/>
  <c r="X20" i="14"/>
  <c r="W20" i="14"/>
  <c r="V20" i="14"/>
  <c r="U20" i="14"/>
  <c r="T20" i="14"/>
  <c r="S20" i="14"/>
  <c r="R20" i="14"/>
  <c r="Q20" i="14"/>
  <c r="P20" i="14"/>
  <c r="O20" i="14"/>
  <c r="N20" i="14"/>
  <c r="M20" i="14"/>
  <c r="L20" i="14"/>
  <c r="K20" i="14"/>
  <c r="J20" i="14"/>
  <c r="I20" i="14"/>
  <c r="H20" i="14"/>
  <c r="G20" i="14"/>
  <c r="F20" i="14"/>
  <c r="E20" i="14"/>
  <c r="Z20" i="14" s="1"/>
  <c r="D20" i="14"/>
  <c r="C20" i="14"/>
  <c r="B20" i="14"/>
  <c r="A20" i="14"/>
  <c r="BH19" i="14"/>
  <c r="BG19" i="14"/>
  <c r="Y19" i="14"/>
  <c r="X19" i="14"/>
  <c r="W19" i="14"/>
  <c r="V19" i="14"/>
  <c r="U19" i="14"/>
  <c r="T19" i="14"/>
  <c r="S19" i="14"/>
  <c r="R19" i="14"/>
  <c r="Q19" i="14"/>
  <c r="P19" i="14"/>
  <c r="O19" i="14"/>
  <c r="N19" i="14"/>
  <c r="M19" i="14"/>
  <c r="L19" i="14"/>
  <c r="K19" i="14"/>
  <c r="J19" i="14"/>
  <c r="I19" i="14"/>
  <c r="H19" i="14"/>
  <c r="G19" i="14"/>
  <c r="F19" i="14"/>
  <c r="Z19" i="14" s="1"/>
  <c r="E19" i="14"/>
  <c r="D19" i="14"/>
  <c r="C19" i="14"/>
  <c r="B19" i="14"/>
  <c r="A19" i="14"/>
  <c r="BH18" i="14"/>
  <c r="BG18" i="14"/>
  <c r="Y18" i="14"/>
  <c r="X18" i="14"/>
  <c r="W18" i="14"/>
  <c r="V18" i="14"/>
  <c r="U18" i="14"/>
  <c r="T18" i="14"/>
  <c r="S18" i="14"/>
  <c r="R18" i="14"/>
  <c r="Q18" i="14"/>
  <c r="P18" i="14"/>
  <c r="O18" i="14"/>
  <c r="N18" i="14"/>
  <c r="M18" i="14"/>
  <c r="L18" i="14"/>
  <c r="K18" i="14"/>
  <c r="J18" i="14"/>
  <c r="I18" i="14"/>
  <c r="H18" i="14"/>
  <c r="G18" i="14"/>
  <c r="F18" i="14"/>
  <c r="E18" i="14"/>
  <c r="D18" i="14"/>
  <c r="C18" i="14"/>
  <c r="Z18" i="14" s="1"/>
  <c r="B18" i="14"/>
  <c r="A18" i="14"/>
  <c r="BH17" i="14"/>
  <c r="BG17" i="14"/>
  <c r="Y17" i="14"/>
  <c r="X17" i="14"/>
  <c r="W17" i="14"/>
  <c r="V17" i="14"/>
  <c r="U17" i="14"/>
  <c r="T17" i="14"/>
  <c r="S17" i="14"/>
  <c r="R17" i="14"/>
  <c r="Q17" i="14"/>
  <c r="P17" i="14"/>
  <c r="O17" i="14"/>
  <c r="N17" i="14"/>
  <c r="M17" i="14"/>
  <c r="L17" i="14"/>
  <c r="K17" i="14"/>
  <c r="J17" i="14"/>
  <c r="I17" i="14"/>
  <c r="H17" i="14"/>
  <c r="G17" i="14"/>
  <c r="F17" i="14"/>
  <c r="E17" i="14"/>
  <c r="D17" i="14"/>
  <c r="Z17" i="14" s="1"/>
  <c r="C17" i="14"/>
  <c r="B17" i="14"/>
  <c r="A17" i="14"/>
  <c r="BH16" i="14"/>
  <c r="BG16" i="14"/>
  <c r="Y16" i="14"/>
  <c r="X16" i="14"/>
  <c r="W16" i="14"/>
  <c r="V16" i="14"/>
  <c r="U16" i="14"/>
  <c r="T16" i="14"/>
  <c r="S16" i="14"/>
  <c r="R16" i="14"/>
  <c r="Q16" i="14"/>
  <c r="P16" i="14"/>
  <c r="O16" i="14"/>
  <c r="N16" i="14"/>
  <c r="M16" i="14"/>
  <c r="L16" i="14"/>
  <c r="K16" i="14"/>
  <c r="J16" i="14"/>
  <c r="I16" i="14"/>
  <c r="H16" i="14"/>
  <c r="G16" i="14"/>
  <c r="F16" i="14"/>
  <c r="E16" i="14"/>
  <c r="Z16" i="14" s="1"/>
  <c r="D16" i="14"/>
  <c r="C16" i="14"/>
  <c r="B16" i="14"/>
  <c r="A16" i="14"/>
  <c r="BH15" i="14"/>
  <c r="BG15" i="14"/>
  <c r="Y15" i="14"/>
  <c r="X15" i="14"/>
  <c r="W15" i="14"/>
  <c r="V15" i="14"/>
  <c r="U15" i="14"/>
  <c r="T15" i="14"/>
  <c r="S15" i="14"/>
  <c r="R15" i="14"/>
  <c r="Q15" i="14"/>
  <c r="P15" i="14"/>
  <c r="O15" i="14"/>
  <c r="N15" i="14"/>
  <c r="M15" i="14"/>
  <c r="L15" i="14"/>
  <c r="K15" i="14"/>
  <c r="J15" i="14"/>
  <c r="I15" i="14"/>
  <c r="H15" i="14"/>
  <c r="G15" i="14"/>
  <c r="F15" i="14"/>
  <c r="Z15" i="14" s="1"/>
  <c r="E15" i="14"/>
  <c r="D15" i="14"/>
  <c r="C15" i="14"/>
  <c r="B15" i="14"/>
  <c r="A15" i="14"/>
  <c r="BH14" i="14"/>
  <c r="BG14" i="14"/>
  <c r="Y14" i="14"/>
  <c r="X14" i="14"/>
  <c r="W14" i="14"/>
  <c r="V14" i="14"/>
  <c r="U14" i="14"/>
  <c r="T14" i="14"/>
  <c r="S14" i="14"/>
  <c r="R14" i="14"/>
  <c r="Q14" i="14"/>
  <c r="P14" i="14"/>
  <c r="O14" i="14"/>
  <c r="N14" i="14"/>
  <c r="M14" i="14"/>
  <c r="L14" i="14"/>
  <c r="K14" i="14"/>
  <c r="J14" i="14"/>
  <c r="I14" i="14"/>
  <c r="H14" i="14"/>
  <c r="G14" i="14"/>
  <c r="F14" i="14"/>
  <c r="E14" i="14"/>
  <c r="D14" i="14"/>
  <c r="C14" i="14"/>
  <c r="Z14" i="14" s="1"/>
  <c r="B14" i="14"/>
  <c r="A14" i="14"/>
  <c r="BH13" i="14"/>
  <c r="BG13" i="14"/>
  <c r="Y13" i="14"/>
  <c r="X13" i="14"/>
  <c r="W13" i="14"/>
  <c r="V13" i="14"/>
  <c r="U13" i="14"/>
  <c r="T13" i="14"/>
  <c r="S13" i="14"/>
  <c r="R13" i="14"/>
  <c r="Q13" i="14"/>
  <c r="P13" i="14"/>
  <c r="O13" i="14"/>
  <c r="N13" i="14"/>
  <c r="M13" i="14"/>
  <c r="L13" i="14"/>
  <c r="K13" i="14"/>
  <c r="J13" i="14"/>
  <c r="I13" i="14"/>
  <c r="H13" i="14"/>
  <c r="G13" i="14"/>
  <c r="F13" i="14"/>
  <c r="E13" i="14"/>
  <c r="D13" i="14"/>
  <c r="Z13" i="14" s="1"/>
  <c r="C13" i="14"/>
  <c r="B13" i="14"/>
  <c r="A13" i="14"/>
  <c r="BH12" i="14"/>
  <c r="BG12" i="14"/>
  <c r="Y12" i="14"/>
  <c r="X12" i="14"/>
  <c r="W12" i="14"/>
  <c r="V12" i="14"/>
  <c r="U12" i="14"/>
  <c r="T12" i="14"/>
  <c r="S12" i="14"/>
  <c r="R12" i="14"/>
  <c r="Q12" i="14"/>
  <c r="P12" i="14"/>
  <c r="O12" i="14"/>
  <c r="N12" i="14"/>
  <c r="M12" i="14"/>
  <c r="L12" i="14"/>
  <c r="K12" i="14"/>
  <c r="J12" i="14"/>
  <c r="I12" i="14"/>
  <c r="H12" i="14"/>
  <c r="G12" i="14"/>
  <c r="F12" i="14"/>
  <c r="E12" i="14"/>
  <c r="Z12" i="14" s="1"/>
  <c r="D12" i="14"/>
  <c r="C12" i="14"/>
  <c r="B12" i="14"/>
  <c r="A12" i="14"/>
  <c r="BH11" i="14"/>
  <c r="BG11" i="14"/>
  <c r="Y11" i="14"/>
  <c r="X11" i="14"/>
  <c r="W11" i="14"/>
  <c r="V11" i="14"/>
  <c r="U11" i="14"/>
  <c r="T11" i="14"/>
  <c r="S11" i="14"/>
  <c r="R11" i="14"/>
  <c r="Q11" i="14"/>
  <c r="P11" i="14"/>
  <c r="O11" i="14"/>
  <c r="N11" i="14"/>
  <c r="M11" i="14"/>
  <c r="L11" i="14"/>
  <c r="K11" i="14"/>
  <c r="J11" i="14"/>
  <c r="I11" i="14"/>
  <c r="H11" i="14"/>
  <c r="G11" i="14"/>
  <c r="F11" i="14"/>
  <c r="Z11" i="14" s="1"/>
  <c r="E11" i="14"/>
  <c r="D11" i="14"/>
  <c r="C11" i="14"/>
  <c r="B11" i="14"/>
  <c r="A11" i="14"/>
  <c r="BH10" i="14"/>
  <c r="BG10" i="14"/>
  <c r="Y10" i="14"/>
  <c r="X10" i="14"/>
  <c r="W10" i="14"/>
  <c r="V10" i="14"/>
  <c r="U10" i="14"/>
  <c r="T10" i="14"/>
  <c r="S10" i="14"/>
  <c r="R10" i="14"/>
  <c r="Q10" i="14"/>
  <c r="P10" i="14"/>
  <c r="O10" i="14"/>
  <c r="N10" i="14"/>
  <c r="M10" i="14"/>
  <c r="L10" i="14"/>
  <c r="K10" i="14"/>
  <c r="J10" i="14"/>
  <c r="I10" i="14"/>
  <c r="H10" i="14"/>
  <c r="G10" i="14"/>
  <c r="F10" i="14"/>
  <c r="E10" i="14"/>
  <c r="D10" i="14"/>
  <c r="C10" i="14"/>
  <c r="Z10" i="14" s="1"/>
  <c r="B10" i="14"/>
  <c r="A10" i="14"/>
  <c r="BH9" i="14"/>
  <c r="BG9" i="14"/>
  <c r="Y9" i="14"/>
  <c r="X9" i="14"/>
  <c r="W9" i="14"/>
  <c r="V9" i="14"/>
  <c r="U9" i="14"/>
  <c r="T9" i="14"/>
  <c r="S9" i="14"/>
  <c r="R9" i="14"/>
  <c r="Q9" i="14"/>
  <c r="P9" i="14"/>
  <c r="O9" i="14"/>
  <c r="N9" i="14"/>
  <c r="M9" i="14"/>
  <c r="L9" i="14"/>
  <c r="K9" i="14"/>
  <c r="J9" i="14"/>
  <c r="I9" i="14"/>
  <c r="H9" i="14"/>
  <c r="G9" i="14"/>
  <c r="F9" i="14"/>
  <c r="E9" i="14"/>
  <c r="D9" i="14"/>
  <c r="Z9" i="14" s="1"/>
  <c r="C9" i="14"/>
  <c r="B9" i="14"/>
  <c r="A9" i="14"/>
  <c r="BH8" i="14"/>
  <c r="BG8" i="14"/>
  <c r="Y8" i="14"/>
  <c r="X8" i="14"/>
  <c r="W8" i="14"/>
  <c r="V8" i="14"/>
  <c r="U8" i="14"/>
  <c r="T8" i="14"/>
  <c r="S8" i="14"/>
  <c r="R8" i="14"/>
  <c r="Q8" i="14"/>
  <c r="P8" i="14"/>
  <c r="O8" i="14"/>
  <c r="N8" i="14"/>
  <c r="M8" i="14"/>
  <c r="L8" i="14"/>
  <c r="K8" i="14"/>
  <c r="J8" i="14"/>
  <c r="I8" i="14"/>
  <c r="H8" i="14"/>
  <c r="G8" i="14"/>
  <c r="F8" i="14"/>
  <c r="E8" i="14"/>
  <c r="Z8" i="14" s="1"/>
  <c r="D8" i="14"/>
  <c r="C8" i="14"/>
  <c r="B8" i="14"/>
  <c r="A8" i="14"/>
  <c r="BH7" i="14"/>
  <c r="BG7" i="14"/>
  <c r="Y7" i="14"/>
  <c r="X7" i="14"/>
  <c r="W7" i="14"/>
  <c r="V7" i="14"/>
  <c r="U7" i="14"/>
  <c r="T7" i="14"/>
  <c r="S7" i="14"/>
  <c r="R7" i="14"/>
  <c r="Q7" i="14"/>
  <c r="P7" i="14"/>
  <c r="O7" i="14"/>
  <c r="N7" i="14"/>
  <c r="M7" i="14"/>
  <c r="L7" i="14"/>
  <c r="K7" i="14"/>
  <c r="J7" i="14"/>
  <c r="I7" i="14"/>
  <c r="H7" i="14"/>
  <c r="G7" i="14"/>
  <c r="F7" i="14"/>
  <c r="Z7" i="14" s="1"/>
  <c r="E7" i="14"/>
  <c r="D7" i="14"/>
  <c r="C7" i="14"/>
  <c r="B7" i="14"/>
  <c r="A7" i="14"/>
  <c r="BH6" i="14"/>
  <c r="BG6" i="14"/>
  <c r="BG51" i="14" s="1"/>
  <c r="Y6" i="14"/>
  <c r="Y51" i="14" s="1"/>
  <c r="X6" i="14"/>
  <c r="X51" i="14" s="1"/>
  <c r="W6" i="14"/>
  <c r="W51" i="14" s="1"/>
  <c r="V6" i="14"/>
  <c r="V51" i="14" s="1"/>
  <c r="U6" i="14"/>
  <c r="U51" i="14" s="1"/>
  <c r="T6" i="14"/>
  <c r="T51" i="14" s="1"/>
  <c r="S6" i="14"/>
  <c r="S51" i="14" s="1"/>
  <c r="R6" i="14"/>
  <c r="R51" i="14" s="1"/>
  <c r="Q6" i="14"/>
  <c r="Q51" i="14" s="1"/>
  <c r="P6" i="14"/>
  <c r="P51" i="14" s="1"/>
  <c r="O6" i="14"/>
  <c r="O51" i="14" s="1"/>
  <c r="N6" i="14"/>
  <c r="N51" i="14" s="1"/>
  <c r="M6" i="14"/>
  <c r="M51" i="14" s="1"/>
  <c r="L6" i="14"/>
  <c r="L51" i="14" s="1"/>
  <c r="K6" i="14"/>
  <c r="K51" i="14" s="1"/>
  <c r="J6" i="14"/>
  <c r="J51" i="14" s="1"/>
  <c r="I6" i="14"/>
  <c r="I51" i="14" s="1"/>
  <c r="H6" i="14"/>
  <c r="H51" i="14" s="1"/>
  <c r="G6" i="14"/>
  <c r="G51" i="14" s="1"/>
  <c r="F6" i="14"/>
  <c r="F51" i="14" s="1"/>
  <c r="E6" i="14"/>
  <c r="E51" i="14" s="1"/>
  <c r="D6" i="14"/>
  <c r="D51" i="14" s="1"/>
  <c r="C6" i="14"/>
  <c r="C51" i="14" s="1"/>
  <c r="B6" i="14"/>
  <c r="A6" i="14"/>
  <c r="A55" i="13"/>
  <c r="A53" i="13"/>
  <c r="A52" i="13"/>
  <c r="AG51" i="13"/>
  <c r="AF51" i="13"/>
  <c r="AE51" i="13"/>
  <c r="AD51" i="13"/>
  <c r="AH51" i="13" s="1"/>
  <c r="AC51" i="13"/>
  <c r="AB51" i="13"/>
  <c r="AA51" i="13"/>
  <c r="A51" i="13"/>
  <c r="AN50" i="13"/>
  <c r="AM50" i="13"/>
  <c r="AO50" i="13" s="1"/>
  <c r="AH50" i="13"/>
  <c r="I50" i="13"/>
  <c r="H50" i="13"/>
  <c r="G50" i="13"/>
  <c r="F50" i="13"/>
  <c r="E50" i="13"/>
  <c r="D50" i="13"/>
  <c r="J50" i="13" s="1"/>
  <c r="C50" i="13"/>
  <c r="B50" i="13"/>
  <c r="A50" i="13"/>
  <c r="AO49" i="13"/>
  <c r="AN49" i="13"/>
  <c r="AM49" i="13"/>
  <c r="AH49" i="13"/>
  <c r="I49" i="13"/>
  <c r="H49" i="13"/>
  <c r="G49" i="13"/>
  <c r="F49" i="13"/>
  <c r="E49" i="13"/>
  <c r="D49" i="13"/>
  <c r="J49" i="13" s="1"/>
  <c r="C49" i="13"/>
  <c r="B49" i="13"/>
  <c r="A49" i="13"/>
  <c r="AN48" i="13"/>
  <c r="AO48" i="13" s="1"/>
  <c r="AM48" i="13"/>
  <c r="AH48" i="13"/>
  <c r="I48" i="13"/>
  <c r="H48" i="13"/>
  <c r="G48" i="13"/>
  <c r="F48" i="13"/>
  <c r="J48" i="13" s="1"/>
  <c r="E48" i="13"/>
  <c r="D48" i="13"/>
  <c r="C48" i="13"/>
  <c r="B48" i="13"/>
  <c r="A48" i="13"/>
  <c r="AN47" i="13"/>
  <c r="AM47" i="13"/>
  <c r="AO47" i="13" s="1"/>
  <c r="AH47" i="13"/>
  <c r="I47" i="13"/>
  <c r="H47" i="13"/>
  <c r="G47" i="13"/>
  <c r="F47" i="13"/>
  <c r="E47" i="13"/>
  <c r="J47" i="13" s="1"/>
  <c r="D47" i="13"/>
  <c r="C47" i="13"/>
  <c r="B47" i="13"/>
  <c r="A47" i="13"/>
  <c r="AN46" i="13"/>
  <c r="AM46" i="13"/>
  <c r="AO46" i="13" s="1"/>
  <c r="AH46" i="13"/>
  <c r="I46" i="13"/>
  <c r="H46" i="13"/>
  <c r="G46" i="13"/>
  <c r="F46" i="13"/>
  <c r="E46" i="13"/>
  <c r="D46" i="13"/>
  <c r="J46" i="13" s="1"/>
  <c r="C46" i="13"/>
  <c r="B46" i="13"/>
  <c r="A46" i="13"/>
  <c r="AO45" i="13"/>
  <c r="AN45" i="13"/>
  <c r="AM45" i="13"/>
  <c r="AH45" i="13"/>
  <c r="I45" i="13"/>
  <c r="H45" i="13"/>
  <c r="G45" i="13"/>
  <c r="F45" i="13"/>
  <c r="E45" i="13"/>
  <c r="D45" i="13"/>
  <c r="J45" i="13" s="1"/>
  <c r="C45" i="13"/>
  <c r="B45" i="13"/>
  <c r="A45" i="13"/>
  <c r="AN44" i="13"/>
  <c r="AO44" i="13" s="1"/>
  <c r="AM44" i="13"/>
  <c r="AH44" i="13"/>
  <c r="I44" i="13"/>
  <c r="H44" i="13"/>
  <c r="G44" i="13"/>
  <c r="F44" i="13"/>
  <c r="J44" i="13" s="1"/>
  <c r="E44" i="13"/>
  <c r="D44" i="13"/>
  <c r="C44" i="13"/>
  <c r="B44" i="13"/>
  <c r="A44" i="13"/>
  <c r="AN43" i="13"/>
  <c r="AM43" i="13"/>
  <c r="AO43" i="13" s="1"/>
  <c r="AH43" i="13"/>
  <c r="I43" i="13"/>
  <c r="H43" i="13"/>
  <c r="G43" i="13"/>
  <c r="F43" i="13"/>
  <c r="E43" i="13"/>
  <c r="J43" i="13" s="1"/>
  <c r="D43" i="13"/>
  <c r="C43" i="13"/>
  <c r="B43" i="13"/>
  <c r="A43" i="13"/>
  <c r="AN42" i="13"/>
  <c r="AM42" i="13"/>
  <c r="AO42" i="13" s="1"/>
  <c r="AH42" i="13"/>
  <c r="I42" i="13"/>
  <c r="H42" i="13"/>
  <c r="G42" i="13"/>
  <c r="F42" i="13"/>
  <c r="E42" i="13"/>
  <c r="D42" i="13"/>
  <c r="J42" i="13" s="1"/>
  <c r="C42" i="13"/>
  <c r="B42" i="13"/>
  <c r="A42" i="13"/>
  <c r="AO41" i="13"/>
  <c r="AN41" i="13"/>
  <c r="AM41" i="13"/>
  <c r="AH41" i="13"/>
  <c r="I41" i="13"/>
  <c r="H41" i="13"/>
  <c r="G41" i="13"/>
  <c r="F41" i="13"/>
  <c r="E41" i="13"/>
  <c r="D41" i="13"/>
  <c r="J41" i="13" s="1"/>
  <c r="C41" i="13"/>
  <c r="B41" i="13"/>
  <c r="A41" i="13"/>
  <c r="AN40" i="13"/>
  <c r="AO40" i="13" s="1"/>
  <c r="AM40" i="13"/>
  <c r="AH40" i="13"/>
  <c r="I40" i="13"/>
  <c r="H40" i="13"/>
  <c r="G40" i="13"/>
  <c r="F40" i="13"/>
  <c r="J40" i="13" s="1"/>
  <c r="E40" i="13"/>
  <c r="D40" i="13"/>
  <c r="C40" i="13"/>
  <c r="B40" i="13"/>
  <c r="A40" i="13"/>
  <c r="AN39" i="13"/>
  <c r="AM39" i="13"/>
  <c r="AO39" i="13" s="1"/>
  <c r="AH39" i="13"/>
  <c r="I39" i="13"/>
  <c r="H39" i="13"/>
  <c r="G39" i="13"/>
  <c r="F39" i="13"/>
  <c r="E39" i="13"/>
  <c r="J39" i="13" s="1"/>
  <c r="D39" i="13"/>
  <c r="C39" i="13"/>
  <c r="B39" i="13"/>
  <c r="A39" i="13"/>
  <c r="AN38" i="13"/>
  <c r="AM38" i="13"/>
  <c r="AO38" i="13" s="1"/>
  <c r="AH38" i="13"/>
  <c r="I38" i="13"/>
  <c r="H38" i="13"/>
  <c r="G38" i="13"/>
  <c r="F38" i="13"/>
  <c r="E38" i="13"/>
  <c r="D38" i="13"/>
  <c r="J38" i="13" s="1"/>
  <c r="C38" i="13"/>
  <c r="B38" i="13"/>
  <c r="A38" i="13"/>
  <c r="AO37" i="13"/>
  <c r="AN37" i="13"/>
  <c r="AM37" i="13"/>
  <c r="AH37" i="13"/>
  <c r="I37" i="13"/>
  <c r="H37" i="13"/>
  <c r="G37" i="13"/>
  <c r="F37" i="13"/>
  <c r="E37" i="13"/>
  <c r="D37" i="13"/>
  <c r="J37" i="13" s="1"/>
  <c r="C37" i="13"/>
  <c r="B37" i="13"/>
  <c r="A37" i="13"/>
  <c r="AN36" i="13"/>
  <c r="AO36" i="13" s="1"/>
  <c r="AM36" i="13"/>
  <c r="AH36" i="13"/>
  <c r="I36" i="13"/>
  <c r="H36" i="13"/>
  <c r="G36" i="13"/>
  <c r="F36" i="13"/>
  <c r="J36" i="13" s="1"/>
  <c r="E36" i="13"/>
  <c r="D36" i="13"/>
  <c r="C36" i="13"/>
  <c r="B36" i="13"/>
  <c r="A36" i="13"/>
  <c r="AN35" i="13"/>
  <c r="AM35" i="13"/>
  <c r="AO35" i="13" s="1"/>
  <c r="AH35" i="13"/>
  <c r="I35" i="13"/>
  <c r="H35" i="13"/>
  <c r="G35" i="13"/>
  <c r="F35" i="13"/>
  <c r="E35" i="13"/>
  <c r="J35" i="13" s="1"/>
  <c r="D35" i="13"/>
  <c r="C35" i="13"/>
  <c r="B35" i="13"/>
  <c r="A35" i="13"/>
  <c r="AN34" i="13"/>
  <c r="AM34" i="13"/>
  <c r="AO34" i="13" s="1"/>
  <c r="AH34" i="13"/>
  <c r="I34" i="13"/>
  <c r="H34" i="13"/>
  <c r="G34" i="13"/>
  <c r="F34" i="13"/>
  <c r="E34" i="13"/>
  <c r="D34" i="13"/>
  <c r="J34" i="13" s="1"/>
  <c r="C34" i="13"/>
  <c r="B34" i="13"/>
  <c r="A34" i="13"/>
  <c r="AO33" i="13"/>
  <c r="AN33" i="13"/>
  <c r="AM33" i="13"/>
  <c r="AH33" i="13"/>
  <c r="I33" i="13"/>
  <c r="H33" i="13"/>
  <c r="G33" i="13"/>
  <c r="F33" i="13"/>
  <c r="E33" i="13"/>
  <c r="D33" i="13"/>
  <c r="J33" i="13" s="1"/>
  <c r="C33" i="13"/>
  <c r="B33" i="13"/>
  <c r="A33" i="13"/>
  <c r="AN32" i="13"/>
  <c r="AO32" i="13" s="1"/>
  <c r="AM32" i="13"/>
  <c r="AH32" i="13"/>
  <c r="I32" i="13"/>
  <c r="H32" i="13"/>
  <c r="G32" i="13"/>
  <c r="F32" i="13"/>
  <c r="J32" i="13" s="1"/>
  <c r="E32" i="13"/>
  <c r="D32" i="13"/>
  <c r="C32" i="13"/>
  <c r="B32" i="13"/>
  <c r="A32" i="13"/>
  <c r="AN31" i="13"/>
  <c r="AM31" i="13"/>
  <c r="AO31" i="13" s="1"/>
  <c r="AH31" i="13"/>
  <c r="I31" i="13"/>
  <c r="H31" i="13"/>
  <c r="G31" i="13"/>
  <c r="F31" i="13"/>
  <c r="E31" i="13"/>
  <c r="J31" i="13" s="1"/>
  <c r="D31" i="13"/>
  <c r="C31" i="13"/>
  <c r="B31" i="13"/>
  <c r="A31" i="13"/>
  <c r="AN30" i="13"/>
  <c r="AM30" i="13"/>
  <c r="AO30" i="13" s="1"/>
  <c r="AH30" i="13"/>
  <c r="I30" i="13"/>
  <c r="H30" i="13"/>
  <c r="G30" i="13"/>
  <c r="F30" i="13"/>
  <c r="E30" i="13"/>
  <c r="D30" i="13"/>
  <c r="J30" i="13" s="1"/>
  <c r="C30" i="13"/>
  <c r="B30" i="13"/>
  <c r="A30" i="13"/>
  <c r="AO29" i="13"/>
  <c r="AN29" i="13"/>
  <c r="AM29" i="13"/>
  <c r="AH29" i="13"/>
  <c r="I29" i="13"/>
  <c r="H29" i="13"/>
  <c r="G29" i="13"/>
  <c r="F29" i="13"/>
  <c r="E29" i="13"/>
  <c r="D29" i="13"/>
  <c r="J29" i="13" s="1"/>
  <c r="C29" i="13"/>
  <c r="B29" i="13"/>
  <c r="A29" i="13"/>
  <c r="AN28" i="13"/>
  <c r="AO28" i="13" s="1"/>
  <c r="AM28" i="13"/>
  <c r="AH28" i="13"/>
  <c r="I28" i="13"/>
  <c r="H28" i="13"/>
  <c r="G28" i="13"/>
  <c r="F28" i="13"/>
  <c r="J28" i="13" s="1"/>
  <c r="E28" i="13"/>
  <c r="D28" i="13"/>
  <c r="C28" i="13"/>
  <c r="B28" i="13"/>
  <c r="A28" i="13"/>
  <c r="AN27" i="13"/>
  <c r="AM27" i="13"/>
  <c r="AO27" i="13" s="1"/>
  <c r="AH27" i="13"/>
  <c r="I27" i="13"/>
  <c r="H27" i="13"/>
  <c r="G27" i="13"/>
  <c r="F27" i="13"/>
  <c r="E27" i="13"/>
  <c r="J27" i="13" s="1"/>
  <c r="D27" i="13"/>
  <c r="C27" i="13"/>
  <c r="B27" i="13"/>
  <c r="A27" i="13"/>
  <c r="AN26" i="13"/>
  <c r="AM26" i="13"/>
  <c r="AO26" i="13" s="1"/>
  <c r="AH26" i="13"/>
  <c r="I26" i="13"/>
  <c r="H26" i="13"/>
  <c r="G26" i="13"/>
  <c r="F26" i="13"/>
  <c r="E26" i="13"/>
  <c r="D26" i="13"/>
  <c r="J26" i="13" s="1"/>
  <c r="C26" i="13"/>
  <c r="B26" i="13"/>
  <c r="A26" i="13"/>
  <c r="AO25" i="13"/>
  <c r="AN25" i="13"/>
  <c r="AM25" i="13"/>
  <c r="AH25" i="13"/>
  <c r="I25" i="13"/>
  <c r="H25" i="13"/>
  <c r="G25" i="13"/>
  <c r="F25" i="13"/>
  <c r="E25" i="13"/>
  <c r="D25" i="13"/>
  <c r="J25" i="13" s="1"/>
  <c r="C25" i="13"/>
  <c r="B25" i="13"/>
  <c r="A25" i="13"/>
  <c r="AN24" i="13"/>
  <c r="AO24" i="13" s="1"/>
  <c r="AM24" i="13"/>
  <c r="AH24" i="13"/>
  <c r="I24" i="13"/>
  <c r="H24" i="13"/>
  <c r="G24" i="13"/>
  <c r="F24" i="13"/>
  <c r="J24" i="13" s="1"/>
  <c r="E24" i="13"/>
  <c r="D24" i="13"/>
  <c r="C24" i="13"/>
  <c r="B24" i="13"/>
  <c r="A24" i="13"/>
  <c r="AN23" i="13"/>
  <c r="AM23" i="13"/>
  <c r="AO23" i="13" s="1"/>
  <c r="AH23" i="13"/>
  <c r="I23" i="13"/>
  <c r="H23" i="13"/>
  <c r="G23" i="13"/>
  <c r="F23" i="13"/>
  <c r="E23" i="13"/>
  <c r="J23" i="13" s="1"/>
  <c r="D23" i="13"/>
  <c r="C23" i="13"/>
  <c r="B23" i="13"/>
  <c r="A23" i="13"/>
  <c r="AN22" i="13"/>
  <c r="AM22" i="13"/>
  <c r="AO22" i="13" s="1"/>
  <c r="AH22" i="13"/>
  <c r="I22" i="13"/>
  <c r="H22" i="13"/>
  <c r="G22" i="13"/>
  <c r="F22" i="13"/>
  <c r="E22" i="13"/>
  <c r="D22" i="13"/>
  <c r="J22" i="13" s="1"/>
  <c r="C22" i="13"/>
  <c r="B22" i="13"/>
  <c r="A22" i="13"/>
  <c r="AO21" i="13"/>
  <c r="AN21" i="13"/>
  <c r="AM21" i="13"/>
  <c r="AH21" i="13"/>
  <c r="I21" i="13"/>
  <c r="H21" i="13"/>
  <c r="G21" i="13"/>
  <c r="F21" i="13"/>
  <c r="E21" i="13"/>
  <c r="D21" i="13"/>
  <c r="C21" i="13"/>
  <c r="B21" i="13"/>
  <c r="A21" i="13"/>
  <c r="AN20" i="13"/>
  <c r="AO20" i="13" s="1"/>
  <c r="AM20" i="13"/>
  <c r="AH20" i="13"/>
  <c r="I20" i="13"/>
  <c r="H20" i="13"/>
  <c r="G20" i="13"/>
  <c r="F20" i="13"/>
  <c r="J20" i="13" s="1"/>
  <c r="E20" i="13"/>
  <c r="D20" i="13"/>
  <c r="C20" i="13"/>
  <c r="B20" i="13"/>
  <c r="A20" i="13"/>
  <c r="AN19" i="13"/>
  <c r="AM19" i="13"/>
  <c r="AO19" i="13" s="1"/>
  <c r="AH19" i="13"/>
  <c r="I19" i="13"/>
  <c r="H19" i="13"/>
  <c r="G19" i="13"/>
  <c r="F19" i="13"/>
  <c r="E19" i="13"/>
  <c r="J19" i="13" s="1"/>
  <c r="D19" i="13"/>
  <c r="C19" i="13"/>
  <c r="B19" i="13"/>
  <c r="A19" i="13"/>
  <c r="AN18" i="13"/>
  <c r="AM18" i="13"/>
  <c r="AO18" i="13" s="1"/>
  <c r="AH18" i="13"/>
  <c r="I18" i="13"/>
  <c r="H18" i="13"/>
  <c r="G18" i="13"/>
  <c r="F18" i="13"/>
  <c r="E18" i="13"/>
  <c r="D18" i="13"/>
  <c r="J18" i="13" s="1"/>
  <c r="C18" i="13"/>
  <c r="B18" i="13"/>
  <c r="A18" i="13"/>
  <c r="AO17" i="13"/>
  <c r="AN17" i="13"/>
  <c r="AM17" i="13"/>
  <c r="AH17" i="13"/>
  <c r="I17" i="13"/>
  <c r="H17" i="13"/>
  <c r="G17" i="13"/>
  <c r="F17" i="13"/>
  <c r="E17" i="13"/>
  <c r="D17" i="13"/>
  <c r="J17" i="13" s="1"/>
  <c r="C17" i="13"/>
  <c r="B17" i="13"/>
  <c r="A17" i="13"/>
  <c r="AN16" i="13"/>
  <c r="AO16" i="13" s="1"/>
  <c r="AM16" i="13"/>
  <c r="AH16" i="13"/>
  <c r="I16" i="13"/>
  <c r="H16" i="13"/>
  <c r="G16" i="13"/>
  <c r="F16" i="13"/>
  <c r="J16" i="13" s="1"/>
  <c r="E16" i="13"/>
  <c r="D16" i="13"/>
  <c r="C16" i="13"/>
  <c r="B16" i="13"/>
  <c r="A16" i="13"/>
  <c r="AN15" i="13"/>
  <c r="AM15" i="13"/>
  <c r="AO15" i="13" s="1"/>
  <c r="AH15" i="13"/>
  <c r="I15" i="13"/>
  <c r="H15" i="13"/>
  <c r="G15" i="13"/>
  <c r="F15" i="13"/>
  <c r="E15" i="13"/>
  <c r="J15" i="13" s="1"/>
  <c r="D15" i="13"/>
  <c r="C15" i="13"/>
  <c r="B15" i="13"/>
  <c r="A15" i="13"/>
  <c r="AN14" i="13"/>
  <c r="AM14" i="13"/>
  <c r="AO14" i="13" s="1"/>
  <c r="AH14" i="13"/>
  <c r="I14" i="13"/>
  <c r="H14" i="13"/>
  <c r="G14" i="13"/>
  <c r="F14" i="13"/>
  <c r="E14" i="13"/>
  <c r="D14" i="13"/>
  <c r="J14" i="13" s="1"/>
  <c r="C14" i="13"/>
  <c r="B14" i="13"/>
  <c r="A14" i="13"/>
  <c r="AO13" i="13"/>
  <c r="AN13" i="13"/>
  <c r="AM13" i="13"/>
  <c r="AH13" i="13"/>
  <c r="I13" i="13"/>
  <c r="H13" i="13"/>
  <c r="G13" i="13"/>
  <c r="F13" i="13"/>
  <c r="E13" i="13"/>
  <c r="D13" i="13"/>
  <c r="C13" i="13"/>
  <c r="B13" i="13"/>
  <c r="A13" i="13"/>
  <c r="AN12" i="13"/>
  <c r="AO12" i="13" s="1"/>
  <c r="AM12" i="13"/>
  <c r="AH12" i="13"/>
  <c r="I12" i="13"/>
  <c r="H12" i="13"/>
  <c r="G12" i="13"/>
  <c r="F12" i="13"/>
  <c r="J12" i="13" s="1"/>
  <c r="E12" i="13"/>
  <c r="D12" i="13"/>
  <c r="C12" i="13"/>
  <c r="B12" i="13"/>
  <c r="A12" i="13"/>
  <c r="AN11" i="13"/>
  <c r="AM11" i="13"/>
  <c r="AO11" i="13" s="1"/>
  <c r="AH11" i="13"/>
  <c r="I11" i="13"/>
  <c r="H11" i="13"/>
  <c r="G11" i="13"/>
  <c r="F11" i="13"/>
  <c r="E11" i="13"/>
  <c r="J11" i="13" s="1"/>
  <c r="D11" i="13"/>
  <c r="C11" i="13"/>
  <c r="B11" i="13"/>
  <c r="A11" i="13"/>
  <c r="AN10" i="13"/>
  <c r="AM10" i="13"/>
  <c r="AO10" i="13" s="1"/>
  <c r="AH10" i="13"/>
  <c r="I10" i="13"/>
  <c r="H10" i="13"/>
  <c r="G10" i="13"/>
  <c r="F10" i="13"/>
  <c r="E10" i="13"/>
  <c r="D10" i="13"/>
  <c r="J10" i="13" s="1"/>
  <c r="C10" i="13"/>
  <c r="B10" i="13"/>
  <c r="A10" i="13"/>
  <c r="AO9" i="13"/>
  <c r="AN9" i="13"/>
  <c r="AM9" i="13"/>
  <c r="AH9" i="13"/>
  <c r="I9" i="13"/>
  <c r="H9" i="13"/>
  <c r="G9" i="13"/>
  <c r="F9" i="13"/>
  <c r="E9" i="13"/>
  <c r="D9" i="13"/>
  <c r="J9" i="13" s="1"/>
  <c r="C9" i="13"/>
  <c r="B9" i="13"/>
  <c r="A9" i="13"/>
  <c r="AO8" i="13"/>
  <c r="AN8" i="13"/>
  <c r="AM8" i="13"/>
  <c r="AH8" i="13"/>
  <c r="I8" i="13"/>
  <c r="H8" i="13"/>
  <c r="G8" i="13"/>
  <c r="F8" i="13"/>
  <c r="J8" i="13" s="1"/>
  <c r="E8" i="13"/>
  <c r="D8" i="13"/>
  <c r="C8" i="13"/>
  <c r="B8" i="13"/>
  <c r="A8" i="13"/>
  <c r="AN7" i="13"/>
  <c r="AM7" i="13"/>
  <c r="AO7" i="13" s="1"/>
  <c r="AH7" i="13"/>
  <c r="I7" i="13"/>
  <c r="H7" i="13"/>
  <c r="G7" i="13"/>
  <c r="F7" i="13"/>
  <c r="J7" i="13" s="1"/>
  <c r="E7" i="13"/>
  <c r="D7" i="13"/>
  <c r="C7" i="13"/>
  <c r="B7" i="13"/>
  <c r="A7" i="13"/>
  <c r="AN6" i="13"/>
  <c r="AM6" i="13"/>
  <c r="AO6" i="13" s="1"/>
  <c r="AH6" i="13"/>
  <c r="I6" i="13"/>
  <c r="H6" i="13"/>
  <c r="G6" i="13"/>
  <c r="F6" i="13"/>
  <c r="F51" i="13" s="1"/>
  <c r="E6" i="13"/>
  <c r="D6" i="13"/>
  <c r="C6" i="13"/>
  <c r="B6" i="13"/>
  <c r="A6" i="13"/>
  <c r="AJ5" i="13"/>
  <c r="A55" i="12"/>
  <c r="A54" i="12"/>
  <c r="AX53" i="12"/>
  <c r="AW53" i="12"/>
  <c r="AV53" i="12"/>
  <c r="AU53" i="12"/>
  <c r="AT53" i="12"/>
  <c r="AS53" i="12"/>
  <c r="AR53" i="12"/>
  <c r="AQ53" i="12"/>
  <c r="AP53" i="12"/>
  <c r="AO53" i="12"/>
  <c r="AN53" i="12"/>
  <c r="AM53" i="12"/>
  <c r="AL53" i="12"/>
  <c r="AK53" i="12"/>
  <c r="AJ53" i="12"/>
  <c r="AI53" i="12"/>
  <c r="AH53" i="12"/>
  <c r="AG53" i="12"/>
  <c r="AF53" i="12"/>
  <c r="AE53" i="12"/>
  <c r="AD53" i="12"/>
  <c r="AC53" i="12"/>
  <c r="A53" i="12"/>
  <c r="AZ52" i="12"/>
  <c r="AY52" i="12"/>
  <c r="X52" i="12"/>
  <c r="W52" i="12"/>
  <c r="V52" i="12"/>
  <c r="U52" i="12"/>
  <c r="T52" i="12"/>
  <c r="S52" i="12"/>
  <c r="R52" i="12"/>
  <c r="Q52" i="12"/>
  <c r="P52" i="12"/>
  <c r="O52" i="12"/>
  <c r="N52" i="12"/>
  <c r="M52" i="12"/>
  <c r="L52" i="12"/>
  <c r="K52" i="12"/>
  <c r="J52" i="12"/>
  <c r="I52" i="12"/>
  <c r="H52" i="12"/>
  <c r="G52" i="12"/>
  <c r="F52" i="12"/>
  <c r="Z52" i="12" s="1"/>
  <c r="E52" i="12"/>
  <c r="Y52" i="12" s="1"/>
  <c r="D52" i="12"/>
  <c r="C52" i="12"/>
  <c r="B52" i="12"/>
  <c r="A52" i="12"/>
  <c r="AZ51" i="12"/>
  <c r="AY51" i="12"/>
  <c r="X51" i="12"/>
  <c r="W51" i="12"/>
  <c r="V51" i="12"/>
  <c r="U51" i="12"/>
  <c r="T51" i="12"/>
  <c r="S51" i="12"/>
  <c r="R51" i="12"/>
  <c r="Q51" i="12"/>
  <c r="P51" i="12"/>
  <c r="O51" i="12"/>
  <c r="N51" i="12"/>
  <c r="M51" i="12"/>
  <c r="L51" i="12"/>
  <c r="K51" i="12"/>
  <c r="J51" i="12"/>
  <c r="I51" i="12"/>
  <c r="H51" i="12"/>
  <c r="G51" i="12"/>
  <c r="F51" i="12"/>
  <c r="Z51" i="12" s="1"/>
  <c r="E51" i="12"/>
  <c r="D51" i="12"/>
  <c r="C51" i="12"/>
  <c r="Y51" i="12" s="1"/>
  <c r="B51" i="12"/>
  <c r="A51" i="12"/>
  <c r="AZ50" i="12"/>
  <c r="AY50" i="12"/>
  <c r="X50" i="12"/>
  <c r="W50" i="12"/>
  <c r="V50" i="12"/>
  <c r="U50" i="12"/>
  <c r="T50" i="12"/>
  <c r="S50" i="12"/>
  <c r="R50" i="12"/>
  <c r="Q50" i="12"/>
  <c r="P50" i="12"/>
  <c r="O50" i="12"/>
  <c r="N50" i="12"/>
  <c r="M50" i="12"/>
  <c r="L50" i="12"/>
  <c r="K50" i="12"/>
  <c r="J50" i="12"/>
  <c r="I50" i="12"/>
  <c r="H50" i="12"/>
  <c r="G50" i="12"/>
  <c r="F50" i="12"/>
  <c r="E50" i="12"/>
  <c r="D50" i="12"/>
  <c r="Z50" i="12" s="1"/>
  <c r="C50" i="12"/>
  <c r="Y50" i="12" s="1"/>
  <c r="B50" i="12"/>
  <c r="A50" i="12"/>
  <c r="AZ49" i="12"/>
  <c r="AY49" i="12"/>
  <c r="X49" i="12"/>
  <c r="W49" i="12"/>
  <c r="V49" i="12"/>
  <c r="U49" i="12"/>
  <c r="T49" i="12"/>
  <c r="S49" i="12"/>
  <c r="R49" i="12"/>
  <c r="Q49" i="12"/>
  <c r="P49" i="12"/>
  <c r="O49" i="12"/>
  <c r="N49" i="12"/>
  <c r="M49" i="12"/>
  <c r="L49" i="12"/>
  <c r="K49" i="12"/>
  <c r="J49" i="12"/>
  <c r="I49" i="12"/>
  <c r="H49" i="12"/>
  <c r="G49" i="12"/>
  <c r="F49" i="12"/>
  <c r="E49" i="12"/>
  <c r="Y49" i="12" s="1"/>
  <c r="D49" i="12"/>
  <c r="Z49" i="12" s="1"/>
  <c r="C49" i="12"/>
  <c r="B49" i="12"/>
  <c r="A49" i="12"/>
  <c r="AZ48" i="12"/>
  <c r="AY48" i="12"/>
  <c r="X48" i="12"/>
  <c r="W48" i="12"/>
  <c r="V48" i="12"/>
  <c r="U48" i="12"/>
  <c r="T48" i="12"/>
  <c r="S48" i="12"/>
  <c r="R48" i="12"/>
  <c r="Q48" i="12"/>
  <c r="P48" i="12"/>
  <c r="O48" i="12"/>
  <c r="N48" i="12"/>
  <c r="M48" i="12"/>
  <c r="L48" i="12"/>
  <c r="K48" i="12"/>
  <c r="J48" i="12"/>
  <c r="I48" i="12"/>
  <c r="H48" i="12"/>
  <c r="G48" i="12"/>
  <c r="F48" i="12"/>
  <c r="Z48" i="12" s="1"/>
  <c r="E48" i="12"/>
  <c r="Y48" i="12" s="1"/>
  <c r="D48" i="12"/>
  <c r="C48" i="12"/>
  <c r="B48" i="12"/>
  <c r="A48" i="12"/>
  <c r="AZ47" i="12"/>
  <c r="AY47" i="12"/>
  <c r="X47" i="12"/>
  <c r="W47" i="12"/>
  <c r="V47" i="12"/>
  <c r="U47" i="12"/>
  <c r="T47" i="12"/>
  <c r="S47" i="12"/>
  <c r="R47" i="12"/>
  <c r="Q47" i="12"/>
  <c r="P47" i="12"/>
  <c r="O47" i="12"/>
  <c r="N47" i="12"/>
  <c r="M47" i="12"/>
  <c r="L47" i="12"/>
  <c r="K47" i="12"/>
  <c r="J47" i="12"/>
  <c r="I47" i="12"/>
  <c r="H47" i="12"/>
  <c r="G47" i="12"/>
  <c r="F47" i="12"/>
  <c r="Z47" i="12" s="1"/>
  <c r="E47" i="12"/>
  <c r="D47" i="12"/>
  <c r="C47" i="12"/>
  <c r="Y47" i="12" s="1"/>
  <c r="B47" i="12"/>
  <c r="A47" i="12"/>
  <c r="AZ46" i="12"/>
  <c r="AY46" i="12"/>
  <c r="X46" i="12"/>
  <c r="W46" i="12"/>
  <c r="V46" i="12"/>
  <c r="U46" i="12"/>
  <c r="T46" i="12"/>
  <c r="S46" i="12"/>
  <c r="R46" i="12"/>
  <c r="Q46" i="12"/>
  <c r="P46" i="12"/>
  <c r="O46" i="12"/>
  <c r="N46" i="12"/>
  <c r="M46" i="12"/>
  <c r="L46" i="12"/>
  <c r="K46" i="12"/>
  <c r="J46" i="12"/>
  <c r="I46" i="12"/>
  <c r="H46" i="12"/>
  <c r="G46" i="12"/>
  <c r="F46" i="12"/>
  <c r="E46" i="12"/>
  <c r="D46" i="12"/>
  <c r="Z46" i="12" s="1"/>
  <c r="C46" i="12"/>
  <c r="Y46" i="12" s="1"/>
  <c r="B46" i="12"/>
  <c r="A46" i="12"/>
  <c r="AZ45" i="12"/>
  <c r="AY45" i="12"/>
  <c r="X45" i="12"/>
  <c r="W45" i="12"/>
  <c r="V45" i="12"/>
  <c r="U45" i="12"/>
  <c r="T45" i="12"/>
  <c r="S45" i="12"/>
  <c r="R45" i="12"/>
  <c r="Q45" i="12"/>
  <c r="P45" i="12"/>
  <c r="O45" i="12"/>
  <c r="N45" i="12"/>
  <c r="M45" i="12"/>
  <c r="L45" i="12"/>
  <c r="K45" i="12"/>
  <c r="J45" i="12"/>
  <c r="I45" i="12"/>
  <c r="H45" i="12"/>
  <c r="G45" i="12"/>
  <c r="F45" i="12"/>
  <c r="E45" i="12"/>
  <c r="Y45" i="12" s="1"/>
  <c r="D45" i="12"/>
  <c r="Z45" i="12" s="1"/>
  <c r="C45" i="12"/>
  <c r="B45" i="12"/>
  <c r="A45" i="12"/>
  <c r="AZ44" i="12"/>
  <c r="AY44" i="12"/>
  <c r="X44" i="12"/>
  <c r="W44" i="12"/>
  <c r="V44" i="12"/>
  <c r="U44" i="12"/>
  <c r="T44" i="12"/>
  <c r="S44" i="12"/>
  <c r="R44" i="12"/>
  <c r="Q44" i="12"/>
  <c r="P44" i="12"/>
  <c r="O44" i="12"/>
  <c r="N44" i="12"/>
  <c r="M44" i="12"/>
  <c r="L44" i="12"/>
  <c r="K44" i="12"/>
  <c r="J44" i="12"/>
  <c r="I44" i="12"/>
  <c r="H44" i="12"/>
  <c r="G44" i="12"/>
  <c r="F44" i="12"/>
  <c r="Z44" i="12" s="1"/>
  <c r="E44" i="12"/>
  <c r="Y44" i="12" s="1"/>
  <c r="D44" i="12"/>
  <c r="C44" i="12"/>
  <c r="B44" i="12"/>
  <c r="A44" i="12"/>
  <c r="AZ43" i="12"/>
  <c r="AY43" i="12"/>
  <c r="X43" i="12"/>
  <c r="W43" i="12"/>
  <c r="V43" i="12"/>
  <c r="U43" i="12"/>
  <c r="T43" i="12"/>
  <c r="S43" i="12"/>
  <c r="R43" i="12"/>
  <c r="Q43" i="12"/>
  <c r="P43" i="12"/>
  <c r="O43" i="12"/>
  <c r="N43" i="12"/>
  <c r="M43" i="12"/>
  <c r="L43" i="12"/>
  <c r="K43" i="12"/>
  <c r="J43" i="12"/>
  <c r="I43" i="12"/>
  <c r="H43" i="12"/>
  <c r="G43" i="12"/>
  <c r="F43" i="12"/>
  <c r="Z43" i="12" s="1"/>
  <c r="E43" i="12"/>
  <c r="D43" i="12"/>
  <c r="C43" i="12"/>
  <c r="Y43" i="12" s="1"/>
  <c r="B43" i="12"/>
  <c r="A43" i="12"/>
  <c r="AZ42" i="12"/>
  <c r="AY42" i="12"/>
  <c r="X42" i="12"/>
  <c r="W42" i="12"/>
  <c r="V42" i="12"/>
  <c r="U42" i="12"/>
  <c r="T42" i="12"/>
  <c r="S42" i="12"/>
  <c r="R42" i="12"/>
  <c r="Q42" i="12"/>
  <c r="P42" i="12"/>
  <c r="O42" i="12"/>
  <c r="N42" i="12"/>
  <c r="M42" i="12"/>
  <c r="L42" i="12"/>
  <c r="K42" i="12"/>
  <c r="J42" i="12"/>
  <c r="I42" i="12"/>
  <c r="H42" i="12"/>
  <c r="G42" i="12"/>
  <c r="F42" i="12"/>
  <c r="E42" i="12"/>
  <c r="D42" i="12"/>
  <c r="Z42" i="12" s="1"/>
  <c r="C42" i="12"/>
  <c r="Y42" i="12" s="1"/>
  <c r="B42" i="12"/>
  <c r="A42" i="12"/>
  <c r="AZ41" i="12"/>
  <c r="AY41" i="12"/>
  <c r="X41" i="12"/>
  <c r="W41" i="12"/>
  <c r="V41" i="12"/>
  <c r="U41" i="12"/>
  <c r="T41" i="12"/>
  <c r="S41" i="12"/>
  <c r="R41" i="12"/>
  <c r="Q41" i="12"/>
  <c r="P41" i="12"/>
  <c r="O41" i="12"/>
  <c r="N41" i="12"/>
  <c r="M41" i="12"/>
  <c r="L41" i="12"/>
  <c r="K41" i="12"/>
  <c r="J41" i="12"/>
  <c r="I41" i="12"/>
  <c r="H41" i="12"/>
  <c r="G41" i="12"/>
  <c r="F41" i="12"/>
  <c r="E41" i="12"/>
  <c r="Y41" i="12" s="1"/>
  <c r="D41" i="12"/>
  <c r="Z41" i="12" s="1"/>
  <c r="C41" i="12"/>
  <c r="B41" i="12"/>
  <c r="A41" i="12"/>
  <c r="AZ40" i="12"/>
  <c r="AY40" i="12"/>
  <c r="X40" i="12"/>
  <c r="W40" i="12"/>
  <c r="V40" i="12"/>
  <c r="U40" i="12"/>
  <c r="T40" i="12"/>
  <c r="S40" i="12"/>
  <c r="R40" i="12"/>
  <c r="Q40" i="12"/>
  <c r="P40" i="12"/>
  <c r="O40" i="12"/>
  <c r="N40" i="12"/>
  <c r="M40" i="12"/>
  <c r="L40" i="12"/>
  <c r="K40" i="12"/>
  <c r="J40" i="12"/>
  <c r="I40" i="12"/>
  <c r="H40" i="12"/>
  <c r="G40" i="12"/>
  <c r="F40" i="12"/>
  <c r="Z40" i="12" s="1"/>
  <c r="E40" i="12"/>
  <c r="Y40" i="12" s="1"/>
  <c r="D40" i="12"/>
  <c r="C40" i="12"/>
  <c r="B40" i="12"/>
  <c r="A40" i="12"/>
  <c r="AZ39" i="12"/>
  <c r="AY39" i="12"/>
  <c r="X39" i="12"/>
  <c r="W39" i="12"/>
  <c r="V39" i="12"/>
  <c r="U39" i="12"/>
  <c r="T39" i="12"/>
  <c r="S39" i="12"/>
  <c r="R39" i="12"/>
  <c r="Q39" i="12"/>
  <c r="P39" i="12"/>
  <c r="O39" i="12"/>
  <c r="N39" i="12"/>
  <c r="M39" i="12"/>
  <c r="L39" i="12"/>
  <c r="K39" i="12"/>
  <c r="J39" i="12"/>
  <c r="I39" i="12"/>
  <c r="H39" i="12"/>
  <c r="G39" i="12"/>
  <c r="F39" i="12"/>
  <c r="Z39" i="12" s="1"/>
  <c r="E39" i="12"/>
  <c r="D39" i="12"/>
  <c r="C39" i="12"/>
  <c r="Y39" i="12" s="1"/>
  <c r="B39" i="12"/>
  <c r="A39" i="12"/>
  <c r="AZ38" i="12"/>
  <c r="AY38" i="12"/>
  <c r="X38" i="12"/>
  <c r="W38" i="12"/>
  <c r="V38" i="12"/>
  <c r="U38" i="12"/>
  <c r="T38" i="12"/>
  <c r="S38" i="12"/>
  <c r="R38" i="12"/>
  <c r="Q38" i="12"/>
  <c r="P38" i="12"/>
  <c r="O38" i="12"/>
  <c r="N38" i="12"/>
  <c r="M38" i="12"/>
  <c r="L38" i="12"/>
  <c r="K38" i="12"/>
  <c r="J38" i="12"/>
  <c r="I38" i="12"/>
  <c r="H38" i="12"/>
  <c r="G38" i="12"/>
  <c r="F38" i="12"/>
  <c r="E38" i="12"/>
  <c r="D38" i="12"/>
  <c r="Z38" i="12" s="1"/>
  <c r="C38" i="12"/>
  <c r="Y38" i="12" s="1"/>
  <c r="B38" i="12"/>
  <c r="A38" i="12"/>
  <c r="AZ37" i="12"/>
  <c r="AY37" i="12"/>
  <c r="X37" i="12"/>
  <c r="W37" i="12"/>
  <c r="V37" i="12"/>
  <c r="U37" i="12"/>
  <c r="T37" i="12"/>
  <c r="S37" i="12"/>
  <c r="R37" i="12"/>
  <c r="Q37" i="12"/>
  <c r="P37" i="12"/>
  <c r="O37" i="12"/>
  <c r="N37" i="12"/>
  <c r="M37" i="12"/>
  <c r="L37" i="12"/>
  <c r="K37" i="12"/>
  <c r="J37" i="12"/>
  <c r="I37" i="12"/>
  <c r="H37" i="12"/>
  <c r="G37" i="12"/>
  <c r="F37" i="12"/>
  <c r="E37" i="12"/>
  <c r="Y37" i="12" s="1"/>
  <c r="D37" i="12"/>
  <c r="Z37" i="12" s="1"/>
  <c r="C37" i="12"/>
  <c r="B37" i="12"/>
  <c r="A37" i="12"/>
  <c r="AZ36" i="12"/>
  <c r="AY36" i="12"/>
  <c r="X36" i="12"/>
  <c r="W36" i="12"/>
  <c r="V36" i="12"/>
  <c r="U36" i="12"/>
  <c r="T36" i="12"/>
  <c r="S36" i="12"/>
  <c r="R36" i="12"/>
  <c r="Q36" i="12"/>
  <c r="P36" i="12"/>
  <c r="O36" i="12"/>
  <c r="N36" i="12"/>
  <c r="M36" i="12"/>
  <c r="L36" i="12"/>
  <c r="K36" i="12"/>
  <c r="J36" i="12"/>
  <c r="I36" i="12"/>
  <c r="H36" i="12"/>
  <c r="G36" i="12"/>
  <c r="F36" i="12"/>
  <c r="Z36" i="12" s="1"/>
  <c r="E36" i="12"/>
  <c r="Y36" i="12" s="1"/>
  <c r="D36" i="12"/>
  <c r="C36" i="12"/>
  <c r="B36" i="12"/>
  <c r="A36" i="12"/>
  <c r="AZ35" i="12"/>
  <c r="AY35" i="12"/>
  <c r="X35" i="12"/>
  <c r="W35" i="12"/>
  <c r="V35" i="12"/>
  <c r="U35" i="12"/>
  <c r="T35" i="12"/>
  <c r="S35" i="12"/>
  <c r="R35" i="12"/>
  <c r="Q35" i="12"/>
  <c r="P35" i="12"/>
  <c r="O35" i="12"/>
  <c r="N35" i="12"/>
  <c r="M35" i="12"/>
  <c r="L35" i="12"/>
  <c r="K35" i="12"/>
  <c r="J35" i="12"/>
  <c r="I35" i="12"/>
  <c r="H35" i="12"/>
  <c r="G35" i="12"/>
  <c r="F35" i="12"/>
  <c r="Z35" i="12" s="1"/>
  <c r="E35" i="12"/>
  <c r="D35" i="12"/>
  <c r="C35" i="12"/>
  <c r="Y35" i="12" s="1"/>
  <c r="B35" i="12"/>
  <c r="A35" i="12"/>
  <c r="AZ34" i="12"/>
  <c r="AY34" i="12"/>
  <c r="X34" i="12"/>
  <c r="W34" i="12"/>
  <c r="V34" i="12"/>
  <c r="U34" i="12"/>
  <c r="T34" i="12"/>
  <c r="S34" i="12"/>
  <c r="R34" i="12"/>
  <c r="Q34" i="12"/>
  <c r="P34" i="12"/>
  <c r="O34" i="12"/>
  <c r="N34" i="12"/>
  <c r="M34" i="12"/>
  <c r="L34" i="12"/>
  <c r="K34" i="12"/>
  <c r="J34" i="12"/>
  <c r="I34" i="12"/>
  <c r="H34" i="12"/>
  <c r="G34" i="12"/>
  <c r="F34" i="12"/>
  <c r="E34" i="12"/>
  <c r="D34" i="12"/>
  <c r="Z34" i="12" s="1"/>
  <c r="C34" i="12"/>
  <c r="Y34" i="12" s="1"/>
  <c r="B34" i="12"/>
  <c r="A34" i="12"/>
  <c r="AZ33" i="12"/>
  <c r="AY33" i="12"/>
  <c r="X33" i="12"/>
  <c r="W33" i="12"/>
  <c r="V33" i="12"/>
  <c r="U33" i="12"/>
  <c r="T33" i="12"/>
  <c r="S33" i="12"/>
  <c r="R33" i="12"/>
  <c r="Q33" i="12"/>
  <c r="P33" i="12"/>
  <c r="O33" i="12"/>
  <c r="N33" i="12"/>
  <c r="M33" i="12"/>
  <c r="L33" i="12"/>
  <c r="K33" i="12"/>
  <c r="J33" i="12"/>
  <c r="I33" i="12"/>
  <c r="H33" i="12"/>
  <c r="G33" i="12"/>
  <c r="F33" i="12"/>
  <c r="E33" i="12"/>
  <c r="Y33" i="12" s="1"/>
  <c r="D33" i="12"/>
  <c r="Z33" i="12" s="1"/>
  <c r="C33" i="12"/>
  <c r="B33" i="12"/>
  <c r="A33" i="12"/>
  <c r="AZ32" i="12"/>
  <c r="AY32" i="12"/>
  <c r="X32" i="12"/>
  <c r="W32" i="12"/>
  <c r="V32" i="12"/>
  <c r="U32" i="12"/>
  <c r="T32" i="12"/>
  <c r="S32" i="12"/>
  <c r="R32" i="12"/>
  <c r="Q32" i="12"/>
  <c r="P32" i="12"/>
  <c r="O32" i="12"/>
  <c r="N32" i="12"/>
  <c r="M32" i="12"/>
  <c r="L32" i="12"/>
  <c r="K32" i="12"/>
  <c r="J32" i="12"/>
  <c r="I32" i="12"/>
  <c r="H32" i="12"/>
  <c r="G32" i="12"/>
  <c r="F32" i="12"/>
  <c r="Z32" i="12" s="1"/>
  <c r="E32" i="12"/>
  <c r="Y32" i="12" s="1"/>
  <c r="D32" i="12"/>
  <c r="C32" i="12"/>
  <c r="B32" i="12"/>
  <c r="A32" i="12"/>
  <c r="AZ31" i="12"/>
  <c r="AY31" i="12"/>
  <c r="X31" i="12"/>
  <c r="W31" i="12"/>
  <c r="V31" i="12"/>
  <c r="U31" i="12"/>
  <c r="T31" i="12"/>
  <c r="S31" i="12"/>
  <c r="R31" i="12"/>
  <c r="Q31" i="12"/>
  <c r="P31" i="12"/>
  <c r="O31" i="12"/>
  <c r="N31" i="12"/>
  <c r="M31" i="12"/>
  <c r="L31" i="12"/>
  <c r="K31" i="12"/>
  <c r="J31" i="12"/>
  <c r="I31" i="12"/>
  <c r="H31" i="12"/>
  <c r="G31" i="12"/>
  <c r="F31" i="12"/>
  <c r="Z31" i="12" s="1"/>
  <c r="E31" i="12"/>
  <c r="D31" i="12"/>
  <c r="C31" i="12"/>
  <c r="Y31" i="12" s="1"/>
  <c r="B31" i="12"/>
  <c r="A31" i="12"/>
  <c r="AZ30" i="12"/>
  <c r="AY30" i="12"/>
  <c r="X30" i="12"/>
  <c r="W30" i="12"/>
  <c r="V30" i="12"/>
  <c r="U30" i="12"/>
  <c r="T30" i="12"/>
  <c r="S30" i="12"/>
  <c r="R30" i="12"/>
  <c r="Q30" i="12"/>
  <c r="P30" i="12"/>
  <c r="O30" i="12"/>
  <c r="N30" i="12"/>
  <c r="M30" i="12"/>
  <c r="L30" i="12"/>
  <c r="K30" i="12"/>
  <c r="J30" i="12"/>
  <c r="I30" i="12"/>
  <c r="H30" i="12"/>
  <c r="G30" i="12"/>
  <c r="F30" i="12"/>
  <c r="E30" i="12"/>
  <c r="D30" i="12"/>
  <c r="Z30" i="12" s="1"/>
  <c r="C30" i="12"/>
  <c r="Y30" i="12" s="1"/>
  <c r="B30" i="12"/>
  <c r="A30" i="12"/>
  <c r="AZ29" i="12"/>
  <c r="AY29" i="12"/>
  <c r="X29" i="12"/>
  <c r="W29" i="12"/>
  <c r="V29" i="12"/>
  <c r="U29" i="12"/>
  <c r="T29" i="12"/>
  <c r="S29" i="12"/>
  <c r="R29" i="12"/>
  <c r="Q29" i="12"/>
  <c r="P29" i="12"/>
  <c r="O29" i="12"/>
  <c r="N29" i="12"/>
  <c r="M29" i="12"/>
  <c r="L29" i="12"/>
  <c r="K29" i="12"/>
  <c r="J29" i="12"/>
  <c r="I29" i="12"/>
  <c r="H29" i="12"/>
  <c r="G29" i="12"/>
  <c r="F29" i="12"/>
  <c r="E29" i="12"/>
  <c r="Y29" i="12" s="1"/>
  <c r="D29" i="12"/>
  <c r="Z29" i="12" s="1"/>
  <c r="C29" i="12"/>
  <c r="B29" i="12"/>
  <c r="A29" i="12"/>
  <c r="AZ28" i="12"/>
  <c r="AY28" i="12"/>
  <c r="X28" i="12"/>
  <c r="W28" i="12"/>
  <c r="V28" i="12"/>
  <c r="U28" i="12"/>
  <c r="T28" i="12"/>
  <c r="S28" i="12"/>
  <c r="R28" i="12"/>
  <c r="Q28" i="12"/>
  <c r="P28" i="12"/>
  <c r="O28" i="12"/>
  <c r="N28" i="12"/>
  <c r="M28" i="12"/>
  <c r="L28" i="12"/>
  <c r="K28" i="12"/>
  <c r="J28" i="12"/>
  <c r="I28" i="12"/>
  <c r="H28" i="12"/>
  <c r="G28" i="12"/>
  <c r="F28" i="12"/>
  <c r="Z28" i="12" s="1"/>
  <c r="E28" i="12"/>
  <c r="Y28" i="12" s="1"/>
  <c r="D28" i="12"/>
  <c r="C28" i="12"/>
  <c r="B28" i="12"/>
  <c r="A28" i="12"/>
  <c r="AZ27" i="12"/>
  <c r="AY27" i="12"/>
  <c r="Z27" i="12"/>
  <c r="X27" i="12"/>
  <c r="W27" i="12"/>
  <c r="V27" i="12"/>
  <c r="U27" i="12"/>
  <c r="T27" i="12"/>
  <c r="S27" i="12"/>
  <c r="R27" i="12"/>
  <c r="Q27" i="12"/>
  <c r="P27" i="12"/>
  <c r="O27" i="12"/>
  <c r="N27" i="12"/>
  <c r="M27" i="12"/>
  <c r="L27" i="12"/>
  <c r="K27" i="12"/>
  <c r="J27" i="12"/>
  <c r="I27" i="12"/>
  <c r="H27" i="12"/>
  <c r="G27" i="12"/>
  <c r="F27" i="12"/>
  <c r="E27" i="12"/>
  <c r="D27" i="12"/>
  <c r="C27" i="12"/>
  <c r="Y27" i="12" s="1"/>
  <c r="B27" i="12"/>
  <c r="A27" i="12"/>
  <c r="AZ26" i="12"/>
  <c r="AY26" i="12"/>
  <c r="X26" i="12"/>
  <c r="W26" i="12"/>
  <c r="V26" i="12"/>
  <c r="U26" i="12"/>
  <c r="T26" i="12"/>
  <c r="S26" i="12"/>
  <c r="R26" i="12"/>
  <c r="Q26" i="12"/>
  <c r="P26" i="12"/>
  <c r="O26" i="12"/>
  <c r="N26" i="12"/>
  <c r="M26" i="12"/>
  <c r="L26" i="12"/>
  <c r="K26" i="12"/>
  <c r="J26" i="12"/>
  <c r="I26" i="12"/>
  <c r="H26" i="12"/>
  <c r="G26" i="12"/>
  <c r="F26" i="12"/>
  <c r="E26" i="12"/>
  <c r="Y26" i="12" s="1"/>
  <c r="D26" i="12"/>
  <c r="Z26" i="12" s="1"/>
  <c r="C26" i="12"/>
  <c r="B26" i="12"/>
  <c r="A26" i="12"/>
  <c r="AZ25" i="12"/>
  <c r="AY25" i="12"/>
  <c r="X25" i="12"/>
  <c r="W25" i="12"/>
  <c r="V25" i="12"/>
  <c r="U25" i="12"/>
  <c r="T25" i="12"/>
  <c r="S25" i="12"/>
  <c r="R25" i="12"/>
  <c r="Q25" i="12"/>
  <c r="P25" i="12"/>
  <c r="O25" i="12"/>
  <c r="N25" i="12"/>
  <c r="M25" i="12"/>
  <c r="L25" i="12"/>
  <c r="K25" i="12"/>
  <c r="J25" i="12"/>
  <c r="I25" i="12"/>
  <c r="H25" i="12"/>
  <c r="G25" i="12"/>
  <c r="F25" i="12"/>
  <c r="E25" i="12"/>
  <c r="Y25" i="12" s="1"/>
  <c r="D25" i="12"/>
  <c r="Z25" i="12" s="1"/>
  <c r="C25" i="12"/>
  <c r="B25" i="12"/>
  <c r="A25" i="12"/>
  <c r="AZ24" i="12"/>
  <c r="AY24" i="12"/>
  <c r="X24" i="12"/>
  <c r="W24" i="12"/>
  <c r="V24" i="12"/>
  <c r="U24" i="12"/>
  <c r="T24" i="12"/>
  <c r="S24" i="12"/>
  <c r="R24" i="12"/>
  <c r="Q24" i="12"/>
  <c r="P24" i="12"/>
  <c r="O24" i="12"/>
  <c r="N24" i="12"/>
  <c r="M24" i="12"/>
  <c r="L24" i="12"/>
  <c r="K24" i="12"/>
  <c r="J24" i="12"/>
  <c r="I24" i="12"/>
  <c r="H24" i="12"/>
  <c r="G24" i="12"/>
  <c r="F24" i="12"/>
  <c r="Z24" i="12" s="1"/>
  <c r="E24" i="12"/>
  <c r="Y24" i="12" s="1"/>
  <c r="D24" i="12"/>
  <c r="C24" i="12"/>
  <c r="B24" i="12"/>
  <c r="A24" i="12"/>
  <c r="AZ23" i="12"/>
  <c r="AY23" i="12"/>
  <c r="X23" i="12"/>
  <c r="W23" i="12"/>
  <c r="V23" i="12"/>
  <c r="U23" i="12"/>
  <c r="T23" i="12"/>
  <c r="S23" i="12"/>
  <c r="R23" i="12"/>
  <c r="Q23" i="12"/>
  <c r="P23" i="12"/>
  <c r="O23" i="12"/>
  <c r="N23" i="12"/>
  <c r="M23" i="12"/>
  <c r="L23" i="12"/>
  <c r="K23" i="12"/>
  <c r="J23" i="12"/>
  <c r="I23" i="12"/>
  <c r="H23" i="12"/>
  <c r="G23" i="12"/>
  <c r="F23" i="12"/>
  <c r="E23" i="12"/>
  <c r="D23" i="12"/>
  <c r="Z23" i="12" s="1"/>
  <c r="C23" i="12"/>
  <c r="Y23" i="12" s="1"/>
  <c r="B23" i="12"/>
  <c r="A23" i="12"/>
  <c r="AZ22" i="12"/>
  <c r="AY22" i="12"/>
  <c r="X22" i="12"/>
  <c r="W22" i="12"/>
  <c r="V22" i="12"/>
  <c r="U22" i="12"/>
  <c r="T22" i="12"/>
  <c r="S22" i="12"/>
  <c r="R22" i="12"/>
  <c r="Q22" i="12"/>
  <c r="P22" i="12"/>
  <c r="O22" i="12"/>
  <c r="N22" i="12"/>
  <c r="M22" i="12"/>
  <c r="L22" i="12"/>
  <c r="K22" i="12"/>
  <c r="J22" i="12"/>
  <c r="I22" i="12"/>
  <c r="H22" i="12"/>
  <c r="G22" i="12"/>
  <c r="F22" i="12"/>
  <c r="E22" i="12"/>
  <c r="D22" i="12"/>
  <c r="Z22" i="12" s="1"/>
  <c r="C22" i="12"/>
  <c r="Y22" i="12" s="1"/>
  <c r="B22" i="12"/>
  <c r="A22" i="12"/>
  <c r="AZ21" i="12"/>
  <c r="AY21" i="12"/>
  <c r="X21" i="12"/>
  <c r="W21" i="12"/>
  <c r="V21" i="12"/>
  <c r="U21" i="12"/>
  <c r="T21" i="12"/>
  <c r="S21" i="12"/>
  <c r="R21" i="12"/>
  <c r="Q21" i="12"/>
  <c r="P21" i="12"/>
  <c r="O21" i="12"/>
  <c r="N21" i="12"/>
  <c r="M21" i="12"/>
  <c r="L21" i="12"/>
  <c r="K21" i="12"/>
  <c r="J21" i="12"/>
  <c r="I21" i="12"/>
  <c r="H21" i="12"/>
  <c r="G21" i="12"/>
  <c r="F21" i="12"/>
  <c r="E21" i="12"/>
  <c r="Y21" i="12" s="1"/>
  <c r="D21" i="12"/>
  <c r="Z21" i="12" s="1"/>
  <c r="C21" i="12"/>
  <c r="B21" i="12"/>
  <c r="A21" i="12"/>
  <c r="AZ20" i="12"/>
  <c r="AY20" i="12"/>
  <c r="X20" i="12"/>
  <c r="W20" i="12"/>
  <c r="V20" i="12"/>
  <c r="U20" i="12"/>
  <c r="T20" i="12"/>
  <c r="S20" i="12"/>
  <c r="R20" i="12"/>
  <c r="Q20" i="12"/>
  <c r="P20" i="12"/>
  <c r="O20" i="12"/>
  <c r="N20" i="12"/>
  <c r="M20" i="12"/>
  <c r="L20" i="12"/>
  <c r="K20" i="12"/>
  <c r="J20" i="12"/>
  <c r="I20" i="12"/>
  <c r="H20" i="12"/>
  <c r="G20" i="12"/>
  <c r="F20" i="12"/>
  <c r="Z20" i="12" s="1"/>
  <c r="E20" i="12"/>
  <c r="D20" i="12"/>
  <c r="C20" i="12"/>
  <c r="Y20" i="12" s="1"/>
  <c r="B20" i="12"/>
  <c r="A20" i="12"/>
  <c r="AZ19" i="12"/>
  <c r="AY19" i="12"/>
  <c r="Z19" i="12"/>
  <c r="X19" i="12"/>
  <c r="W19" i="12"/>
  <c r="V19" i="12"/>
  <c r="U19" i="12"/>
  <c r="T19" i="12"/>
  <c r="S19" i="12"/>
  <c r="R19" i="12"/>
  <c r="Q19" i="12"/>
  <c r="P19" i="12"/>
  <c r="O19" i="12"/>
  <c r="N19" i="12"/>
  <c r="M19" i="12"/>
  <c r="L19" i="12"/>
  <c r="K19" i="12"/>
  <c r="J19" i="12"/>
  <c r="I19" i="12"/>
  <c r="H19" i="12"/>
  <c r="G19" i="12"/>
  <c r="F19" i="12"/>
  <c r="E19" i="12"/>
  <c r="D19" i="12"/>
  <c r="C19" i="12"/>
  <c r="Y19" i="12" s="1"/>
  <c r="B19" i="12"/>
  <c r="A19" i="12"/>
  <c r="AZ18" i="12"/>
  <c r="AY18" i="12"/>
  <c r="X18" i="12"/>
  <c r="W18" i="12"/>
  <c r="V18" i="12"/>
  <c r="U18" i="12"/>
  <c r="T18" i="12"/>
  <c r="S18" i="12"/>
  <c r="R18" i="12"/>
  <c r="Q18" i="12"/>
  <c r="P18" i="12"/>
  <c r="O18" i="12"/>
  <c r="N18" i="12"/>
  <c r="M18" i="12"/>
  <c r="L18" i="12"/>
  <c r="K18" i="12"/>
  <c r="J18" i="12"/>
  <c r="I18" i="12"/>
  <c r="H18" i="12"/>
  <c r="G18" i="12"/>
  <c r="F18" i="12"/>
  <c r="E18" i="12"/>
  <c r="Y18" i="12" s="1"/>
  <c r="D18" i="12"/>
  <c r="Z18" i="12" s="1"/>
  <c r="C18" i="12"/>
  <c r="B18" i="12"/>
  <c r="A18" i="12"/>
  <c r="AZ17" i="12"/>
  <c r="AY17" i="12"/>
  <c r="X17" i="12"/>
  <c r="W17" i="12"/>
  <c r="V17" i="12"/>
  <c r="U17" i="12"/>
  <c r="T17" i="12"/>
  <c r="S17" i="12"/>
  <c r="R17" i="12"/>
  <c r="Q17" i="12"/>
  <c r="P17" i="12"/>
  <c r="O17" i="12"/>
  <c r="N17" i="12"/>
  <c r="M17" i="12"/>
  <c r="L17" i="12"/>
  <c r="K17" i="12"/>
  <c r="J17" i="12"/>
  <c r="I17" i="12"/>
  <c r="H17" i="12"/>
  <c r="G17" i="12"/>
  <c r="F17" i="12"/>
  <c r="E17" i="12"/>
  <c r="Y17" i="12" s="1"/>
  <c r="D17" i="12"/>
  <c r="Z17" i="12" s="1"/>
  <c r="C17" i="12"/>
  <c r="B17" i="12"/>
  <c r="A17" i="12"/>
  <c r="AZ16" i="12"/>
  <c r="AY16" i="12"/>
  <c r="X16" i="12"/>
  <c r="W16" i="12"/>
  <c r="V16" i="12"/>
  <c r="U16" i="12"/>
  <c r="T16" i="12"/>
  <c r="S16" i="12"/>
  <c r="R16" i="12"/>
  <c r="Q16" i="12"/>
  <c r="P16" i="12"/>
  <c r="O16" i="12"/>
  <c r="N16" i="12"/>
  <c r="M16" i="12"/>
  <c r="L16" i="12"/>
  <c r="K16" i="12"/>
  <c r="J16" i="12"/>
  <c r="I16" i="12"/>
  <c r="H16" i="12"/>
  <c r="G16" i="12"/>
  <c r="F16" i="12"/>
  <c r="Z16" i="12" s="1"/>
  <c r="E16" i="12"/>
  <c r="Y16" i="12" s="1"/>
  <c r="D16" i="12"/>
  <c r="C16" i="12"/>
  <c r="B16" i="12"/>
  <c r="A16" i="12"/>
  <c r="AZ15" i="12"/>
  <c r="AY15" i="12"/>
  <c r="X15" i="12"/>
  <c r="W15" i="12"/>
  <c r="V15" i="12"/>
  <c r="U15" i="12"/>
  <c r="T15" i="12"/>
  <c r="S15" i="12"/>
  <c r="R15" i="12"/>
  <c r="Q15" i="12"/>
  <c r="P15" i="12"/>
  <c r="O15" i="12"/>
  <c r="N15" i="12"/>
  <c r="M15" i="12"/>
  <c r="L15" i="12"/>
  <c r="K15" i="12"/>
  <c r="J15" i="12"/>
  <c r="I15" i="12"/>
  <c r="H15" i="12"/>
  <c r="G15" i="12"/>
  <c r="F15" i="12"/>
  <c r="E15" i="12"/>
  <c r="D15" i="12"/>
  <c r="Z15" i="12" s="1"/>
  <c r="C15" i="12"/>
  <c r="Y15" i="12" s="1"/>
  <c r="B15" i="12"/>
  <c r="A15" i="12"/>
  <c r="AZ14" i="12"/>
  <c r="AY14" i="12"/>
  <c r="X14" i="12"/>
  <c r="W14" i="12"/>
  <c r="V14" i="12"/>
  <c r="U14" i="12"/>
  <c r="T14" i="12"/>
  <c r="S14" i="12"/>
  <c r="R14" i="12"/>
  <c r="Q14" i="12"/>
  <c r="P14" i="12"/>
  <c r="O14" i="12"/>
  <c r="N14" i="12"/>
  <c r="M14" i="12"/>
  <c r="L14" i="12"/>
  <c r="K14" i="12"/>
  <c r="J14" i="12"/>
  <c r="I14" i="12"/>
  <c r="H14" i="12"/>
  <c r="G14" i="12"/>
  <c r="F14" i="12"/>
  <c r="E14" i="12"/>
  <c r="D14" i="12"/>
  <c r="Z14" i="12" s="1"/>
  <c r="C14" i="12"/>
  <c r="Y14" i="12" s="1"/>
  <c r="B14" i="12"/>
  <c r="A14" i="12"/>
  <c r="AZ13" i="12"/>
  <c r="AY13" i="12"/>
  <c r="X13" i="12"/>
  <c r="W13" i="12"/>
  <c r="V13" i="12"/>
  <c r="U13" i="12"/>
  <c r="T13" i="12"/>
  <c r="S13" i="12"/>
  <c r="R13" i="12"/>
  <c r="Q13" i="12"/>
  <c r="P13" i="12"/>
  <c r="O13" i="12"/>
  <c r="N13" i="12"/>
  <c r="M13" i="12"/>
  <c r="L13" i="12"/>
  <c r="K13" i="12"/>
  <c r="J13" i="12"/>
  <c r="I13" i="12"/>
  <c r="H13" i="12"/>
  <c r="G13" i="12"/>
  <c r="F13" i="12"/>
  <c r="E13" i="12"/>
  <c r="Y13" i="12" s="1"/>
  <c r="D13" i="12"/>
  <c r="Z13" i="12" s="1"/>
  <c r="C13" i="12"/>
  <c r="B13" i="12"/>
  <c r="A13" i="12"/>
  <c r="AZ12" i="12"/>
  <c r="AY12" i="12"/>
  <c r="X12" i="12"/>
  <c r="W12" i="12"/>
  <c r="V12" i="12"/>
  <c r="U12" i="12"/>
  <c r="T12" i="12"/>
  <c r="S12" i="12"/>
  <c r="R12" i="12"/>
  <c r="Q12" i="12"/>
  <c r="P12" i="12"/>
  <c r="O12" i="12"/>
  <c r="N12" i="12"/>
  <c r="M12" i="12"/>
  <c r="L12" i="12"/>
  <c r="K12" i="12"/>
  <c r="J12" i="12"/>
  <c r="I12" i="12"/>
  <c r="H12" i="12"/>
  <c r="G12" i="12"/>
  <c r="F12" i="12"/>
  <c r="Z12" i="12" s="1"/>
  <c r="E12" i="12"/>
  <c r="D12" i="12"/>
  <c r="C12" i="12"/>
  <c r="Y12" i="12" s="1"/>
  <c r="B12" i="12"/>
  <c r="A12" i="12"/>
  <c r="AZ11" i="12"/>
  <c r="AY11" i="12"/>
  <c r="Z11" i="12"/>
  <c r="X11" i="12"/>
  <c r="W11" i="12"/>
  <c r="V11" i="12"/>
  <c r="U11" i="12"/>
  <c r="T11" i="12"/>
  <c r="S11" i="12"/>
  <c r="R11" i="12"/>
  <c r="Q11" i="12"/>
  <c r="P11" i="12"/>
  <c r="O11" i="12"/>
  <c r="N11" i="12"/>
  <c r="M11" i="12"/>
  <c r="L11" i="12"/>
  <c r="K11" i="12"/>
  <c r="J11" i="12"/>
  <c r="I11" i="12"/>
  <c r="H11" i="12"/>
  <c r="G11" i="12"/>
  <c r="F11" i="12"/>
  <c r="E11" i="12"/>
  <c r="D11" i="12"/>
  <c r="C11" i="12"/>
  <c r="Y11" i="12" s="1"/>
  <c r="B11" i="12"/>
  <c r="A11" i="12"/>
  <c r="AZ10" i="12"/>
  <c r="AY10" i="12"/>
  <c r="X10" i="12"/>
  <c r="W10" i="12"/>
  <c r="V10" i="12"/>
  <c r="U10" i="12"/>
  <c r="T10" i="12"/>
  <c r="S10" i="12"/>
  <c r="R10" i="12"/>
  <c r="Q10" i="12"/>
  <c r="P10" i="12"/>
  <c r="O10" i="12"/>
  <c r="N10" i="12"/>
  <c r="M10" i="12"/>
  <c r="L10" i="12"/>
  <c r="K10" i="12"/>
  <c r="J10" i="12"/>
  <c r="I10" i="12"/>
  <c r="H10" i="12"/>
  <c r="G10" i="12"/>
  <c r="F10" i="12"/>
  <c r="E10" i="12"/>
  <c r="Y10" i="12" s="1"/>
  <c r="D10" i="12"/>
  <c r="Z10" i="12" s="1"/>
  <c r="C10" i="12"/>
  <c r="B10" i="12"/>
  <c r="A10" i="12"/>
  <c r="AZ9" i="12"/>
  <c r="AY9" i="12"/>
  <c r="X9" i="12"/>
  <c r="W9" i="12"/>
  <c r="V9" i="12"/>
  <c r="U9" i="12"/>
  <c r="T9" i="12"/>
  <c r="S9" i="12"/>
  <c r="R9" i="12"/>
  <c r="Q9" i="12"/>
  <c r="P9" i="12"/>
  <c r="O9" i="12"/>
  <c r="N9" i="12"/>
  <c r="M9" i="12"/>
  <c r="L9" i="12"/>
  <c r="K9" i="12"/>
  <c r="J9" i="12"/>
  <c r="I9" i="12"/>
  <c r="H9" i="12"/>
  <c r="G9" i="12"/>
  <c r="F9" i="12"/>
  <c r="E9" i="12"/>
  <c r="Y9" i="12" s="1"/>
  <c r="D9" i="12"/>
  <c r="Z9" i="12" s="1"/>
  <c r="C9" i="12"/>
  <c r="B9" i="12"/>
  <c r="A9" i="12"/>
  <c r="AZ8" i="12"/>
  <c r="AZ53" i="12" s="1"/>
  <c r="AY8" i="12"/>
  <c r="X8" i="12"/>
  <c r="X53" i="12" s="1"/>
  <c r="W8" i="12"/>
  <c r="V8" i="12"/>
  <c r="U8" i="12"/>
  <c r="T8" i="12"/>
  <c r="T53" i="12" s="1"/>
  <c r="S8" i="12"/>
  <c r="R8" i="12"/>
  <c r="Q8" i="12"/>
  <c r="P8" i="12"/>
  <c r="P53" i="12" s="1"/>
  <c r="O8" i="12"/>
  <c r="N8" i="12"/>
  <c r="M8" i="12"/>
  <c r="L8" i="12"/>
  <c r="L53" i="12" s="1"/>
  <c r="K8" i="12"/>
  <c r="J8" i="12"/>
  <c r="I8" i="12"/>
  <c r="H8" i="12"/>
  <c r="H53" i="12" s="1"/>
  <c r="G8" i="12"/>
  <c r="F8" i="12"/>
  <c r="E8" i="12"/>
  <c r="D8" i="12"/>
  <c r="D53" i="12" s="1"/>
  <c r="C8" i="12"/>
  <c r="B8" i="12"/>
  <c r="A8" i="12"/>
  <c r="AJ2" i="12"/>
  <c r="AI2" i="12"/>
  <c r="AK1" i="12"/>
  <c r="AA53" i="11"/>
  <c r="C53" i="11"/>
  <c r="AA52" i="11"/>
  <c r="C52"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51" i="11"/>
  <c r="AV50" i="11"/>
  <c r="AU50" i="11"/>
  <c r="B50" i="11"/>
  <c r="A50" i="11"/>
  <c r="AV49" i="11"/>
  <c r="AU49" i="11"/>
  <c r="B49" i="11"/>
  <c r="A49" i="11"/>
  <c r="AV48" i="11"/>
  <c r="AU48" i="11"/>
  <c r="B48" i="11"/>
  <c r="A48" i="11"/>
  <c r="AV47" i="11"/>
  <c r="AU47" i="11"/>
  <c r="B47" i="11"/>
  <c r="A47" i="11"/>
  <c r="AV46" i="11"/>
  <c r="AU46" i="11"/>
  <c r="B46" i="11"/>
  <c r="A46" i="11"/>
  <c r="AV45" i="11"/>
  <c r="AU45" i="11"/>
  <c r="B45" i="11"/>
  <c r="A45" i="11"/>
  <c r="AV44" i="11"/>
  <c r="AU44" i="11"/>
  <c r="B44" i="11"/>
  <c r="A44" i="11"/>
  <c r="AV43" i="11"/>
  <c r="AU43" i="11"/>
  <c r="B43" i="11"/>
  <c r="A43" i="11"/>
  <c r="AV42" i="11"/>
  <c r="AU42" i="11"/>
  <c r="B42" i="11"/>
  <c r="A42" i="11"/>
  <c r="AV41" i="11"/>
  <c r="AU41" i="11"/>
  <c r="B41" i="11"/>
  <c r="A41" i="11"/>
  <c r="AV40" i="11"/>
  <c r="AU40" i="11"/>
  <c r="B40" i="11"/>
  <c r="A40" i="11"/>
  <c r="AV39" i="11"/>
  <c r="AU39" i="11"/>
  <c r="B39" i="11"/>
  <c r="A39" i="11"/>
  <c r="AV38" i="11"/>
  <c r="AU38" i="11"/>
  <c r="B38" i="11"/>
  <c r="A38" i="11"/>
  <c r="AV37" i="11"/>
  <c r="AU37" i="11"/>
  <c r="B37" i="11"/>
  <c r="A37" i="11"/>
  <c r="AV36" i="11"/>
  <c r="AU36" i="11"/>
  <c r="B36" i="11"/>
  <c r="A36" i="11"/>
  <c r="AV35" i="11"/>
  <c r="AU35" i="11"/>
  <c r="B35" i="11"/>
  <c r="A35" i="11"/>
  <c r="AV34" i="11"/>
  <c r="AU34" i="11"/>
  <c r="B34" i="11"/>
  <c r="A34" i="11"/>
  <c r="AV33" i="11"/>
  <c r="AU33" i="11"/>
  <c r="B33" i="11"/>
  <c r="A33" i="11"/>
  <c r="AV32" i="11"/>
  <c r="AU32" i="11"/>
  <c r="B32" i="11"/>
  <c r="A32" i="11"/>
  <c r="AV31" i="11"/>
  <c r="AU31" i="11"/>
  <c r="B31" i="11"/>
  <c r="A31" i="11"/>
  <c r="AV30" i="11"/>
  <c r="AU30" i="11"/>
  <c r="B30" i="11"/>
  <c r="A30" i="11"/>
  <c r="AV29" i="11"/>
  <c r="AU29" i="11"/>
  <c r="B29" i="11"/>
  <c r="A29" i="11"/>
  <c r="AV28" i="11"/>
  <c r="AU28" i="11"/>
  <c r="B28" i="11"/>
  <c r="A28" i="11"/>
  <c r="AV27" i="11"/>
  <c r="AU27" i="11"/>
  <c r="B27" i="11"/>
  <c r="A27" i="11"/>
  <c r="AV26" i="11"/>
  <c r="AU26" i="11"/>
  <c r="B26" i="11"/>
  <c r="A26" i="11"/>
  <c r="AV25" i="11"/>
  <c r="AU25" i="11"/>
  <c r="B25" i="11"/>
  <c r="A25" i="11"/>
  <c r="AV24" i="11"/>
  <c r="AU24" i="11"/>
  <c r="B24" i="11"/>
  <c r="A24" i="11"/>
  <c r="AV23" i="11"/>
  <c r="AU23" i="11"/>
  <c r="B23" i="11"/>
  <c r="A23" i="11"/>
  <c r="AV22" i="11"/>
  <c r="AU22" i="11"/>
  <c r="B22" i="11"/>
  <c r="A22" i="11"/>
  <c r="AV21" i="11"/>
  <c r="AU21" i="11"/>
  <c r="B21" i="11"/>
  <c r="A21" i="11"/>
  <c r="AV20" i="11"/>
  <c r="AU20" i="11"/>
  <c r="B20" i="11"/>
  <c r="A20" i="11"/>
  <c r="AV19" i="11"/>
  <c r="AU19" i="11"/>
  <c r="B19" i="11"/>
  <c r="A19" i="11"/>
  <c r="AV18" i="11"/>
  <c r="AU18" i="11"/>
  <c r="B18" i="11"/>
  <c r="A18" i="11"/>
  <c r="AV17" i="11"/>
  <c r="AU17" i="11"/>
  <c r="B17" i="11"/>
  <c r="A17" i="11"/>
  <c r="AV16" i="11"/>
  <c r="AU16" i="11"/>
  <c r="B16" i="11"/>
  <c r="A16" i="11"/>
  <c r="AV15" i="11"/>
  <c r="AU15" i="11"/>
  <c r="B15" i="11"/>
  <c r="A15" i="11"/>
  <c r="AV14" i="11"/>
  <c r="AU14" i="11"/>
  <c r="B14" i="11"/>
  <c r="A14" i="11"/>
  <c r="AV13" i="11"/>
  <c r="AU13" i="11"/>
  <c r="B13" i="11"/>
  <c r="A13" i="11"/>
  <c r="AV12" i="11"/>
  <c r="AU12" i="11"/>
  <c r="B12" i="11"/>
  <c r="A12" i="11"/>
  <c r="AV11" i="11"/>
  <c r="AU11" i="11"/>
  <c r="B11" i="11"/>
  <c r="A11" i="11"/>
  <c r="AV10" i="11"/>
  <c r="AU10" i="11"/>
  <c r="B10" i="11"/>
  <c r="A10" i="11"/>
  <c r="AV9" i="11"/>
  <c r="AU9" i="11"/>
  <c r="B9" i="11"/>
  <c r="A9" i="11"/>
  <c r="AV8" i="11"/>
  <c r="AU8" i="11"/>
  <c r="B8" i="11"/>
  <c r="A8" i="11"/>
  <c r="AV7" i="11"/>
  <c r="AU7" i="11"/>
  <c r="B7" i="11"/>
  <c r="A7" i="11"/>
  <c r="AV6" i="11"/>
  <c r="AV51" i="11" s="1"/>
  <c r="AU6" i="11"/>
  <c r="B6" i="11"/>
  <c r="A6" i="11"/>
  <c r="A53" i="10"/>
  <c r="A52" i="10"/>
  <c r="N51" i="10"/>
  <c r="M51" i="10"/>
  <c r="L51" i="10"/>
  <c r="K51" i="10"/>
  <c r="J51" i="10"/>
  <c r="I51" i="10"/>
  <c r="H51" i="10"/>
  <c r="G51" i="10"/>
  <c r="F51" i="10"/>
  <c r="E51" i="10"/>
  <c r="D51" i="10"/>
  <c r="C51" i="10"/>
  <c r="A51" i="10"/>
  <c r="P50" i="10"/>
  <c r="O50" i="10"/>
  <c r="B50" i="10"/>
  <c r="A50" i="10"/>
  <c r="P49" i="10"/>
  <c r="O49" i="10"/>
  <c r="B49" i="10"/>
  <c r="A49" i="10"/>
  <c r="P48" i="10"/>
  <c r="O48" i="10"/>
  <c r="B48" i="10"/>
  <c r="A48" i="10"/>
  <c r="P47" i="10"/>
  <c r="O47" i="10"/>
  <c r="B47" i="10"/>
  <c r="A47" i="10"/>
  <c r="P46" i="10"/>
  <c r="O46" i="10"/>
  <c r="B46" i="10"/>
  <c r="A46" i="10"/>
  <c r="P45" i="10"/>
  <c r="O45" i="10"/>
  <c r="B45" i="10"/>
  <c r="A45" i="10"/>
  <c r="P44" i="10"/>
  <c r="O44" i="10"/>
  <c r="B44" i="10"/>
  <c r="A44" i="10"/>
  <c r="P43" i="10"/>
  <c r="O43" i="10"/>
  <c r="B43" i="10"/>
  <c r="A43" i="10"/>
  <c r="P42" i="10"/>
  <c r="O42" i="10"/>
  <c r="B42" i="10"/>
  <c r="A42" i="10"/>
  <c r="P41" i="10"/>
  <c r="O41" i="10"/>
  <c r="B41" i="10"/>
  <c r="A41" i="10"/>
  <c r="P40" i="10"/>
  <c r="O40" i="10"/>
  <c r="B40" i="10"/>
  <c r="A40" i="10"/>
  <c r="P39" i="10"/>
  <c r="O39" i="10"/>
  <c r="B39" i="10"/>
  <c r="A39" i="10"/>
  <c r="P38" i="10"/>
  <c r="O38" i="10"/>
  <c r="B38" i="10"/>
  <c r="A38" i="10"/>
  <c r="P37" i="10"/>
  <c r="O37" i="10"/>
  <c r="B37" i="10"/>
  <c r="A37" i="10"/>
  <c r="P36" i="10"/>
  <c r="O36" i="10"/>
  <c r="B36" i="10"/>
  <c r="A36" i="10"/>
  <c r="P35" i="10"/>
  <c r="O35" i="10"/>
  <c r="B35" i="10"/>
  <c r="A35" i="10"/>
  <c r="P34" i="10"/>
  <c r="O34" i="10"/>
  <c r="B34" i="10"/>
  <c r="A34" i="10"/>
  <c r="P33" i="10"/>
  <c r="O33" i="10"/>
  <c r="B33" i="10"/>
  <c r="A33" i="10"/>
  <c r="P32" i="10"/>
  <c r="O32" i="10"/>
  <c r="B32" i="10"/>
  <c r="A32" i="10"/>
  <c r="P31" i="10"/>
  <c r="O31" i="10"/>
  <c r="B31" i="10"/>
  <c r="A31" i="10"/>
  <c r="P30" i="10"/>
  <c r="O30" i="10"/>
  <c r="B30" i="10"/>
  <c r="A30" i="10"/>
  <c r="P29" i="10"/>
  <c r="O29" i="10"/>
  <c r="B29" i="10"/>
  <c r="A29" i="10"/>
  <c r="P28" i="10"/>
  <c r="O28" i="10"/>
  <c r="B28" i="10"/>
  <c r="A28" i="10"/>
  <c r="P27" i="10"/>
  <c r="O27" i="10"/>
  <c r="B27" i="10"/>
  <c r="A27" i="10"/>
  <c r="P26" i="10"/>
  <c r="O26" i="10"/>
  <c r="B26" i="10"/>
  <c r="A26" i="10"/>
  <c r="P25" i="10"/>
  <c r="O25" i="10"/>
  <c r="B25" i="10"/>
  <c r="A25" i="10"/>
  <c r="P24" i="10"/>
  <c r="O24" i="10"/>
  <c r="B24" i="10"/>
  <c r="A24" i="10"/>
  <c r="P23" i="10"/>
  <c r="O23" i="10"/>
  <c r="B23" i="10"/>
  <c r="A23" i="10"/>
  <c r="P22" i="10"/>
  <c r="O22" i="10"/>
  <c r="B22" i="10"/>
  <c r="A22" i="10"/>
  <c r="P21" i="10"/>
  <c r="O21" i="10"/>
  <c r="B21" i="10"/>
  <c r="A21" i="10"/>
  <c r="P20" i="10"/>
  <c r="O20" i="10"/>
  <c r="B20" i="10"/>
  <c r="A20" i="10"/>
  <c r="P19" i="10"/>
  <c r="O19" i="10"/>
  <c r="B19" i="10"/>
  <c r="A19" i="10"/>
  <c r="P18" i="10"/>
  <c r="O18" i="10"/>
  <c r="B18" i="10"/>
  <c r="A18" i="10"/>
  <c r="P17" i="10"/>
  <c r="O17" i="10"/>
  <c r="B17" i="10"/>
  <c r="A17" i="10"/>
  <c r="P16" i="10"/>
  <c r="O16" i="10"/>
  <c r="B16" i="10"/>
  <c r="A16" i="10"/>
  <c r="P15" i="10"/>
  <c r="O15" i="10"/>
  <c r="B15" i="10"/>
  <c r="A15" i="10"/>
  <c r="P14" i="10"/>
  <c r="O14" i="10"/>
  <c r="B14" i="10"/>
  <c r="A14" i="10"/>
  <c r="P13" i="10"/>
  <c r="O13" i="10"/>
  <c r="B13" i="10"/>
  <c r="A13" i="10"/>
  <c r="P12" i="10"/>
  <c r="O12" i="10"/>
  <c r="B12" i="10"/>
  <c r="A12" i="10"/>
  <c r="P11" i="10"/>
  <c r="O11" i="10"/>
  <c r="B11" i="10"/>
  <c r="A11" i="10"/>
  <c r="P10" i="10"/>
  <c r="O10" i="10"/>
  <c r="B10" i="10"/>
  <c r="A10" i="10"/>
  <c r="P9" i="10"/>
  <c r="O9" i="10"/>
  <c r="B9" i="10"/>
  <c r="A9" i="10"/>
  <c r="P8" i="10"/>
  <c r="O8" i="10"/>
  <c r="B8" i="10"/>
  <c r="A8" i="10"/>
  <c r="P7" i="10"/>
  <c r="O7" i="10"/>
  <c r="B7" i="10"/>
  <c r="A7" i="10"/>
  <c r="P6" i="10"/>
  <c r="P51" i="10" s="1"/>
  <c r="O6" i="10"/>
  <c r="O51" i="10" s="1"/>
  <c r="B6" i="10"/>
  <c r="A6" i="10"/>
  <c r="A54" i="9"/>
  <c r="A53" i="9"/>
  <c r="Z51" i="9"/>
  <c r="Y51" i="9"/>
  <c r="X51" i="9"/>
  <c r="W51" i="9"/>
  <c r="V51" i="9"/>
  <c r="U51" i="9"/>
  <c r="T51" i="9"/>
  <c r="S51" i="9"/>
  <c r="R51" i="9"/>
  <c r="Q51" i="9"/>
  <c r="P51" i="9"/>
  <c r="O51" i="9"/>
  <c r="N51" i="9"/>
  <c r="M51" i="9"/>
  <c r="L51" i="9"/>
  <c r="K51" i="9"/>
  <c r="J51" i="9"/>
  <c r="I51" i="9"/>
  <c r="H51" i="9"/>
  <c r="G51" i="9"/>
  <c r="F51" i="9"/>
  <c r="E51" i="9"/>
  <c r="D51" i="9"/>
  <c r="C51" i="9"/>
  <c r="AB50" i="9"/>
  <c r="AA50" i="9"/>
  <c r="B50" i="9"/>
  <c r="A50" i="9"/>
  <c r="AB49" i="9"/>
  <c r="AA49" i="9"/>
  <c r="B49" i="9"/>
  <c r="A49" i="9"/>
  <c r="AB48" i="9"/>
  <c r="AA48" i="9"/>
  <c r="B48" i="9"/>
  <c r="A48" i="9"/>
  <c r="AB47" i="9"/>
  <c r="AA47" i="9"/>
  <c r="B47" i="9"/>
  <c r="A47" i="9"/>
  <c r="AB46" i="9"/>
  <c r="AA46" i="9"/>
  <c r="B46" i="9"/>
  <c r="A46" i="9"/>
  <c r="AB45" i="9"/>
  <c r="AA45" i="9"/>
  <c r="B45" i="9"/>
  <c r="A45" i="9"/>
  <c r="AB44" i="9"/>
  <c r="AA44" i="9"/>
  <c r="B44" i="9"/>
  <c r="A44" i="9"/>
  <c r="AB43" i="9"/>
  <c r="AA43" i="9"/>
  <c r="B43" i="9"/>
  <c r="A43" i="9"/>
  <c r="AB42" i="9"/>
  <c r="AA42" i="9"/>
  <c r="B42" i="9"/>
  <c r="A42" i="9"/>
  <c r="AB41" i="9"/>
  <c r="AA41" i="9"/>
  <c r="B41" i="9"/>
  <c r="A41" i="9"/>
  <c r="AB40" i="9"/>
  <c r="AA40" i="9"/>
  <c r="B40" i="9"/>
  <c r="A40" i="9"/>
  <c r="AB39" i="9"/>
  <c r="AA39" i="9"/>
  <c r="B39" i="9"/>
  <c r="A39" i="9"/>
  <c r="AB38" i="9"/>
  <c r="AA38" i="9"/>
  <c r="B38" i="9"/>
  <c r="A38" i="9"/>
  <c r="AB37" i="9"/>
  <c r="AA37" i="9"/>
  <c r="B37" i="9"/>
  <c r="A37" i="9"/>
  <c r="AB36" i="9"/>
  <c r="AA36" i="9"/>
  <c r="B36" i="9"/>
  <c r="A36" i="9"/>
  <c r="AB35" i="9"/>
  <c r="AA35" i="9"/>
  <c r="B35" i="9"/>
  <c r="A35" i="9"/>
  <c r="AB34" i="9"/>
  <c r="AA34" i="9"/>
  <c r="B34" i="9"/>
  <c r="A34" i="9"/>
  <c r="AB33" i="9"/>
  <c r="AA33" i="9"/>
  <c r="B33" i="9"/>
  <c r="A33" i="9"/>
  <c r="AB32" i="9"/>
  <c r="AA32" i="9"/>
  <c r="B32" i="9"/>
  <c r="A32" i="9"/>
  <c r="AB31" i="9"/>
  <c r="AA31" i="9"/>
  <c r="B31" i="9"/>
  <c r="A31" i="9"/>
  <c r="AB30" i="9"/>
  <c r="AA30" i="9"/>
  <c r="B30" i="9"/>
  <c r="A30" i="9"/>
  <c r="AB29" i="9"/>
  <c r="AA29" i="9"/>
  <c r="B29" i="9"/>
  <c r="A29" i="9"/>
  <c r="AB28" i="9"/>
  <c r="AA28" i="9"/>
  <c r="B28" i="9"/>
  <c r="A28" i="9"/>
  <c r="AB27" i="9"/>
  <c r="AA27" i="9"/>
  <c r="B27" i="9"/>
  <c r="A27" i="9"/>
  <c r="AB26" i="9"/>
  <c r="AA26" i="9"/>
  <c r="B26" i="9"/>
  <c r="A26" i="9"/>
  <c r="AB25" i="9"/>
  <c r="AA25" i="9"/>
  <c r="B25" i="9"/>
  <c r="A25" i="9"/>
  <c r="AB24" i="9"/>
  <c r="AA24" i="9"/>
  <c r="B24" i="9"/>
  <c r="A24" i="9"/>
  <c r="AB23" i="9"/>
  <c r="AA23" i="9"/>
  <c r="B23" i="9"/>
  <c r="A23" i="9"/>
  <c r="AB22" i="9"/>
  <c r="AA22" i="9"/>
  <c r="B22" i="9"/>
  <c r="A22" i="9"/>
  <c r="AB21" i="9"/>
  <c r="AA21" i="9"/>
  <c r="B21" i="9"/>
  <c r="A21" i="9"/>
  <c r="AB20" i="9"/>
  <c r="AA20" i="9"/>
  <c r="B20" i="9"/>
  <c r="A20" i="9"/>
  <c r="AB19" i="9"/>
  <c r="AA19" i="9"/>
  <c r="B19" i="9"/>
  <c r="A19" i="9"/>
  <c r="AB18" i="9"/>
  <c r="AA18" i="9"/>
  <c r="B18" i="9"/>
  <c r="A18" i="9"/>
  <c r="AB17" i="9"/>
  <c r="AA17" i="9"/>
  <c r="B17" i="9"/>
  <c r="A17" i="9"/>
  <c r="AB16" i="9"/>
  <c r="AA16" i="9"/>
  <c r="B16" i="9"/>
  <c r="A16" i="9"/>
  <c r="AB15" i="9"/>
  <c r="AA15" i="9"/>
  <c r="B15" i="9"/>
  <c r="A15" i="9"/>
  <c r="AB14" i="9"/>
  <c r="AA14" i="9"/>
  <c r="B14" i="9"/>
  <c r="A14" i="9"/>
  <c r="AB13" i="9"/>
  <c r="AA13" i="9"/>
  <c r="B13" i="9"/>
  <c r="A13" i="9"/>
  <c r="AB12" i="9"/>
  <c r="AA12" i="9"/>
  <c r="B12" i="9"/>
  <c r="A12" i="9"/>
  <c r="AB11" i="9"/>
  <c r="AA11" i="9"/>
  <c r="B11" i="9"/>
  <c r="A11" i="9"/>
  <c r="AB10" i="9"/>
  <c r="AA10" i="9"/>
  <c r="B10" i="9"/>
  <c r="A10" i="9"/>
  <c r="AB9" i="9"/>
  <c r="AA9" i="9"/>
  <c r="B9" i="9"/>
  <c r="A9" i="9"/>
  <c r="AB8" i="9"/>
  <c r="AA8" i="9"/>
  <c r="B8" i="9"/>
  <c r="A8" i="9"/>
  <c r="AB7" i="9"/>
  <c r="AA7" i="9"/>
  <c r="B7" i="9"/>
  <c r="A7" i="9"/>
  <c r="AB6" i="9"/>
  <c r="AB51" i="9" s="1"/>
  <c r="AA6" i="9"/>
  <c r="AA51" i="9" s="1"/>
  <c r="B6" i="9"/>
  <c r="A6" i="9"/>
  <c r="A53" i="8"/>
  <c r="A52" i="8"/>
  <c r="V51" i="8"/>
  <c r="U51" i="8"/>
  <c r="T51" i="8"/>
  <c r="S51" i="8"/>
  <c r="R51" i="8"/>
  <c r="Q51" i="8"/>
  <c r="P51" i="8"/>
  <c r="O51" i="8"/>
  <c r="N51" i="8"/>
  <c r="M51" i="8"/>
  <c r="L51" i="8"/>
  <c r="K51" i="8"/>
  <c r="J51" i="8"/>
  <c r="I51" i="8"/>
  <c r="H51" i="8"/>
  <c r="G51" i="8"/>
  <c r="F51" i="8"/>
  <c r="E51" i="8"/>
  <c r="D51" i="8"/>
  <c r="C51" i="8"/>
  <c r="A51" i="8"/>
  <c r="X50" i="8"/>
  <c r="W50" i="8"/>
  <c r="B50" i="8"/>
  <c r="A50" i="8"/>
  <c r="X49" i="8"/>
  <c r="W49" i="8"/>
  <c r="B49" i="8"/>
  <c r="A49" i="8"/>
  <c r="X48" i="8"/>
  <c r="W48" i="8"/>
  <c r="B48" i="8"/>
  <c r="A48" i="8"/>
  <c r="X47" i="8"/>
  <c r="W47" i="8"/>
  <c r="B47" i="8"/>
  <c r="A47" i="8"/>
  <c r="X46" i="8"/>
  <c r="W46" i="8"/>
  <c r="B46" i="8"/>
  <c r="A46" i="8"/>
  <c r="X45" i="8"/>
  <c r="W45" i="8"/>
  <c r="B45" i="8"/>
  <c r="A45" i="8"/>
  <c r="X44" i="8"/>
  <c r="W44" i="8"/>
  <c r="B44" i="8"/>
  <c r="A44" i="8"/>
  <c r="X43" i="8"/>
  <c r="W43" i="8"/>
  <c r="B43" i="8"/>
  <c r="A43" i="8"/>
  <c r="X42" i="8"/>
  <c r="W42" i="8"/>
  <c r="B42" i="8"/>
  <c r="A42" i="8"/>
  <c r="X41" i="8"/>
  <c r="W41" i="8"/>
  <c r="B41" i="8"/>
  <c r="A41" i="8"/>
  <c r="X40" i="8"/>
  <c r="W40" i="8"/>
  <c r="B40" i="8"/>
  <c r="A40" i="8"/>
  <c r="X39" i="8"/>
  <c r="W39" i="8"/>
  <c r="B39" i="8"/>
  <c r="A39" i="8"/>
  <c r="X38" i="8"/>
  <c r="W38" i="8"/>
  <c r="B38" i="8"/>
  <c r="A38" i="8"/>
  <c r="X37" i="8"/>
  <c r="W37" i="8"/>
  <c r="B37" i="8"/>
  <c r="A37" i="8"/>
  <c r="X36" i="8"/>
  <c r="W36" i="8"/>
  <c r="B36" i="8"/>
  <c r="A36" i="8"/>
  <c r="X35" i="8"/>
  <c r="W35" i="8"/>
  <c r="B35" i="8"/>
  <c r="A35" i="8"/>
  <c r="X34" i="8"/>
  <c r="W34" i="8"/>
  <c r="B34" i="8"/>
  <c r="A34" i="8"/>
  <c r="X33" i="8"/>
  <c r="W33" i="8"/>
  <c r="B33" i="8"/>
  <c r="A33" i="8"/>
  <c r="X32" i="8"/>
  <c r="W32" i="8"/>
  <c r="B32" i="8"/>
  <c r="A32" i="8"/>
  <c r="X31" i="8"/>
  <c r="W31" i="8"/>
  <c r="B31" i="8"/>
  <c r="A31" i="8"/>
  <c r="X30" i="8"/>
  <c r="W30" i="8"/>
  <c r="B30" i="8"/>
  <c r="A30" i="8"/>
  <c r="X29" i="8"/>
  <c r="W29" i="8"/>
  <c r="B29" i="8"/>
  <c r="A29" i="8"/>
  <c r="X28" i="8"/>
  <c r="W28" i="8"/>
  <c r="B28" i="8"/>
  <c r="A28" i="8"/>
  <c r="X27" i="8"/>
  <c r="W27" i="8"/>
  <c r="B27" i="8"/>
  <c r="A27" i="8"/>
  <c r="X26" i="8"/>
  <c r="W26" i="8"/>
  <c r="B26" i="8"/>
  <c r="A26" i="8"/>
  <c r="X25" i="8"/>
  <c r="W25" i="8"/>
  <c r="B25" i="8"/>
  <c r="A25" i="8"/>
  <c r="X24" i="8"/>
  <c r="W24" i="8"/>
  <c r="B24" i="8"/>
  <c r="A24" i="8"/>
  <c r="X23" i="8"/>
  <c r="W23" i="8"/>
  <c r="B23" i="8"/>
  <c r="A23" i="8"/>
  <c r="X22" i="8"/>
  <c r="W22" i="8"/>
  <c r="B22" i="8"/>
  <c r="A22" i="8"/>
  <c r="X21" i="8"/>
  <c r="W21" i="8"/>
  <c r="B21" i="8"/>
  <c r="A21" i="8"/>
  <c r="X20" i="8"/>
  <c r="W20" i="8"/>
  <c r="B20" i="8"/>
  <c r="A20" i="8"/>
  <c r="X19" i="8"/>
  <c r="W19" i="8"/>
  <c r="B19" i="8"/>
  <c r="A19" i="8"/>
  <c r="X18" i="8"/>
  <c r="W18" i="8"/>
  <c r="B18" i="8"/>
  <c r="A18" i="8"/>
  <c r="X17" i="8"/>
  <c r="W17" i="8"/>
  <c r="B17" i="8"/>
  <c r="A17" i="8"/>
  <c r="X16" i="8"/>
  <c r="W16" i="8"/>
  <c r="B16" i="8"/>
  <c r="A16" i="8"/>
  <c r="X15" i="8"/>
  <c r="W15" i="8"/>
  <c r="B15" i="8"/>
  <c r="A15" i="8"/>
  <c r="X14" i="8"/>
  <c r="W14" i="8"/>
  <c r="B14" i="8"/>
  <c r="A14" i="8"/>
  <c r="X13" i="8"/>
  <c r="W13" i="8"/>
  <c r="B13" i="8"/>
  <c r="A13" i="8"/>
  <c r="X12" i="8"/>
  <c r="W12" i="8"/>
  <c r="B12" i="8"/>
  <c r="A12" i="8"/>
  <c r="X11" i="8"/>
  <c r="W11" i="8"/>
  <c r="B11" i="8"/>
  <c r="A11" i="8"/>
  <c r="X10" i="8"/>
  <c r="W10" i="8"/>
  <c r="B10" i="8"/>
  <c r="A10" i="8"/>
  <c r="X9" i="8"/>
  <c r="W9" i="8"/>
  <c r="B9" i="8"/>
  <c r="A9" i="8"/>
  <c r="X8" i="8"/>
  <c r="W8" i="8"/>
  <c r="B8" i="8"/>
  <c r="A8" i="8"/>
  <c r="X7" i="8"/>
  <c r="W7" i="8"/>
  <c r="B7" i="8"/>
  <c r="A7" i="8"/>
  <c r="X6" i="8"/>
  <c r="X51" i="8" s="1"/>
  <c r="W6" i="8"/>
  <c r="B6" i="8"/>
  <c r="A6" i="8"/>
  <c r="A55" i="7"/>
  <c r="A54" i="7"/>
  <c r="T52" i="7"/>
  <c r="S52" i="7"/>
  <c r="R52" i="7"/>
  <c r="Q52" i="7"/>
  <c r="P52" i="7"/>
  <c r="O52" i="7"/>
  <c r="N52" i="7"/>
  <c r="M52" i="7"/>
  <c r="L52" i="7"/>
  <c r="K52" i="7"/>
  <c r="J52" i="7"/>
  <c r="I52" i="7"/>
  <c r="H52" i="7"/>
  <c r="G52" i="7"/>
  <c r="F52" i="7"/>
  <c r="E52" i="7"/>
  <c r="D52" i="7"/>
  <c r="C52" i="7"/>
  <c r="V51" i="7"/>
  <c r="U51" i="7"/>
  <c r="B51" i="7"/>
  <c r="A51" i="7"/>
  <c r="V50" i="7"/>
  <c r="U50" i="7"/>
  <c r="B50" i="7"/>
  <c r="A50" i="7"/>
  <c r="V49" i="7"/>
  <c r="U49" i="7"/>
  <c r="B49" i="7"/>
  <c r="A49" i="7"/>
  <c r="V48" i="7"/>
  <c r="U48" i="7"/>
  <c r="B48" i="7"/>
  <c r="A48" i="7"/>
  <c r="V47" i="7"/>
  <c r="U47" i="7"/>
  <c r="B47" i="7"/>
  <c r="A47" i="7"/>
  <c r="V46" i="7"/>
  <c r="U46" i="7"/>
  <c r="B46" i="7"/>
  <c r="A46" i="7"/>
  <c r="V45" i="7"/>
  <c r="U45" i="7"/>
  <c r="B45" i="7"/>
  <c r="A45" i="7"/>
  <c r="V44" i="7"/>
  <c r="U44" i="7"/>
  <c r="B44" i="7"/>
  <c r="A44" i="7"/>
  <c r="V43" i="7"/>
  <c r="U43" i="7"/>
  <c r="B43" i="7"/>
  <c r="A43" i="7"/>
  <c r="V42" i="7"/>
  <c r="U42" i="7"/>
  <c r="B42" i="7"/>
  <c r="A42" i="7"/>
  <c r="V41" i="7"/>
  <c r="U41" i="7"/>
  <c r="B41" i="7"/>
  <c r="A41" i="7"/>
  <c r="V40" i="7"/>
  <c r="U40" i="7"/>
  <c r="B40" i="7"/>
  <c r="A40" i="7"/>
  <c r="V39" i="7"/>
  <c r="U39" i="7"/>
  <c r="B39" i="7"/>
  <c r="A39" i="7"/>
  <c r="V38" i="7"/>
  <c r="U38" i="7"/>
  <c r="B38" i="7"/>
  <c r="A38" i="7"/>
  <c r="V37" i="7"/>
  <c r="U37" i="7"/>
  <c r="B37" i="7"/>
  <c r="A37" i="7"/>
  <c r="V36" i="7"/>
  <c r="U36" i="7"/>
  <c r="B36" i="7"/>
  <c r="A36" i="7"/>
  <c r="V35" i="7"/>
  <c r="U35" i="7"/>
  <c r="B35" i="7"/>
  <c r="A35" i="7"/>
  <c r="V34" i="7"/>
  <c r="U34" i="7"/>
  <c r="B34" i="7"/>
  <c r="A34" i="7"/>
  <c r="V33" i="7"/>
  <c r="U33" i="7"/>
  <c r="B33" i="7"/>
  <c r="A33" i="7"/>
  <c r="V32" i="7"/>
  <c r="U32" i="7"/>
  <c r="B32" i="7"/>
  <c r="A32" i="7"/>
  <c r="V31" i="7"/>
  <c r="U31" i="7"/>
  <c r="B31" i="7"/>
  <c r="A31" i="7"/>
  <c r="V30" i="7"/>
  <c r="U30" i="7"/>
  <c r="B30" i="7"/>
  <c r="A30" i="7"/>
  <c r="V29" i="7"/>
  <c r="U29" i="7"/>
  <c r="B29" i="7"/>
  <c r="A29" i="7"/>
  <c r="V28" i="7"/>
  <c r="U28" i="7"/>
  <c r="B28" i="7"/>
  <c r="A28" i="7"/>
  <c r="V27" i="7"/>
  <c r="U27" i="7"/>
  <c r="B27" i="7"/>
  <c r="A27" i="7"/>
  <c r="V26" i="7"/>
  <c r="U26" i="7"/>
  <c r="B26" i="7"/>
  <c r="A26" i="7"/>
  <c r="V25" i="7"/>
  <c r="U25" i="7"/>
  <c r="B25" i="7"/>
  <c r="A25" i="7"/>
  <c r="V24" i="7"/>
  <c r="U24" i="7"/>
  <c r="B24" i="7"/>
  <c r="A24" i="7"/>
  <c r="V23" i="7"/>
  <c r="U23" i="7"/>
  <c r="B23" i="7"/>
  <c r="A23" i="7"/>
  <c r="V22" i="7"/>
  <c r="U22" i="7"/>
  <c r="B22" i="7"/>
  <c r="A22" i="7"/>
  <c r="V21" i="7"/>
  <c r="U21" i="7"/>
  <c r="B21" i="7"/>
  <c r="A21" i="7"/>
  <c r="V20" i="7"/>
  <c r="U20" i="7"/>
  <c r="B20" i="7"/>
  <c r="A20" i="7"/>
  <c r="V19" i="7"/>
  <c r="U19" i="7"/>
  <c r="B19" i="7"/>
  <c r="A19" i="7"/>
  <c r="V18" i="7"/>
  <c r="U18" i="7"/>
  <c r="B18" i="7"/>
  <c r="A18" i="7"/>
  <c r="V17" i="7"/>
  <c r="U17" i="7"/>
  <c r="B17" i="7"/>
  <c r="A17" i="7"/>
  <c r="V16" i="7"/>
  <c r="U16" i="7"/>
  <c r="B16" i="7"/>
  <c r="A16" i="7"/>
  <c r="V15" i="7"/>
  <c r="U15" i="7"/>
  <c r="B15" i="7"/>
  <c r="A15" i="7"/>
  <c r="V14" i="7"/>
  <c r="U14" i="7"/>
  <c r="B14" i="7"/>
  <c r="A14" i="7"/>
  <c r="V13" i="7"/>
  <c r="U13" i="7"/>
  <c r="B13" i="7"/>
  <c r="A13" i="7"/>
  <c r="V12" i="7"/>
  <c r="U12" i="7"/>
  <c r="B12" i="7"/>
  <c r="A12" i="7"/>
  <c r="V11" i="7"/>
  <c r="U11" i="7"/>
  <c r="B11" i="7"/>
  <c r="A11" i="7"/>
  <c r="V10" i="7"/>
  <c r="U10" i="7"/>
  <c r="B10" i="7"/>
  <c r="A10" i="7"/>
  <c r="V9" i="7"/>
  <c r="U9" i="7"/>
  <c r="B9" i="7"/>
  <c r="A9" i="7"/>
  <c r="V8" i="7"/>
  <c r="U8" i="7"/>
  <c r="U52" i="7" s="1"/>
  <c r="B8" i="7"/>
  <c r="A8" i="7"/>
  <c r="V7" i="7"/>
  <c r="V52" i="7" s="1"/>
  <c r="U7" i="7"/>
  <c r="B7" i="7"/>
  <c r="A7" i="7"/>
  <c r="A54" i="6"/>
  <c r="A53" i="6"/>
  <c r="T52" i="6"/>
  <c r="S52" i="6"/>
  <c r="R52" i="6"/>
  <c r="Q52" i="6"/>
  <c r="P52" i="6"/>
  <c r="O52" i="6"/>
  <c r="N52" i="6"/>
  <c r="M52" i="6"/>
  <c r="L52" i="6"/>
  <c r="K52" i="6"/>
  <c r="J52" i="6"/>
  <c r="I52" i="6"/>
  <c r="H52" i="6"/>
  <c r="G52" i="6"/>
  <c r="F52" i="6"/>
  <c r="E52" i="6"/>
  <c r="D52" i="6"/>
  <c r="C52" i="6"/>
  <c r="A52" i="6"/>
  <c r="V51" i="6"/>
  <c r="U51" i="6"/>
  <c r="B51" i="6"/>
  <c r="A51" i="6"/>
  <c r="V50" i="6"/>
  <c r="U50" i="6"/>
  <c r="B50" i="6"/>
  <c r="A50" i="6"/>
  <c r="V49" i="6"/>
  <c r="U49" i="6"/>
  <c r="B49" i="6"/>
  <c r="A49" i="6"/>
  <c r="V48" i="6"/>
  <c r="U48" i="6"/>
  <c r="B48" i="6"/>
  <c r="A48" i="6"/>
  <c r="V47" i="6"/>
  <c r="U47" i="6"/>
  <c r="B47" i="6"/>
  <c r="A47" i="6"/>
  <c r="V46" i="6"/>
  <c r="U46" i="6"/>
  <c r="B46" i="6"/>
  <c r="A46" i="6"/>
  <c r="V45" i="6"/>
  <c r="U45" i="6"/>
  <c r="B45" i="6"/>
  <c r="A45" i="6"/>
  <c r="V44" i="6"/>
  <c r="U44" i="6"/>
  <c r="B44" i="6"/>
  <c r="A44" i="6"/>
  <c r="V43" i="6"/>
  <c r="U43" i="6"/>
  <c r="B43" i="6"/>
  <c r="A43" i="6"/>
  <c r="V42" i="6"/>
  <c r="U42" i="6"/>
  <c r="B42" i="6"/>
  <c r="A42" i="6"/>
  <c r="V41" i="6"/>
  <c r="U41" i="6"/>
  <c r="B41" i="6"/>
  <c r="A41" i="6"/>
  <c r="V40" i="6"/>
  <c r="U40" i="6"/>
  <c r="B40" i="6"/>
  <c r="A40" i="6"/>
  <c r="V39" i="6"/>
  <c r="U39" i="6"/>
  <c r="B39" i="6"/>
  <c r="A39" i="6"/>
  <c r="V38" i="6"/>
  <c r="U38" i="6"/>
  <c r="B38" i="6"/>
  <c r="A38" i="6"/>
  <c r="V37" i="6"/>
  <c r="U37" i="6"/>
  <c r="B37" i="6"/>
  <c r="A37" i="6"/>
  <c r="V36" i="6"/>
  <c r="U36" i="6"/>
  <c r="B36" i="6"/>
  <c r="A36" i="6"/>
  <c r="V35" i="6"/>
  <c r="U35" i="6"/>
  <c r="B35" i="6"/>
  <c r="A35" i="6"/>
  <c r="V34" i="6"/>
  <c r="U34" i="6"/>
  <c r="B34" i="6"/>
  <c r="A34" i="6"/>
  <c r="V33" i="6"/>
  <c r="U33" i="6"/>
  <c r="B33" i="6"/>
  <c r="A33" i="6"/>
  <c r="V32" i="6"/>
  <c r="U32" i="6"/>
  <c r="B32" i="6"/>
  <c r="A32" i="6"/>
  <c r="V31" i="6"/>
  <c r="U31" i="6"/>
  <c r="B31" i="6"/>
  <c r="A31" i="6"/>
  <c r="V30" i="6"/>
  <c r="U30" i="6"/>
  <c r="B30" i="6"/>
  <c r="A30" i="6"/>
  <c r="V29" i="6"/>
  <c r="U29" i="6"/>
  <c r="B29" i="6"/>
  <c r="A29" i="6"/>
  <c r="V28" i="6"/>
  <c r="U28" i="6"/>
  <c r="B28" i="6"/>
  <c r="A28" i="6"/>
  <c r="V27" i="6"/>
  <c r="U27" i="6"/>
  <c r="B27" i="6"/>
  <c r="A27" i="6"/>
  <c r="V26" i="6"/>
  <c r="U26" i="6"/>
  <c r="B26" i="6"/>
  <c r="A26" i="6"/>
  <c r="V25" i="6"/>
  <c r="U25" i="6"/>
  <c r="B25" i="6"/>
  <c r="A25" i="6"/>
  <c r="V24" i="6"/>
  <c r="U24" i="6"/>
  <c r="B24" i="6"/>
  <c r="A24" i="6"/>
  <c r="V23" i="6"/>
  <c r="U23" i="6"/>
  <c r="B23" i="6"/>
  <c r="A23" i="6"/>
  <c r="V22" i="6"/>
  <c r="U22" i="6"/>
  <c r="B22" i="6"/>
  <c r="A22" i="6"/>
  <c r="V21" i="6"/>
  <c r="U21" i="6"/>
  <c r="B21" i="6"/>
  <c r="A21" i="6"/>
  <c r="V20" i="6"/>
  <c r="U20" i="6"/>
  <c r="B20" i="6"/>
  <c r="A20" i="6"/>
  <c r="V19" i="6"/>
  <c r="U19" i="6"/>
  <c r="B19" i="6"/>
  <c r="A19" i="6"/>
  <c r="V18" i="6"/>
  <c r="U18" i="6"/>
  <c r="B18" i="6"/>
  <c r="A18" i="6"/>
  <c r="V17" i="6"/>
  <c r="U17" i="6"/>
  <c r="B17" i="6"/>
  <c r="A17" i="6"/>
  <c r="V16" i="6"/>
  <c r="U16" i="6"/>
  <c r="B16" i="6"/>
  <c r="A16" i="6"/>
  <c r="V15" i="6"/>
  <c r="U15" i="6"/>
  <c r="B15" i="6"/>
  <c r="A15" i="6"/>
  <c r="V14" i="6"/>
  <c r="U14" i="6"/>
  <c r="B14" i="6"/>
  <c r="A14" i="6"/>
  <c r="V13" i="6"/>
  <c r="U13" i="6"/>
  <c r="B13" i="6"/>
  <c r="A13" i="6"/>
  <c r="V12" i="6"/>
  <c r="U12" i="6"/>
  <c r="B12" i="6"/>
  <c r="A12" i="6"/>
  <c r="V11" i="6"/>
  <c r="U11" i="6"/>
  <c r="B11" i="6"/>
  <c r="A11" i="6"/>
  <c r="V10" i="6"/>
  <c r="U10" i="6"/>
  <c r="B10" i="6"/>
  <c r="A10" i="6"/>
  <c r="V9" i="6"/>
  <c r="U9" i="6"/>
  <c r="B9" i="6"/>
  <c r="A9" i="6"/>
  <c r="V8" i="6"/>
  <c r="U8" i="6"/>
  <c r="B8" i="6"/>
  <c r="A8" i="6"/>
  <c r="V7" i="6"/>
  <c r="V52" i="6" s="1"/>
  <c r="U7" i="6"/>
  <c r="U52" i="6" s="1"/>
  <c r="B7" i="6"/>
  <c r="A7" i="6"/>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AV50" i="5"/>
  <c r="B50" i="5"/>
  <c r="A50" i="5"/>
  <c r="AV49" i="5"/>
  <c r="B49" i="5"/>
  <c r="A49" i="5"/>
  <c r="AV48" i="5"/>
  <c r="B48" i="5"/>
  <c r="AS5" i="5" s="1"/>
  <c r="A48" i="5"/>
  <c r="AV47" i="5"/>
  <c r="B47" i="5"/>
  <c r="A47" i="5"/>
  <c r="AV46" i="5"/>
  <c r="B46" i="5"/>
  <c r="A46" i="5"/>
  <c r="AV45" i="5"/>
  <c r="B45" i="5"/>
  <c r="A45" i="5"/>
  <c r="AV44" i="5"/>
  <c r="B44" i="5"/>
  <c r="AO5" i="5" s="1"/>
  <c r="A44" i="5"/>
  <c r="AV43" i="5"/>
  <c r="B43" i="5"/>
  <c r="A43" i="5"/>
  <c r="AV42" i="5"/>
  <c r="B42" i="5"/>
  <c r="A42" i="5"/>
  <c r="AV41" i="5"/>
  <c r="B41" i="5"/>
  <c r="A41" i="5"/>
  <c r="AV40" i="5"/>
  <c r="B40" i="5"/>
  <c r="AK5" i="5" s="1"/>
  <c r="A40" i="5"/>
  <c r="AV39" i="5"/>
  <c r="B39" i="5"/>
  <c r="A39" i="5"/>
  <c r="AV38" i="5"/>
  <c r="B38" i="5"/>
  <c r="A38" i="5"/>
  <c r="AV37" i="5"/>
  <c r="B37" i="5"/>
  <c r="A37" i="5"/>
  <c r="AV36" i="5"/>
  <c r="B36" i="5"/>
  <c r="AG5" i="5" s="1"/>
  <c r="A36" i="5"/>
  <c r="AV35" i="5"/>
  <c r="B35" i="5"/>
  <c r="A35" i="5"/>
  <c r="AV34" i="5"/>
  <c r="B34" i="5"/>
  <c r="A34" i="5"/>
  <c r="AV33" i="5"/>
  <c r="B33" i="5"/>
  <c r="A33" i="5"/>
  <c r="AV32" i="5"/>
  <c r="B32" i="5"/>
  <c r="AC5" i="5" s="1"/>
  <c r="A32" i="5"/>
  <c r="AV31" i="5"/>
  <c r="B31" i="5"/>
  <c r="A31" i="5"/>
  <c r="AV30" i="5"/>
  <c r="B30" i="5"/>
  <c r="A30" i="5"/>
  <c r="AV29" i="5"/>
  <c r="B29" i="5"/>
  <c r="A29" i="5"/>
  <c r="AV28" i="5"/>
  <c r="B28" i="5"/>
  <c r="Y5" i="5" s="1"/>
  <c r="A28" i="5"/>
  <c r="AV27" i="5"/>
  <c r="B27" i="5"/>
  <c r="A27" i="5"/>
  <c r="AV26" i="5"/>
  <c r="B26" i="5"/>
  <c r="A26" i="5"/>
  <c r="AV25" i="5"/>
  <c r="B25" i="5"/>
  <c r="A25" i="5"/>
  <c r="AV24" i="5"/>
  <c r="B24" i="5"/>
  <c r="U5" i="5" s="1"/>
  <c r="A24" i="5"/>
  <c r="AV23" i="5"/>
  <c r="B23" i="5"/>
  <c r="A23" i="5"/>
  <c r="AV22" i="5"/>
  <c r="B22" i="5"/>
  <c r="A22" i="5"/>
  <c r="AV21" i="5"/>
  <c r="B21" i="5"/>
  <c r="A21" i="5"/>
  <c r="AV20" i="5"/>
  <c r="B20" i="5"/>
  <c r="Q5" i="5" s="1"/>
  <c r="A20" i="5"/>
  <c r="AV19" i="5"/>
  <c r="B19" i="5"/>
  <c r="A19" i="5"/>
  <c r="AV18" i="5"/>
  <c r="B18" i="5"/>
  <c r="A18" i="5"/>
  <c r="AV17" i="5"/>
  <c r="B17" i="5"/>
  <c r="A17" i="5"/>
  <c r="AV16" i="5"/>
  <c r="B16" i="5"/>
  <c r="M5" i="5" s="1"/>
  <c r="A16" i="5"/>
  <c r="AV15" i="5"/>
  <c r="B15" i="5"/>
  <c r="A15" i="5"/>
  <c r="AV14" i="5"/>
  <c r="B14" i="5"/>
  <c r="A14" i="5"/>
  <c r="AV13" i="5"/>
  <c r="B13" i="5"/>
  <c r="A13" i="5"/>
  <c r="AV12" i="5"/>
  <c r="B12" i="5"/>
  <c r="I5" i="5" s="1"/>
  <c r="A12" i="5"/>
  <c r="AV11" i="5"/>
  <c r="B11" i="5"/>
  <c r="A11" i="5"/>
  <c r="AV10" i="5"/>
  <c r="B10" i="5"/>
  <c r="A10" i="5"/>
  <c r="AV9" i="5"/>
  <c r="B9" i="5"/>
  <c r="A9" i="5"/>
  <c r="AV8" i="5"/>
  <c r="B8" i="5"/>
  <c r="E5" i="5" s="1"/>
  <c r="A8" i="5"/>
  <c r="AV7" i="5"/>
  <c r="AV51" i="5" s="1"/>
  <c r="B7" i="5"/>
  <c r="A7" i="5"/>
  <c r="AV6" i="5"/>
  <c r="B6" i="5"/>
  <c r="A6" i="5"/>
  <c r="AU5" i="5"/>
  <c r="AT5" i="5"/>
  <c r="AR5" i="5"/>
  <c r="AQ5" i="5"/>
  <c r="AP5" i="5"/>
  <c r="AN5" i="5"/>
  <c r="AM5" i="5"/>
  <c r="AL5" i="5"/>
  <c r="AJ5" i="5"/>
  <c r="AI5" i="5"/>
  <c r="AH5" i="5"/>
  <c r="AF5" i="5"/>
  <c r="AE5" i="5"/>
  <c r="AD5" i="5"/>
  <c r="AB5" i="5"/>
  <c r="AA5" i="5"/>
  <c r="Z5" i="5"/>
  <c r="X5" i="5"/>
  <c r="W5" i="5"/>
  <c r="V5" i="5"/>
  <c r="T5" i="5"/>
  <c r="S5" i="5"/>
  <c r="R5" i="5"/>
  <c r="P5" i="5"/>
  <c r="O5" i="5"/>
  <c r="N5" i="5"/>
  <c r="L5" i="5"/>
  <c r="K5" i="5"/>
  <c r="J5" i="5"/>
  <c r="H5" i="5"/>
  <c r="G5" i="5"/>
  <c r="F5" i="5"/>
  <c r="D5" i="5"/>
  <c r="C5" i="5"/>
  <c r="P51" i="4"/>
  <c r="O51" i="4"/>
  <c r="N51" i="4"/>
  <c r="M51" i="4"/>
  <c r="L51" i="4"/>
  <c r="K51" i="4"/>
  <c r="J51" i="4"/>
  <c r="I51" i="4"/>
  <c r="H51" i="4"/>
  <c r="G51" i="4"/>
  <c r="F51" i="4"/>
  <c r="E51" i="4"/>
  <c r="D51" i="4"/>
  <c r="C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K17" i="3"/>
  <c r="J17" i="3"/>
  <c r="I17" i="3"/>
  <c r="H17" i="3"/>
  <c r="G17" i="3"/>
  <c r="F17" i="3"/>
  <c r="E17" i="3"/>
  <c r="D17" i="3"/>
  <c r="T17" i="3" s="1"/>
  <c r="C16" i="3"/>
  <c r="A16" i="3"/>
  <c r="C15" i="3"/>
  <c r="A15" i="3"/>
  <c r="C14" i="3"/>
  <c r="A14" i="3"/>
  <c r="C13" i="3"/>
  <c r="A13" i="3"/>
  <c r="C12" i="3"/>
  <c r="A12" i="3"/>
  <c r="A1" i="3"/>
  <c r="AJ26" i="2"/>
  <c r="AI26" i="2"/>
  <c r="AH26" i="2"/>
  <c r="AG26" i="2"/>
  <c r="AF26" i="2"/>
  <c r="AE26" i="2"/>
  <c r="AD26" i="2"/>
  <c r="AC26" i="2"/>
  <c r="AB26" i="2"/>
  <c r="AA26" i="2"/>
  <c r="L25" i="2"/>
  <c r="K25" i="2"/>
  <c r="J25" i="2"/>
  <c r="I25" i="2"/>
  <c r="H25" i="2"/>
  <c r="G25" i="2"/>
  <c r="F25" i="2"/>
  <c r="E25" i="2"/>
  <c r="D25" i="2"/>
  <c r="C25" i="2"/>
  <c r="L24" i="2"/>
  <c r="K24" i="2"/>
  <c r="J24" i="2"/>
  <c r="I24" i="2"/>
  <c r="H24" i="2"/>
  <c r="G24" i="2"/>
  <c r="F24" i="2"/>
  <c r="E24" i="2"/>
  <c r="D24" i="2"/>
  <c r="C24" i="2"/>
  <c r="L23" i="2"/>
  <c r="K23" i="2"/>
  <c r="J23" i="2"/>
  <c r="I23" i="2"/>
  <c r="H23" i="2"/>
  <c r="G23" i="2"/>
  <c r="F23" i="2"/>
  <c r="E23" i="2"/>
  <c r="D23" i="2"/>
  <c r="C23" i="2"/>
  <c r="L22" i="2"/>
  <c r="L26" i="2" s="1"/>
  <c r="K22" i="2"/>
  <c r="K26" i="2" s="1"/>
  <c r="J22" i="2"/>
  <c r="I22" i="2"/>
  <c r="H22" i="2"/>
  <c r="H26" i="2" s="1"/>
  <c r="G22" i="2"/>
  <c r="G26" i="2" s="1"/>
  <c r="F22" i="2"/>
  <c r="E22" i="2"/>
  <c r="D22" i="2"/>
  <c r="D26" i="2" s="1"/>
  <c r="C22" i="2"/>
  <c r="C26" i="2" s="1"/>
  <c r="L21" i="2"/>
  <c r="K21" i="2"/>
  <c r="J21" i="2"/>
  <c r="J26" i="2" s="1"/>
  <c r="I21" i="2"/>
  <c r="I26" i="2" s="1"/>
  <c r="H21" i="2"/>
  <c r="G21" i="2"/>
  <c r="F21" i="2"/>
  <c r="F26" i="2" s="1"/>
  <c r="E21" i="2"/>
  <c r="E26" i="2" s="1"/>
  <c r="D21" i="2"/>
  <c r="C21" i="2"/>
  <c r="AH11" i="2"/>
  <c r="AG11" i="2"/>
  <c r="AF11" i="2"/>
  <c r="AE11" i="2"/>
  <c r="AD11" i="2"/>
  <c r="AC11" i="2"/>
  <c r="AB11" i="2"/>
  <c r="AA11" i="2"/>
  <c r="J10" i="2"/>
  <c r="I10" i="2"/>
  <c r="H10" i="2"/>
  <c r="G10" i="2"/>
  <c r="F10" i="2"/>
  <c r="E10" i="2"/>
  <c r="D10" i="2"/>
  <c r="C10" i="2"/>
  <c r="J9" i="2"/>
  <c r="I9" i="2"/>
  <c r="H9" i="2"/>
  <c r="G9" i="2"/>
  <c r="F9" i="2"/>
  <c r="E9" i="2"/>
  <c r="D9" i="2"/>
  <c r="C9" i="2"/>
  <c r="J8" i="2"/>
  <c r="I8" i="2"/>
  <c r="H8" i="2"/>
  <c r="G8" i="2"/>
  <c r="F8" i="2"/>
  <c r="E8" i="2"/>
  <c r="D8" i="2"/>
  <c r="C8" i="2"/>
  <c r="J7" i="2"/>
  <c r="I7" i="2"/>
  <c r="H7" i="2"/>
  <c r="G7" i="2"/>
  <c r="F7" i="2"/>
  <c r="E7" i="2"/>
  <c r="D7" i="2"/>
  <c r="C7" i="2"/>
  <c r="J6" i="2"/>
  <c r="J11" i="2" s="1"/>
  <c r="I6" i="2"/>
  <c r="I11" i="2" s="1"/>
  <c r="H6" i="2"/>
  <c r="H11" i="2" s="1"/>
  <c r="G6" i="2"/>
  <c r="G11" i="2" s="1"/>
  <c r="F6" i="2"/>
  <c r="F11" i="2" s="1"/>
  <c r="E6" i="2"/>
  <c r="E11" i="2" s="1"/>
  <c r="D6" i="2"/>
  <c r="D11" i="2" s="1"/>
  <c r="C6" i="2"/>
  <c r="C11" i="2" s="1"/>
  <c r="A54" i="1"/>
  <c r="A55" i="6" s="1"/>
  <c r="AH51" i="1"/>
  <c r="AG51" i="1"/>
  <c r="AF51" i="1"/>
  <c r="AE51" i="1"/>
  <c r="AD51" i="1"/>
  <c r="AC51" i="1"/>
  <c r="AB51" i="1"/>
  <c r="AA51" i="1"/>
  <c r="AJ50" i="1"/>
  <c r="AI50" i="1"/>
  <c r="AK50" i="1" s="1"/>
  <c r="J50" i="1"/>
  <c r="I50" i="1"/>
  <c r="H50" i="1"/>
  <c r="G50" i="1"/>
  <c r="F50" i="1"/>
  <c r="L50" i="1" s="1"/>
  <c r="AY50" i="11" s="1"/>
  <c r="E50" i="1"/>
  <c r="K50" i="1" s="1"/>
  <c r="D50" i="1"/>
  <c r="C50" i="1"/>
  <c r="AJ49" i="1"/>
  <c r="AK49" i="1" s="1"/>
  <c r="AI49" i="1"/>
  <c r="J49" i="1"/>
  <c r="I49" i="1"/>
  <c r="H49" i="1"/>
  <c r="L49" i="1" s="1"/>
  <c r="AY49" i="11" s="1"/>
  <c r="G49" i="1"/>
  <c r="K49" i="1" s="1"/>
  <c r="F49" i="1"/>
  <c r="E49" i="1"/>
  <c r="D49" i="1"/>
  <c r="C49" i="1"/>
  <c r="AJ48" i="1"/>
  <c r="AI48" i="1"/>
  <c r="AK48" i="1" s="1"/>
  <c r="J48" i="1"/>
  <c r="I48" i="1"/>
  <c r="H48" i="1"/>
  <c r="G48" i="1"/>
  <c r="F48" i="1"/>
  <c r="L48" i="1" s="1"/>
  <c r="AY48" i="11" s="1"/>
  <c r="E48" i="1"/>
  <c r="K48" i="1" s="1"/>
  <c r="D48" i="1"/>
  <c r="C48" i="1"/>
  <c r="AJ47" i="1"/>
  <c r="AK47" i="1" s="1"/>
  <c r="AI47" i="1"/>
  <c r="J47" i="1"/>
  <c r="I47" i="1"/>
  <c r="H47" i="1"/>
  <c r="L47" i="1" s="1"/>
  <c r="AY47" i="11" s="1"/>
  <c r="G47" i="1"/>
  <c r="K47" i="1" s="1"/>
  <c r="F47" i="1"/>
  <c r="E47" i="1"/>
  <c r="D47" i="1"/>
  <c r="C47" i="1"/>
  <c r="AJ46" i="1"/>
  <c r="AI46" i="1"/>
  <c r="AK46" i="1" s="1"/>
  <c r="M46" i="1"/>
  <c r="J46" i="1"/>
  <c r="I46" i="1"/>
  <c r="H46" i="1"/>
  <c r="G46" i="1"/>
  <c r="F46" i="1"/>
  <c r="L46" i="1" s="1"/>
  <c r="AY46" i="11" s="1"/>
  <c r="E46" i="1"/>
  <c r="K46" i="1" s="1"/>
  <c r="AX46" i="11" s="1"/>
  <c r="D46" i="1"/>
  <c r="C46" i="1"/>
  <c r="AJ45" i="1"/>
  <c r="AK45" i="1" s="1"/>
  <c r="AI45" i="1"/>
  <c r="J45" i="1"/>
  <c r="I45" i="1"/>
  <c r="H45" i="1"/>
  <c r="L45" i="1" s="1"/>
  <c r="AY45" i="11" s="1"/>
  <c r="G45" i="1"/>
  <c r="K45" i="1" s="1"/>
  <c r="F45" i="1"/>
  <c r="E45" i="1"/>
  <c r="D45" i="1"/>
  <c r="C45" i="1"/>
  <c r="AJ44" i="1"/>
  <c r="AI44" i="1"/>
  <c r="AK44" i="1" s="1"/>
  <c r="J44" i="1"/>
  <c r="I44" i="1"/>
  <c r="H44" i="1"/>
  <c r="G44" i="1"/>
  <c r="F44" i="1"/>
  <c r="L44" i="1" s="1"/>
  <c r="AY44" i="11" s="1"/>
  <c r="E44" i="1"/>
  <c r="K44" i="1" s="1"/>
  <c r="AX44" i="11" s="1"/>
  <c r="AW44" i="11" s="1"/>
  <c r="D44" i="1"/>
  <c r="C44" i="1"/>
  <c r="AJ43" i="1"/>
  <c r="AK43" i="1" s="1"/>
  <c r="AI43" i="1"/>
  <c r="J43" i="1"/>
  <c r="I43" i="1"/>
  <c r="H43" i="1"/>
  <c r="L43" i="1" s="1"/>
  <c r="AY43" i="11" s="1"/>
  <c r="G43" i="1"/>
  <c r="K43" i="1" s="1"/>
  <c r="F43" i="1"/>
  <c r="E43" i="1"/>
  <c r="D43" i="1"/>
  <c r="C43" i="1"/>
  <c r="AJ42" i="1"/>
  <c r="AI42" i="1"/>
  <c r="AK42" i="1" s="1"/>
  <c r="M42" i="1"/>
  <c r="J42" i="1"/>
  <c r="I42" i="1"/>
  <c r="H42" i="1"/>
  <c r="G42" i="1"/>
  <c r="F42" i="1"/>
  <c r="L42" i="1" s="1"/>
  <c r="AY42" i="11" s="1"/>
  <c r="E42" i="1"/>
  <c r="K42" i="1" s="1"/>
  <c r="AX42" i="11" s="1"/>
  <c r="D42" i="1"/>
  <c r="C42" i="1"/>
  <c r="AJ41" i="1"/>
  <c r="AK41" i="1" s="1"/>
  <c r="AI41" i="1"/>
  <c r="J41" i="1"/>
  <c r="I41" i="1"/>
  <c r="H41" i="1"/>
  <c r="L41" i="1" s="1"/>
  <c r="AY41" i="11" s="1"/>
  <c r="G41" i="1"/>
  <c r="K41" i="1" s="1"/>
  <c r="F41" i="1"/>
  <c r="E41" i="1"/>
  <c r="D41" i="1"/>
  <c r="C41" i="1"/>
  <c r="AJ40" i="1"/>
  <c r="AI40" i="1"/>
  <c r="AK40" i="1" s="1"/>
  <c r="J40" i="1"/>
  <c r="I40" i="1"/>
  <c r="H40" i="1"/>
  <c r="G40" i="1"/>
  <c r="F40" i="1"/>
  <c r="L40" i="1" s="1"/>
  <c r="AY40" i="11" s="1"/>
  <c r="E40" i="1"/>
  <c r="K40" i="1" s="1"/>
  <c r="AX40" i="11" s="1"/>
  <c r="AW40" i="11" s="1"/>
  <c r="D40" i="1"/>
  <c r="C40" i="1"/>
  <c r="AJ39" i="1"/>
  <c r="AK39" i="1" s="1"/>
  <c r="AI39" i="1"/>
  <c r="J39" i="1"/>
  <c r="I39" i="1"/>
  <c r="H39" i="1"/>
  <c r="L39" i="1" s="1"/>
  <c r="AY39" i="11" s="1"/>
  <c r="G39" i="1"/>
  <c r="K39" i="1" s="1"/>
  <c r="F39" i="1"/>
  <c r="E39" i="1"/>
  <c r="D39" i="1"/>
  <c r="C39" i="1"/>
  <c r="AJ38" i="1"/>
  <c r="AI38" i="1"/>
  <c r="AK38" i="1" s="1"/>
  <c r="M38" i="1"/>
  <c r="J38" i="1"/>
  <c r="I38" i="1"/>
  <c r="H38" i="1"/>
  <c r="G38" i="1"/>
  <c r="F38" i="1"/>
  <c r="L38" i="1" s="1"/>
  <c r="AY38" i="11" s="1"/>
  <c r="E38" i="1"/>
  <c r="K38" i="1" s="1"/>
  <c r="AX38" i="11" s="1"/>
  <c r="D38" i="1"/>
  <c r="C38" i="1"/>
  <c r="AJ37" i="1"/>
  <c r="AK37" i="1" s="1"/>
  <c r="AI37" i="1"/>
  <c r="J37" i="1"/>
  <c r="I37" i="1"/>
  <c r="H37" i="1"/>
  <c r="L37" i="1" s="1"/>
  <c r="AY37" i="11" s="1"/>
  <c r="G37" i="1"/>
  <c r="K37" i="1" s="1"/>
  <c r="F37" i="1"/>
  <c r="E37" i="1"/>
  <c r="D37" i="1"/>
  <c r="C37" i="1"/>
  <c r="AJ36" i="1"/>
  <c r="AI36" i="1"/>
  <c r="AK36" i="1" s="1"/>
  <c r="J36" i="1"/>
  <c r="I36" i="1"/>
  <c r="H36" i="1"/>
  <c r="G36" i="1"/>
  <c r="F36" i="1"/>
  <c r="L36" i="1" s="1"/>
  <c r="AY36" i="11" s="1"/>
  <c r="E36" i="1"/>
  <c r="K36" i="1" s="1"/>
  <c r="AX36" i="11" s="1"/>
  <c r="AW36" i="11" s="1"/>
  <c r="D36" i="1"/>
  <c r="C36" i="1"/>
  <c r="AJ35" i="1"/>
  <c r="AK35" i="1" s="1"/>
  <c r="AI35" i="1"/>
  <c r="J35" i="1"/>
  <c r="I35" i="1"/>
  <c r="H35" i="1"/>
  <c r="L35" i="1" s="1"/>
  <c r="AY35" i="11" s="1"/>
  <c r="G35" i="1"/>
  <c r="K35" i="1" s="1"/>
  <c r="F35" i="1"/>
  <c r="E35" i="1"/>
  <c r="D35" i="1"/>
  <c r="C35" i="1"/>
  <c r="AJ34" i="1"/>
  <c r="AI34" i="1"/>
  <c r="AK34" i="1" s="1"/>
  <c r="M34" i="1"/>
  <c r="J34" i="1"/>
  <c r="I34" i="1"/>
  <c r="H34" i="1"/>
  <c r="G34" i="1"/>
  <c r="F34" i="1"/>
  <c r="L34" i="1" s="1"/>
  <c r="AY34" i="11" s="1"/>
  <c r="E34" i="1"/>
  <c r="K34" i="1" s="1"/>
  <c r="AX34" i="11" s="1"/>
  <c r="D34" i="1"/>
  <c r="C34" i="1"/>
  <c r="AJ33" i="1"/>
  <c r="AK33" i="1" s="1"/>
  <c r="AI33" i="1"/>
  <c r="J33" i="1"/>
  <c r="I33" i="1"/>
  <c r="H33" i="1"/>
  <c r="L33" i="1" s="1"/>
  <c r="AY33" i="11" s="1"/>
  <c r="G33" i="1"/>
  <c r="K33" i="1" s="1"/>
  <c r="F33" i="1"/>
  <c r="E33" i="1"/>
  <c r="D33" i="1"/>
  <c r="C33" i="1"/>
  <c r="AJ32" i="1"/>
  <c r="AI32" i="1"/>
  <c r="AK32" i="1" s="1"/>
  <c r="J32" i="1"/>
  <c r="I32" i="1"/>
  <c r="H32" i="1"/>
  <c r="G32" i="1"/>
  <c r="F32" i="1"/>
  <c r="L32" i="1" s="1"/>
  <c r="AY32" i="11" s="1"/>
  <c r="E32" i="1"/>
  <c r="K32" i="1" s="1"/>
  <c r="AX32" i="11" s="1"/>
  <c r="AW32" i="11" s="1"/>
  <c r="D32" i="1"/>
  <c r="C32" i="1"/>
  <c r="AJ31" i="1"/>
  <c r="AK31" i="1" s="1"/>
  <c r="AI31" i="1"/>
  <c r="J31" i="1"/>
  <c r="I31" i="1"/>
  <c r="H31" i="1"/>
  <c r="L31" i="1" s="1"/>
  <c r="AY31" i="11" s="1"/>
  <c r="G31" i="1"/>
  <c r="K31" i="1" s="1"/>
  <c r="F31" i="1"/>
  <c r="E31" i="1"/>
  <c r="D31" i="1"/>
  <c r="C31" i="1"/>
  <c r="AJ30" i="1"/>
  <c r="AI30" i="1"/>
  <c r="AK30" i="1" s="1"/>
  <c r="M30" i="1"/>
  <c r="J30" i="1"/>
  <c r="I30" i="1"/>
  <c r="H30" i="1"/>
  <c r="G30" i="1"/>
  <c r="F30" i="1"/>
  <c r="L30" i="1" s="1"/>
  <c r="AY30" i="11" s="1"/>
  <c r="E30" i="1"/>
  <c r="K30" i="1" s="1"/>
  <c r="AX30" i="11" s="1"/>
  <c r="D30" i="1"/>
  <c r="C30" i="1"/>
  <c r="AJ29" i="1"/>
  <c r="AK29" i="1" s="1"/>
  <c r="AI29" i="1"/>
  <c r="J29" i="1"/>
  <c r="I29" i="1"/>
  <c r="H29" i="1"/>
  <c r="L29" i="1" s="1"/>
  <c r="AY29" i="11" s="1"/>
  <c r="G29" i="1"/>
  <c r="K29" i="1" s="1"/>
  <c r="F29" i="1"/>
  <c r="E29" i="1"/>
  <c r="D29" i="1"/>
  <c r="C29" i="1"/>
  <c r="AJ28" i="1"/>
  <c r="AI28" i="1"/>
  <c r="AK28" i="1" s="1"/>
  <c r="J28" i="1"/>
  <c r="I28" i="1"/>
  <c r="H28" i="1"/>
  <c r="G28" i="1"/>
  <c r="F28" i="1"/>
  <c r="L28" i="1" s="1"/>
  <c r="AY28" i="11" s="1"/>
  <c r="E28" i="1"/>
  <c r="K28" i="1" s="1"/>
  <c r="AX28" i="11" s="1"/>
  <c r="AW28" i="11" s="1"/>
  <c r="D28" i="1"/>
  <c r="C28" i="1"/>
  <c r="AJ27" i="1"/>
  <c r="AK27" i="1" s="1"/>
  <c r="AI27" i="1"/>
  <c r="J27" i="1"/>
  <c r="I27" i="1"/>
  <c r="H27" i="1"/>
  <c r="L27" i="1" s="1"/>
  <c r="AY27" i="11" s="1"/>
  <c r="G27" i="1"/>
  <c r="K27" i="1" s="1"/>
  <c r="F27" i="1"/>
  <c r="E27" i="1"/>
  <c r="D27" i="1"/>
  <c r="C27" i="1"/>
  <c r="AJ26" i="1"/>
  <c r="AI26" i="1"/>
  <c r="AK26" i="1" s="1"/>
  <c r="M26" i="1"/>
  <c r="J26" i="1"/>
  <c r="I26" i="1"/>
  <c r="H26" i="1"/>
  <c r="G26" i="1"/>
  <c r="F26" i="1"/>
  <c r="L26" i="1" s="1"/>
  <c r="AY26" i="11" s="1"/>
  <c r="E26" i="1"/>
  <c r="K26" i="1" s="1"/>
  <c r="AX26" i="11" s="1"/>
  <c r="D26" i="1"/>
  <c r="C26" i="1"/>
  <c r="AJ25" i="1"/>
  <c r="AK25" i="1" s="1"/>
  <c r="AI25" i="1"/>
  <c r="J25" i="1"/>
  <c r="I25" i="1"/>
  <c r="H25" i="1"/>
  <c r="L25" i="1" s="1"/>
  <c r="AY25" i="11" s="1"/>
  <c r="G25" i="1"/>
  <c r="K25" i="1" s="1"/>
  <c r="F25" i="1"/>
  <c r="E25" i="1"/>
  <c r="D25" i="1"/>
  <c r="C25" i="1"/>
  <c r="AJ24" i="1"/>
  <c r="AI24" i="1"/>
  <c r="AK24" i="1" s="1"/>
  <c r="J24" i="1"/>
  <c r="I24" i="1"/>
  <c r="H24" i="1"/>
  <c r="G24" i="1"/>
  <c r="F24" i="1"/>
  <c r="L24" i="1" s="1"/>
  <c r="AY24" i="11" s="1"/>
  <c r="E24" i="1"/>
  <c r="K24" i="1" s="1"/>
  <c r="AX24" i="11" s="1"/>
  <c r="AW24" i="11" s="1"/>
  <c r="D24" i="1"/>
  <c r="C24" i="1"/>
  <c r="AJ23" i="1"/>
  <c r="AK23" i="1" s="1"/>
  <c r="AI23" i="1"/>
  <c r="J23" i="1"/>
  <c r="I23" i="1"/>
  <c r="H23" i="1"/>
  <c r="L23" i="1" s="1"/>
  <c r="AY23" i="11" s="1"/>
  <c r="G23" i="1"/>
  <c r="K23" i="1" s="1"/>
  <c r="F23" i="1"/>
  <c r="E23" i="1"/>
  <c r="D23" i="1"/>
  <c r="C23" i="1"/>
  <c r="AJ22" i="1"/>
  <c r="AI22" i="1"/>
  <c r="AK22" i="1" s="1"/>
  <c r="J22" i="1"/>
  <c r="I22" i="1"/>
  <c r="H22" i="1"/>
  <c r="G22" i="1"/>
  <c r="F22" i="1"/>
  <c r="L22" i="1" s="1"/>
  <c r="AY22" i="11" s="1"/>
  <c r="E22" i="1"/>
  <c r="D22" i="1"/>
  <c r="C22" i="1"/>
  <c r="AJ21" i="1"/>
  <c r="AK21" i="1" s="1"/>
  <c r="AI21" i="1"/>
  <c r="J21" i="1"/>
  <c r="I21" i="1"/>
  <c r="H21" i="1"/>
  <c r="L21" i="1" s="1"/>
  <c r="AY21" i="11" s="1"/>
  <c r="G21" i="1"/>
  <c r="K21" i="1" s="1"/>
  <c r="F21" i="1"/>
  <c r="E21" i="1"/>
  <c r="D21" i="1"/>
  <c r="C21" i="1"/>
  <c r="AJ20" i="1"/>
  <c r="AI20" i="1"/>
  <c r="AK20" i="1" s="1"/>
  <c r="J20" i="1"/>
  <c r="I20" i="1"/>
  <c r="H20" i="1"/>
  <c r="G20" i="1"/>
  <c r="K20" i="1" s="1"/>
  <c r="F20" i="1"/>
  <c r="L20" i="1" s="1"/>
  <c r="AY20" i="11" s="1"/>
  <c r="E20" i="1"/>
  <c r="D20" i="1"/>
  <c r="C20" i="1"/>
  <c r="AJ19" i="1"/>
  <c r="AK19" i="1" s="1"/>
  <c r="AI19" i="1"/>
  <c r="J19" i="1"/>
  <c r="I19" i="1"/>
  <c r="H19" i="1"/>
  <c r="L19" i="1" s="1"/>
  <c r="AY19" i="11" s="1"/>
  <c r="G19" i="1"/>
  <c r="K19" i="1" s="1"/>
  <c r="F19" i="1"/>
  <c r="E19" i="1"/>
  <c r="D19" i="1"/>
  <c r="C19" i="1"/>
  <c r="AJ18" i="1"/>
  <c r="AI18" i="1"/>
  <c r="AK18" i="1" s="1"/>
  <c r="J18" i="1"/>
  <c r="I18" i="1"/>
  <c r="H18" i="1"/>
  <c r="G18" i="1"/>
  <c r="K18" i="1" s="1"/>
  <c r="F18" i="1"/>
  <c r="L18" i="1" s="1"/>
  <c r="AY18" i="11" s="1"/>
  <c r="E18" i="1"/>
  <c r="D18" i="1"/>
  <c r="C18" i="1"/>
  <c r="AJ17" i="1"/>
  <c r="AK17" i="1" s="1"/>
  <c r="AI17" i="1"/>
  <c r="J17" i="1"/>
  <c r="I17" i="1"/>
  <c r="H17" i="1"/>
  <c r="L17" i="1" s="1"/>
  <c r="AY17" i="11" s="1"/>
  <c r="G17" i="1"/>
  <c r="K17" i="1" s="1"/>
  <c r="F17" i="1"/>
  <c r="E17" i="1"/>
  <c r="D17" i="1"/>
  <c r="C17" i="1"/>
  <c r="AJ16" i="1"/>
  <c r="AI16" i="1"/>
  <c r="AK16" i="1" s="1"/>
  <c r="J16" i="1"/>
  <c r="I16" i="1"/>
  <c r="H16" i="1"/>
  <c r="G16" i="1"/>
  <c r="K16" i="1" s="1"/>
  <c r="F16" i="1"/>
  <c r="L16" i="1" s="1"/>
  <c r="AY16" i="11" s="1"/>
  <c r="E16" i="1"/>
  <c r="D16" i="1"/>
  <c r="C16" i="1"/>
  <c r="AJ15" i="1"/>
  <c r="AK15" i="1" s="1"/>
  <c r="AI15" i="1"/>
  <c r="J15" i="1"/>
  <c r="I15" i="1"/>
  <c r="H15" i="1"/>
  <c r="L15" i="1" s="1"/>
  <c r="AY15" i="11" s="1"/>
  <c r="G15" i="1"/>
  <c r="K15" i="1" s="1"/>
  <c r="F15" i="1"/>
  <c r="E15" i="1"/>
  <c r="D15" i="1"/>
  <c r="C15" i="1"/>
  <c r="AJ14" i="1"/>
  <c r="AI14" i="1"/>
  <c r="AK14" i="1" s="1"/>
  <c r="J14" i="1"/>
  <c r="I14" i="1"/>
  <c r="H14" i="1"/>
  <c r="G14" i="1"/>
  <c r="K14" i="1" s="1"/>
  <c r="F14" i="1"/>
  <c r="L14" i="1" s="1"/>
  <c r="AY14" i="11" s="1"/>
  <c r="E14" i="1"/>
  <c r="D14" i="1"/>
  <c r="C14" i="1"/>
  <c r="AJ13" i="1"/>
  <c r="AK13" i="1" s="1"/>
  <c r="AI13" i="1"/>
  <c r="J13" i="1"/>
  <c r="I13" i="1"/>
  <c r="H13" i="1"/>
  <c r="L13" i="1" s="1"/>
  <c r="AY13" i="11" s="1"/>
  <c r="G13" i="1"/>
  <c r="K13" i="1" s="1"/>
  <c r="F13" i="1"/>
  <c r="E13" i="1"/>
  <c r="D13" i="1"/>
  <c r="C13" i="1"/>
  <c r="AJ12" i="1"/>
  <c r="AI12" i="1"/>
  <c r="AK12" i="1" s="1"/>
  <c r="J12" i="1"/>
  <c r="I12" i="1"/>
  <c r="H12" i="1"/>
  <c r="G12" i="1"/>
  <c r="K12" i="1" s="1"/>
  <c r="F12" i="1"/>
  <c r="L12" i="1" s="1"/>
  <c r="AY12" i="11" s="1"/>
  <c r="E12" i="1"/>
  <c r="D12" i="1"/>
  <c r="C12" i="1"/>
  <c r="AJ11" i="1"/>
  <c r="AK11" i="1" s="1"/>
  <c r="AI11" i="1"/>
  <c r="J11" i="1"/>
  <c r="I11" i="1"/>
  <c r="H11" i="1"/>
  <c r="L11" i="1" s="1"/>
  <c r="AY11" i="11" s="1"/>
  <c r="G11" i="1"/>
  <c r="K11" i="1" s="1"/>
  <c r="F11" i="1"/>
  <c r="E11" i="1"/>
  <c r="D11" i="1"/>
  <c r="C11" i="1"/>
  <c r="AJ10" i="1"/>
  <c r="AI10" i="1"/>
  <c r="AK10" i="1" s="1"/>
  <c r="J10" i="1"/>
  <c r="I10" i="1"/>
  <c r="H10" i="1"/>
  <c r="G10" i="1"/>
  <c r="K10" i="1" s="1"/>
  <c r="F10" i="1"/>
  <c r="L10" i="1" s="1"/>
  <c r="AY10" i="11" s="1"/>
  <c r="E10" i="1"/>
  <c r="D10" i="1"/>
  <c r="C10" i="1"/>
  <c r="AJ9" i="1"/>
  <c r="AK9" i="1" s="1"/>
  <c r="AI9" i="1"/>
  <c r="J9" i="1"/>
  <c r="I9" i="1"/>
  <c r="H9" i="1"/>
  <c r="L9" i="1" s="1"/>
  <c r="AY9" i="11" s="1"/>
  <c r="G9" i="1"/>
  <c r="K9" i="1" s="1"/>
  <c r="F9" i="1"/>
  <c r="E9" i="1"/>
  <c r="D9" i="1"/>
  <c r="C9" i="1"/>
  <c r="AJ8" i="1"/>
  <c r="AI8" i="1"/>
  <c r="AK8" i="1" s="1"/>
  <c r="J8" i="1"/>
  <c r="I8" i="1"/>
  <c r="H8" i="1"/>
  <c r="G8" i="1"/>
  <c r="K8" i="1" s="1"/>
  <c r="F8" i="1"/>
  <c r="L8" i="1" s="1"/>
  <c r="AY8" i="11" s="1"/>
  <c r="E8" i="1"/>
  <c r="D8" i="1"/>
  <c r="C8" i="1"/>
  <c r="AJ7" i="1"/>
  <c r="AK7" i="1" s="1"/>
  <c r="AI7" i="1"/>
  <c r="J7" i="1"/>
  <c r="I7" i="1"/>
  <c r="H7" i="1"/>
  <c r="H51" i="1" s="1"/>
  <c r="G7" i="1"/>
  <c r="K7" i="1" s="1"/>
  <c r="F7" i="1"/>
  <c r="E7" i="1"/>
  <c r="D7" i="1"/>
  <c r="D51" i="1" s="1"/>
  <c r="C7" i="1"/>
  <c r="AJ6" i="1"/>
  <c r="AI6" i="1"/>
  <c r="AI51" i="1" s="1"/>
  <c r="J6" i="1"/>
  <c r="J51" i="1" s="1"/>
  <c r="I6" i="1"/>
  <c r="H6" i="1"/>
  <c r="G6" i="1"/>
  <c r="G51" i="1" s="1"/>
  <c r="F6" i="1"/>
  <c r="F51" i="1" s="1"/>
  <c r="E6" i="1"/>
  <c r="D6" i="1"/>
  <c r="C6" i="1"/>
  <c r="C51" i="1" s="1"/>
  <c r="AI4" i="1"/>
  <c r="AA4" i="1"/>
  <c r="K4" i="1"/>
  <c r="C4" i="1"/>
  <c r="A1" i="1"/>
  <c r="AX8" i="11" l="1"/>
  <c r="AW8" i="11" s="1"/>
  <c r="M8" i="1"/>
  <c r="AX10" i="11"/>
  <c r="AW10" i="11" s="1"/>
  <c r="M10" i="1"/>
  <c r="AX12" i="11"/>
  <c r="AW12" i="11" s="1"/>
  <c r="M12" i="1"/>
  <c r="AX14" i="11"/>
  <c r="AW14" i="11" s="1"/>
  <c r="M14" i="1"/>
  <c r="AX16" i="11"/>
  <c r="AW16" i="11" s="1"/>
  <c r="M16" i="1"/>
  <c r="AX18" i="11"/>
  <c r="AW18" i="11" s="1"/>
  <c r="M18" i="1"/>
  <c r="AX20" i="11"/>
  <c r="AW20" i="11" s="1"/>
  <c r="M20" i="1"/>
  <c r="AX31" i="11"/>
  <c r="AW31" i="11" s="1"/>
  <c r="M31" i="1"/>
  <c r="AX33" i="11"/>
  <c r="M33" i="1"/>
  <c r="AX35" i="11"/>
  <c r="M35" i="1"/>
  <c r="AX37" i="11"/>
  <c r="M37" i="1"/>
  <c r="AX7" i="11"/>
  <c r="AX9" i="11"/>
  <c r="M9" i="1"/>
  <c r="AX11" i="11"/>
  <c r="M11" i="1"/>
  <c r="AX13" i="11"/>
  <c r="M13" i="1"/>
  <c r="AX15" i="11"/>
  <c r="AW15" i="11" s="1"/>
  <c r="M15" i="1"/>
  <c r="AX17" i="11"/>
  <c r="M17" i="1"/>
  <c r="AX19" i="11"/>
  <c r="M19" i="1"/>
  <c r="AX21" i="11"/>
  <c r="M21" i="1"/>
  <c r="AX23" i="11"/>
  <c r="AW23" i="11" s="1"/>
  <c r="M23" i="1"/>
  <c r="AX25" i="11"/>
  <c r="M25" i="1"/>
  <c r="AX39" i="11"/>
  <c r="AW39" i="11" s="1"/>
  <c r="M39" i="1"/>
  <c r="AX41" i="11"/>
  <c r="M41" i="1"/>
  <c r="AX27" i="11"/>
  <c r="M27" i="1"/>
  <c r="AX29" i="11"/>
  <c r="M29" i="1"/>
  <c r="AX43" i="11"/>
  <c r="M43" i="1"/>
  <c r="AX45" i="11"/>
  <c r="M45" i="1"/>
  <c r="A1" i="17"/>
  <c r="A1" i="14"/>
  <c r="A1" i="18"/>
  <c r="A1" i="15"/>
  <c r="A1" i="13"/>
  <c r="A1" i="16"/>
  <c r="A1" i="10"/>
  <c r="A1" i="12"/>
  <c r="C1" i="11"/>
  <c r="AA1" i="11" s="1"/>
  <c r="A1" i="9"/>
  <c r="A1" i="6"/>
  <c r="A1" i="4"/>
  <c r="B1" i="3"/>
  <c r="A1" i="2"/>
  <c r="A1" i="8"/>
  <c r="A1" i="7"/>
  <c r="A1" i="5"/>
  <c r="AJ51" i="1"/>
  <c r="AX47" i="11"/>
  <c r="AW47" i="11" s="1"/>
  <c r="M47" i="1"/>
  <c r="AX48" i="11"/>
  <c r="AW48" i="11" s="1"/>
  <c r="M48" i="1"/>
  <c r="AX49" i="11"/>
  <c r="M49" i="1"/>
  <c r="AX50" i="11"/>
  <c r="AW50" i="11" s="1"/>
  <c r="M50" i="1"/>
  <c r="K6" i="1"/>
  <c r="AA26" i="14"/>
  <c r="K26" i="13"/>
  <c r="AA28" i="12"/>
  <c r="Y26" i="8"/>
  <c r="AC26" i="9"/>
  <c r="AZ26" i="11"/>
  <c r="Q26" i="10"/>
  <c r="W27" i="7"/>
  <c r="Q26" i="4"/>
  <c r="W27" i="6"/>
  <c r="AA30" i="14"/>
  <c r="K30" i="13"/>
  <c r="AA32" i="12"/>
  <c r="Y30" i="8"/>
  <c r="AC30" i="9"/>
  <c r="AZ30" i="11"/>
  <c r="Q30" i="10"/>
  <c r="W31" i="7"/>
  <c r="Q30" i="4"/>
  <c r="W31" i="6"/>
  <c r="AA34" i="14"/>
  <c r="K34" i="13"/>
  <c r="AA36" i="12"/>
  <c r="Y34" i="8"/>
  <c r="AC34" i="9"/>
  <c r="AZ34" i="11"/>
  <c r="Q34" i="10"/>
  <c r="W35" i="7"/>
  <c r="Q34" i="4"/>
  <c r="W35" i="6"/>
  <c r="AA38" i="14"/>
  <c r="K38" i="13"/>
  <c r="AA40" i="12"/>
  <c r="Y38" i="8"/>
  <c r="AC38" i="9"/>
  <c r="AZ38" i="11"/>
  <c r="Q38" i="10"/>
  <c r="W39" i="7"/>
  <c r="Q38" i="4"/>
  <c r="W39" i="6"/>
  <c r="AA42" i="14"/>
  <c r="K42" i="13"/>
  <c r="AA44" i="12"/>
  <c r="Y42" i="8"/>
  <c r="AC42" i="9"/>
  <c r="AZ42" i="11"/>
  <c r="Q42" i="10"/>
  <c r="W43" i="7"/>
  <c r="Q42" i="4"/>
  <c r="W43" i="6"/>
  <c r="AA46" i="14"/>
  <c r="K46" i="13"/>
  <c r="AA48" i="12"/>
  <c r="Y46" i="8"/>
  <c r="AC46" i="9"/>
  <c r="AZ46" i="11"/>
  <c r="Q46" i="10"/>
  <c r="W47" i="7"/>
  <c r="Q46" i="4"/>
  <c r="W47" i="6"/>
  <c r="E51" i="1"/>
  <c r="I51" i="1"/>
  <c r="K22" i="1"/>
  <c r="M24" i="1"/>
  <c r="M28" i="1"/>
  <c r="M32" i="1"/>
  <c r="M36" i="1"/>
  <c r="M40" i="1"/>
  <c r="M44" i="1"/>
  <c r="L6" i="1"/>
  <c r="AK6" i="1"/>
  <c r="W51" i="8"/>
  <c r="A54" i="13"/>
  <c r="A54" i="14"/>
  <c r="AW9" i="11"/>
  <c r="AW11" i="11"/>
  <c r="AW13" i="11"/>
  <c r="AW17" i="11"/>
  <c r="AW21" i="11"/>
  <c r="AW25" i="11"/>
  <c r="AW26" i="11"/>
  <c r="AW29" i="11"/>
  <c r="AW30" i="11"/>
  <c r="AW33" i="11"/>
  <c r="AW34" i="11"/>
  <c r="AW37" i="11"/>
  <c r="AW38" i="11"/>
  <c r="AW41" i="11"/>
  <c r="AW42" i="11"/>
  <c r="AW45" i="11"/>
  <c r="AW46" i="11"/>
  <c r="AW49" i="11"/>
  <c r="L7" i="1"/>
  <c r="AY7" i="11" s="1"/>
  <c r="AW7" i="11" s="1"/>
  <c r="AW19" i="11"/>
  <c r="AW27" i="11"/>
  <c r="AW35" i="11"/>
  <c r="AW43" i="11"/>
  <c r="C53" i="12"/>
  <c r="G53" i="12"/>
  <c r="K53" i="12"/>
  <c r="O53" i="12"/>
  <c r="S53" i="12"/>
  <c r="W53" i="12"/>
  <c r="AU51" i="11"/>
  <c r="E53" i="12"/>
  <c r="I53" i="12"/>
  <c r="M53" i="12"/>
  <c r="Q53" i="12"/>
  <c r="U53" i="12"/>
  <c r="Y8" i="12"/>
  <c r="Y53" i="12" s="1"/>
  <c r="F53" i="12"/>
  <c r="Z8" i="12"/>
  <c r="Z53" i="12" s="1"/>
  <c r="J53" i="12"/>
  <c r="N53" i="12"/>
  <c r="R53" i="12"/>
  <c r="V53" i="12"/>
  <c r="AY53" i="12"/>
  <c r="C51" i="13"/>
  <c r="G51" i="13"/>
  <c r="J13" i="13"/>
  <c r="H22" i="18"/>
  <c r="H21" i="18"/>
  <c r="D51" i="13"/>
  <c r="J6" i="13"/>
  <c r="J51" i="13" s="1"/>
  <c r="H51" i="13"/>
  <c r="H18" i="18"/>
  <c r="H16" i="18"/>
  <c r="C87" i="18"/>
  <c r="H17" i="18"/>
  <c r="G87" i="18"/>
  <c r="H23" i="18"/>
  <c r="E51" i="13"/>
  <c r="I51" i="13"/>
  <c r="J21" i="13"/>
  <c r="H20" i="18"/>
  <c r="H19" i="18"/>
  <c r="H16" i="17"/>
  <c r="Z6" i="14"/>
  <c r="Z51" i="14" s="1"/>
  <c r="H17" i="17"/>
  <c r="K24" i="13" l="1"/>
  <c r="AA24" i="14"/>
  <c r="AZ24" i="11"/>
  <c r="AA26" i="12"/>
  <c r="Q24" i="10"/>
  <c r="AC24" i="9"/>
  <c r="Y24" i="8"/>
  <c r="Q24" i="4"/>
  <c r="W25" i="6"/>
  <c r="W25" i="7"/>
  <c r="AX6" i="11"/>
  <c r="K51" i="1"/>
  <c r="M6" i="1"/>
  <c r="H14" i="17"/>
  <c r="K36" i="13"/>
  <c r="AA36" i="14"/>
  <c r="AA38" i="12"/>
  <c r="AZ36" i="11"/>
  <c r="Q36" i="10"/>
  <c r="AC36" i="9"/>
  <c r="Q36" i="4"/>
  <c r="Y36" i="8"/>
  <c r="W37" i="6"/>
  <c r="W37" i="7"/>
  <c r="AX22" i="11"/>
  <c r="AW22" i="11" s="1"/>
  <c r="M22" i="1"/>
  <c r="AA50" i="14"/>
  <c r="K50" i="13"/>
  <c r="AA52" i="12"/>
  <c r="Y50" i="8"/>
  <c r="AC50" i="9"/>
  <c r="AZ50" i="11"/>
  <c r="Q50" i="10"/>
  <c r="W51" i="7"/>
  <c r="Q50" i="4"/>
  <c r="W51" i="6"/>
  <c r="K48" i="13"/>
  <c r="AA48" i="14"/>
  <c r="AA50" i="12"/>
  <c r="AZ48" i="11"/>
  <c r="Q48" i="10"/>
  <c r="Y48" i="8"/>
  <c r="AC48" i="9"/>
  <c r="Q48" i="4"/>
  <c r="W49" i="6"/>
  <c r="W49" i="7"/>
  <c r="AA43" i="14"/>
  <c r="K43" i="13"/>
  <c r="AA45" i="12"/>
  <c r="AC43" i="9"/>
  <c r="Q43" i="10"/>
  <c r="AZ43" i="11"/>
  <c r="Y43" i="8"/>
  <c r="W44" i="7"/>
  <c r="W44" i="6"/>
  <c r="Q43" i="4"/>
  <c r="AA27" i="14"/>
  <c r="K27" i="13"/>
  <c r="AA29" i="12"/>
  <c r="AC27" i="9"/>
  <c r="Q27" i="10"/>
  <c r="AZ27" i="11"/>
  <c r="Y27" i="8"/>
  <c r="W28" i="7"/>
  <c r="W28" i="6"/>
  <c r="Q27" i="4"/>
  <c r="AA39" i="14"/>
  <c r="K39" i="13"/>
  <c r="AA41" i="12"/>
  <c r="AC39" i="9"/>
  <c r="Q39" i="10"/>
  <c r="AZ39" i="11"/>
  <c r="Y39" i="8"/>
  <c r="W40" i="7"/>
  <c r="W40" i="6"/>
  <c r="Q39" i="4"/>
  <c r="AA23" i="14"/>
  <c r="K23" i="13"/>
  <c r="AA25" i="12"/>
  <c r="AC23" i="9"/>
  <c r="Q23" i="10"/>
  <c r="AZ23" i="11"/>
  <c r="Y23" i="8"/>
  <c r="W24" i="7"/>
  <c r="W24" i="6"/>
  <c r="Q23" i="4"/>
  <c r="AA19" i="14"/>
  <c r="K19" i="13"/>
  <c r="AA21" i="12"/>
  <c r="AC19" i="9"/>
  <c r="Q19" i="10"/>
  <c r="AZ19" i="11"/>
  <c r="Y19" i="8"/>
  <c r="W20" i="7"/>
  <c r="W20" i="6"/>
  <c r="Q19" i="4"/>
  <c r="AA15" i="14"/>
  <c r="K15" i="13"/>
  <c r="AA17" i="12"/>
  <c r="AC15" i="9"/>
  <c r="Q15" i="10"/>
  <c r="AZ15" i="11"/>
  <c r="Y15" i="8"/>
  <c r="W16" i="7"/>
  <c r="W16" i="6"/>
  <c r="Q15" i="4"/>
  <c r="AA11" i="14"/>
  <c r="K11" i="13"/>
  <c r="AA13" i="12"/>
  <c r="AZ11" i="11"/>
  <c r="AC11" i="9"/>
  <c r="Q11" i="10"/>
  <c r="Y11" i="8"/>
  <c r="W12" i="7"/>
  <c r="W12" i="6"/>
  <c r="Q11" i="4"/>
  <c r="M7" i="1"/>
  <c r="AA35" i="14"/>
  <c r="K35" i="13"/>
  <c r="AA37" i="12"/>
  <c r="AC35" i="9"/>
  <c r="Q35" i="10"/>
  <c r="AZ35" i="11"/>
  <c r="Y35" i="8"/>
  <c r="W36" i="7"/>
  <c r="W36" i="6"/>
  <c r="Q35" i="4"/>
  <c r="AA31" i="14"/>
  <c r="K31" i="13"/>
  <c r="AA33" i="12"/>
  <c r="AC31" i="9"/>
  <c r="Q31" i="10"/>
  <c r="AZ31" i="11"/>
  <c r="Y31" i="8"/>
  <c r="W32" i="7"/>
  <c r="W32" i="6"/>
  <c r="Q31" i="4"/>
  <c r="AA18" i="14"/>
  <c r="K18" i="13"/>
  <c r="AC18" i="9"/>
  <c r="AA20" i="12"/>
  <c r="AZ18" i="11"/>
  <c r="Q18" i="10"/>
  <c r="W19" i="7"/>
  <c r="Q18" i="4"/>
  <c r="Y18" i="8"/>
  <c r="W19" i="6"/>
  <c r="AA14" i="14"/>
  <c r="K14" i="13"/>
  <c r="AA16" i="12"/>
  <c r="AC14" i="9"/>
  <c r="AZ14" i="11"/>
  <c r="Q14" i="10"/>
  <c r="W15" i="7"/>
  <c r="Y14" i="8"/>
  <c r="Q14" i="4"/>
  <c r="W15" i="6"/>
  <c r="AA10" i="14"/>
  <c r="K10" i="13"/>
  <c r="AZ10" i="11"/>
  <c r="AC10" i="9"/>
  <c r="AA12" i="12"/>
  <c r="Q10" i="10"/>
  <c r="Y10" i="8"/>
  <c r="W11" i="7"/>
  <c r="Q10" i="4"/>
  <c r="W11" i="6"/>
  <c r="K32" i="13"/>
  <c r="AA32" i="14"/>
  <c r="AA34" i="12"/>
  <c r="AZ32" i="11"/>
  <c r="Q32" i="10"/>
  <c r="AC32" i="9"/>
  <c r="Q32" i="4"/>
  <c r="W33" i="6"/>
  <c r="Y32" i="8"/>
  <c r="W33" i="7"/>
  <c r="AY6" i="11"/>
  <c r="AY51" i="11" s="1"/>
  <c r="L51" i="1"/>
  <c r="H14" i="18"/>
  <c r="K44" i="13"/>
  <c r="AA44" i="14"/>
  <c r="AA46" i="12"/>
  <c r="AZ44" i="11"/>
  <c r="Q44" i="10"/>
  <c r="Y44" i="8"/>
  <c r="AC44" i="9"/>
  <c r="Q44" i="4"/>
  <c r="W45" i="6"/>
  <c r="W45" i="7"/>
  <c r="K28" i="13"/>
  <c r="AA28" i="14"/>
  <c r="AZ28" i="11"/>
  <c r="Q28" i="10"/>
  <c r="AA30" i="12"/>
  <c r="AC28" i="9"/>
  <c r="Q28" i="4"/>
  <c r="W29" i="6"/>
  <c r="Y28" i="8"/>
  <c r="W29" i="7"/>
  <c r="K49" i="13"/>
  <c r="AA49" i="14"/>
  <c r="AA51" i="12"/>
  <c r="Q49" i="10"/>
  <c r="AZ49" i="11"/>
  <c r="Y49" i="8"/>
  <c r="AC49" i="9"/>
  <c r="W50" i="6"/>
  <c r="Q49" i="4"/>
  <c r="W50" i="7"/>
  <c r="AA47" i="14"/>
  <c r="K47" i="13"/>
  <c r="AA49" i="12"/>
  <c r="AC47" i="9"/>
  <c r="Q47" i="10"/>
  <c r="AZ47" i="11"/>
  <c r="Y47" i="8"/>
  <c r="W48" i="7"/>
  <c r="W48" i="6"/>
  <c r="Q47" i="4"/>
  <c r="K45" i="13"/>
  <c r="AA45" i="14"/>
  <c r="AA47" i="12"/>
  <c r="Q45" i="10"/>
  <c r="AZ45" i="11"/>
  <c r="Y45" i="8"/>
  <c r="AC45" i="9"/>
  <c r="W46" i="6"/>
  <c r="Q45" i="4"/>
  <c r="W46" i="7"/>
  <c r="K29" i="13"/>
  <c r="AA29" i="14"/>
  <c r="AA31" i="12"/>
  <c r="Q29" i="10"/>
  <c r="AZ29" i="11"/>
  <c r="Y29" i="8"/>
  <c r="AC29" i="9"/>
  <c r="W30" i="6"/>
  <c r="Q29" i="4"/>
  <c r="W30" i="7"/>
  <c r="K41" i="13"/>
  <c r="AA41" i="14"/>
  <c r="AA43" i="12"/>
  <c r="Q41" i="10"/>
  <c r="AZ41" i="11"/>
  <c r="Y41" i="8"/>
  <c r="AC41" i="9"/>
  <c r="W42" i="6"/>
  <c r="Q41" i="4"/>
  <c r="W42" i="7"/>
  <c r="AA25" i="14"/>
  <c r="K25" i="13"/>
  <c r="AA27" i="12"/>
  <c r="Q25" i="10"/>
  <c r="AZ25" i="11"/>
  <c r="Y25" i="8"/>
  <c r="AC25" i="9"/>
  <c r="W26" i="6"/>
  <c r="Q25" i="4"/>
  <c r="W26" i="7"/>
  <c r="AA21" i="14"/>
  <c r="AA23" i="12"/>
  <c r="K21" i="13"/>
  <c r="Q21" i="10"/>
  <c r="AZ21" i="11"/>
  <c r="Y21" i="8"/>
  <c r="AC21" i="9"/>
  <c r="W22" i="6"/>
  <c r="Q21" i="4"/>
  <c r="W22" i="7"/>
  <c r="AA17" i="14"/>
  <c r="AA19" i="12"/>
  <c r="K17" i="13"/>
  <c r="Q17" i="10"/>
  <c r="AZ17" i="11"/>
  <c r="AC17" i="9"/>
  <c r="Y17" i="8"/>
  <c r="W18" i="6"/>
  <c r="Q17" i="4"/>
  <c r="W18" i="7"/>
  <c r="AA13" i="14"/>
  <c r="K13" i="13"/>
  <c r="AA15" i="12"/>
  <c r="Q13" i="10"/>
  <c r="AZ13" i="11"/>
  <c r="AC13" i="9"/>
  <c r="W14" i="6"/>
  <c r="Q13" i="4"/>
  <c r="W14" i="7"/>
  <c r="Y13" i="8"/>
  <c r="AA9" i="14"/>
  <c r="K9" i="13"/>
  <c r="AA11" i="12"/>
  <c r="AZ9" i="11"/>
  <c r="Q9" i="10"/>
  <c r="AC9" i="9"/>
  <c r="W10" i="6"/>
  <c r="Q9" i="4"/>
  <c r="Y9" i="8"/>
  <c r="W10" i="7"/>
  <c r="K37" i="13"/>
  <c r="AA37" i="14"/>
  <c r="AA39" i="12"/>
  <c r="Q37" i="10"/>
  <c r="AZ37" i="11"/>
  <c r="Y37" i="8"/>
  <c r="AC37" i="9"/>
  <c r="W38" i="6"/>
  <c r="Q37" i="4"/>
  <c r="W38" i="7"/>
  <c r="K33" i="13"/>
  <c r="AA33" i="14"/>
  <c r="AA35" i="12"/>
  <c r="Q33" i="10"/>
  <c r="AZ33" i="11"/>
  <c r="Y33" i="8"/>
  <c r="AC33" i="9"/>
  <c r="W34" i="6"/>
  <c r="Q33" i="4"/>
  <c r="W34" i="7"/>
  <c r="K20" i="13"/>
  <c r="AA20" i="14"/>
  <c r="AZ20" i="11"/>
  <c r="Q20" i="10"/>
  <c r="AA22" i="12"/>
  <c r="AC20" i="9"/>
  <c r="Q20" i="4"/>
  <c r="W21" i="6"/>
  <c r="Y20" i="8"/>
  <c r="W21" i="7"/>
  <c r="K16" i="13"/>
  <c r="AA16" i="14"/>
  <c r="AZ16" i="11"/>
  <c r="AA18" i="12"/>
  <c r="Q16" i="10"/>
  <c r="AC16" i="9"/>
  <c r="Q16" i="4"/>
  <c r="Y16" i="8"/>
  <c r="W17" i="6"/>
  <c r="W17" i="7"/>
  <c r="K12" i="13"/>
  <c r="AA12" i="14"/>
  <c r="AZ12" i="11"/>
  <c r="Q12" i="10"/>
  <c r="AA14" i="12"/>
  <c r="AC12" i="9"/>
  <c r="Y12" i="8"/>
  <c r="Q12" i="4"/>
  <c r="W13" i="6"/>
  <c r="W13" i="7"/>
  <c r="AA8" i="14"/>
  <c r="K8" i="13"/>
  <c r="AZ8" i="11"/>
  <c r="AA10" i="12"/>
  <c r="Q8" i="10"/>
  <c r="AC8" i="9"/>
  <c r="Q8" i="4"/>
  <c r="W9" i="6"/>
  <c r="Y8" i="8"/>
  <c r="W9" i="7"/>
  <c r="K40" i="13"/>
  <c r="AA40" i="14"/>
  <c r="AA42" i="12"/>
  <c r="AZ40" i="11"/>
  <c r="Q40" i="10"/>
  <c r="Y40" i="8"/>
  <c r="AC40" i="9"/>
  <c r="Q40" i="4"/>
  <c r="W41" i="6"/>
  <c r="W41" i="7"/>
  <c r="G2" i="1" l="1"/>
  <c r="AX51" i="11"/>
  <c r="AW51" i="11" s="1"/>
  <c r="AW6" i="11"/>
  <c r="AA22" i="14"/>
  <c r="K22" i="13"/>
  <c r="AA24" i="12"/>
  <c r="AC22" i="9"/>
  <c r="AZ22" i="11"/>
  <c r="Q22" i="10"/>
  <c r="Y22" i="8"/>
  <c r="W23" i="7"/>
  <c r="Q22" i="4"/>
  <c r="W23" i="6"/>
  <c r="AA7" i="14"/>
  <c r="K7" i="13"/>
  <c r="AA9" i="12"/>
  <c r="AZ7" i="11"/>
  <c r="AC7" i="9"/>
  <c r="Q7" i="10"/>
  <c r="Y7" i="8"/>
  <c r="W8" i="7"/>
  <c r="W8" i="6"/>
  <c r="Q7" i="4"/>
  <c r="AA6" i="14"/>
  <c r="K6" i="13"/>
  <c r="AA8" i="12"/>
  <c r="AZ6" i="11"/>
  <c r="AC6" i="9"/>
  <c r="Q6" i="10"/>
  <c r="Y6" i="8"/>
  <c r="W7" i="7"/>
  <c r="Q6" i="4"/>
  <c r="W7" i="6"/>
</calcChain>
</file>

<file path=xl/sharedStrings.xml><?xml version="1.0" encoding="utf-8"?>
<sst xmlns="http://schemas.openxmlformats.org/spreadsheetml/2006/main" count="1417" uniqueCount="669">
  <si>
    <t>N U M E R O      D I     D I P E N D E N T I</t>
  </si>
  <si>
    <t>qualifica / posiz.economica/profilo</t>
  </si>
  <si>
    <t>Cod.</t>
  </si>
  <si>
    <t>A tempo pieno</t>
  </si>
  <si>
    <t>In part-time
fino al 50%</t>
  </si>
  <si>
    <t>In part-time
oltre il 50%</t>
  </si>
  <si>
    <t>Uomini</t>
  </si>
  <si>
    <t>Donne</t>
  </si>
  <si>
    <t>SEGRETARIO A</t>
  </si>
  <si>
    <t>0D0102</t>
  </si>
  <si>
    <t>SEGRETARIO B</t>
  </si>
  <si>
    <t>0D0103</t>
  </si>
  <si>
    <t>SEGRETARIO C</t>
  </si>
  <si>
    <t>0D0485</t>
  </si>
  <si>
    <t>DIRETTORE  GENERALE</t>
  </si>
  <si>
    <t>0D0097</t>
  </si>
  <si>
    <t>ALTE SPECIALIZZ. FUORI D.O.</t>
  </si>
  <si>
    <t>0D0095</t>
  </si>
  <si>
    <t>DIRIGENTE A TEMPO DETERMINATO FUORI D.O.</t>
  </si>
  <si>
    <t>0D0098</t>
  </si>
  <si>
    <t>SEGRETARIO GENERALE CCIAA</t>
  </si>
  <si>
    <t>0D0104</t>
  </si>
  <si>
    <t>DIRIGENTE A TEMPO INDETERMINATO</t>
  </si>
  <si>
    <t>0D0164</t>
  </si>
  <si>
    <t>DIRIGENTE A TEMPO DETERMINATO IN D.O.</t>
  </si>
  <si>
    <t>0D0165</t>
  </si>
  <si>
    <t xml:space="preserve">ALTE SPECIALIZZ. IN D.O. </t>
  </si>
  <si>
    <t>0D0I95</t>
  </si>
  <si>
    <t>RESPONSABILE DEI SERVIZI O DEGLI UFFICI IN D.O</t>
  </si>
  <si>
    <t>0D0I96</t>
  </si>
  <si>
    <t>POSIZIONE ECONOMICA D7</t>
  </si>
  <si>
    <t>0D7000</t>
  </si>
  <si>
    <t>POSIZIONE ECONOMICA D6</t>
  </si>
  <si>
    <t>099000</t>
  </si>
  <si>
    <t>POSIZIONE ECONOMICA D5</t>
  </si>
  <si>
    <t>0D5000</t>
  </si>
  <si>
    <t>POSIZIONE ECONOMICA D4</t>
  </si>
  <si>
    <t>0D4000</t>
  </si>
  <si>
    <t>POSIZIONE ECONOMICA D3</t>
  </si>
  <si>
    <t>050000</t>
  </si>
  <si>
    <t>POSIZIONE ECONOMICA D2</t>
  </si>
  <si>
    <t>049000</t>
  </si>
  <si>
    <t>POSIZIONE ECONOMICA D1</t>
  </si>
  <si>
    <t>0D1000</t>
  </si>
  <si>
    <t>POSIZIONE ECONOMICA C6</t>
  </si>
  <si>
    <t>097000</t>
  </si>
  <si>
    <t>POSIZIONE ECONOMICA C5</t>
  </si>
  <si>
    <t>046000</t>
  </si>
  <si>
    <t>POSIZIONE ECONOMICA C4</t>
  </si>
  <si>
    <t>045000</t>
  </si>
  <si>
    <t>POSIZIONE ECONOMICA C3</t>
  </si>
  <si>
    <t>043000</t>
  </si>
  <si>
    <t>POSIZIONE ECONOMICA C2</t>
  </si>
  <si>
    <t>042000</t>
  </si>
  <si>
    <t>POSIZIONE ECONOMICA C1</t>
  </si>
  <si>
    <t>0C1000</t>
  </si>
  <si>
    <t>POSIZIONE ECONOMICA B8</t>
  </si>
  <si>
    <t>0B8000</t>
  </si>
  <si>
    <t>POSIZ. ECON. B7 - PROFILO ACCESSO B3</t>
  </si>
  <si>
    <t>0B7A00</t>
  </si>
  <si>
    <t>POSIZ. ECON. B7 - PROFILO  ACCESSO B1</t>
  </si>
  <si>
    <t>0B7000</t>
  </si>
  <si>
    <t>POSIZ.ECON. B6 PROFILI ACCESSO B3</t>
  </si>
  <si>
    <t>038490</t>
  </si>
  <si>
    <t>POSIZ.ECON. B6 PROFILI ACCESSO B1</t>
  </si>
  <si>
    <t>038491</t>
  </si>
  <si>
    <t>POSIZ.ECON. B5 PROFILI ACCESSO B3</t>
  </si>
  <si>
    <t>037492</t>
  </si>
  <si>
    <t>POSIZ.ECON. B5 PROFILI ACCESSO B1</t>
  </si>
  <si>
    <t>037493</t>
  </si>
  <si>
    <t>POSIZ.ECON. B4 PROFILI ACCESSO B3</t>
  </si>
  <si>
    <t>036494</t>
  </si>
  <si>
    <t>POSIZ.ECON. B4 PROFILI ACCESSO B1</t>
  </si>
  <si>
    <t>036495</t>
  </si>
  <si>
    <t>POSIZIONE ECONOMICA DI ACCESSO B3</t>
  </si>
  <si>
    <t>055000</t>
  </si>
  <si>
    <t>POSIZIONE ECONOMICA B3</t>
  </si>
  <si>
    <t>034000</t>
  </si>
  <si>
    <t>POSIZIONE ECONOMICA B2</t>
  </si>
  <si>
    <t>032000</t>
  </si>
  <si>
    <t>POSIZIONE ECONOMICA DI ACCESSO B1</t>
  </si>
  <si>
    <t>054000</t>
  </si>
  <si>
    <t>POSIZIONE ECONOMICA A6</t>
  </si>
  <si>
    <t>0A6000</t>
  </si>
  <si>
    <t>POSIZIONE ECONOMICA A5</t>
  </si>
  <si>
    <t>0A5000</t>
  </si>
  <si>
    <t>POSIZIONE ECONOMICA A4</t>
  </si>
  <si>
    <t>028000</t>
  </si>
  <si>
    <t>POSIZIONE ECONOMICA A3</t>
  </si>
  <si>
    <t>027000</t>
  </si>
  <si>
    <t>POSIZIONE ECONOMICA A2</t>
  </si>
  <si>
    <t>025000</t>
  </si>
  <si>
    <t>POSIZIONE ECONOMICA A1</t>
  </si>
  <si>
    <t>0A1000</t>
  </si>
  <si>
    <t>CONTRATTISTI</t>
  </si>
  <si>
    <t>000061</t>
  </si>
  <si>
    <t>COLLABORATORE A T.D. ART. 90 TUEL</t>
  </si>
  <si>
    <t>000096</t>
  </si>
  <si>
    <t>TOTALE</t>
  </si>
  <si>
    <t>(a) personale a tempo indeterminato al quale viene applicato un contratto di lavoro di tipo privatistico (es.:tipografico,chimico,edile,metalmeccanico,portierato, ecc.)</t>
  </si>
  <si>
    <t>(b) cfr." istruzioni generali e specifiche di comparto" e "glossario"</t>
  </si>
  <si>
    <t xml:space="preserve">(**) dato pari alla somma del personale a tempo pieno + in part-time fino al 50% + in part-time oltre il 50% </t>
  </si>
  <si>
    <t>Si</t>
  </si>
  <si>
    <t>No</t>
  </si>
  <si>
    <t>N U M E R O   D I   D I P E N D E N T I</t>
  </si>
  <si>
    <t>CATEGORIA</t>
  </si>
  <si>
    <t>A tempo determinato (*)</t>
  </si>
  <si>
    <t>Formazione lavoro (*)</t>
  </si>
  <si>
    <t>Contratti di somministrazione
(ex Interinale) (*)</t>
  </si>
  <si>
    <t>LSU/LPU/ASU(*)</t>
  </si>
  <si>
    <t>Categoria D</t>
  </si>
  <si>
    <t>CD</t>
  </si>
  <si>
    <t>Categoria C</t>
  </si>
  <si>
    <t>CC</t>
  </si>
  <si>
    <t>Categoria B</t>
  </si>
  <si>
    <t>CB</t>
  </si>
  <si>
    <t>Categoria A</t>
  </si>
  <si>
    <t>CA</t>
  </si>
  <si>
    <t>Personale contrattista</t>
  </si>
  <si>
    <t>PC</t>
  </si>
  <si>
    <t>Il personale a Tempo determinato è cessato il 31/12?</t>
  </si>
  <si>
    <t>Smart working (**)
Personale indicato in T1</t>
  </si>
  <si>
    <t>Telelavoro (**)
Personale indicato in T1</t>
  </si>
  <si>
    <t>Coworking (**)
Personale indicato in T1</t>
  </si>
  <si>
    <t>Personale soggetto a turnazione (**) Personale indicato in T1</t>
  </si>
  <si>
    <t>Personale soggetto a reperibilità (**) Personale indicato in T1</t>
  </si>
  <si>
    <t>Lavoro Agile (**)</t>
  </si>
  <si>
    <t>Telelavoro (**)</t>
  </si>
  <si>
    <t>Coworking (**)</t>
  </si>
  <si>
    <t>Personale soggetto a turnazione (**)</t>
  </si>
  <si>
    <t>Personale soggetto a reperibilità (**)</t>
  </si>
  <si>
    <t>(*) dati su base annua</t>
  </si>
  <si>
    <t>(**) presenti al 31 dicembre anno corrente</t>
  </si>
  <si>
    <t>Anzianità di servizio maturata al 31/12, anche in modo non continuativo, nell'attuale o in altre amministrazioni</t>
  </si>
  <si>
    <t>Fino a 1 anno</t>
  </si>
  <si>
    <t>Da 1 a 2 anni</t>
  </si>
  <si>
    <t>Da 2 a 3 anni</t>
  </si>
  <si>
    <t>Oltre i 3 anni</t>
  </si>
  <si>
    <t>Uomo / Donna</t>
  </si>
  <si>
    <t>U</t>
  </si>
  <si>
    <t>D</t>
  </si>
  <si>
    <t>XX</t>
  </si>
  <si>
    <t>Personale con contratti di collaborazione coordinata e continuativa</t>
  </si>
  <si>
    <t>Tempo determinato</t>
  </si>
  <si>
    <t>TOTALE Tempo determinato</t>
  </si>
  <si>
    <t>PERSONALE DELL'AMMINISTRAZIONE (* )</t>
  </si>
  <si>
    <t>PERSONALE ESTERNO ( ** )</t>
  </si>
  <si>
    <t>qualifica/posizione economica/profilo</t>
  </si>
  <si>
    <t xml:space="preserve">COMANDATI / DISTACCATI </t>
  </si>
  <si>
    <t>FUORI RUOLO</t>
  </si>
  <si>
    <t>CONVENZIONI</t>
  </si>
  <si>
    <t>PERSONALE IN ASPETTATIVA</t>
  </si>
  <si>
    <t>(sono evidenziate quelle valorizzate nella T1)</t>
  </si>
  <si>
    <t>(*) Personale comandato e fuori ruolo verso altre Amministrazioni</t>
  </si>
  <si>
    <t>(**) Personale comandato e fuori ruolo da altre Amministrazioni</t>
  </si>
  <si>
    <t>ENTRATI in: qualifica/posizione economica/profilo</t>
  </si>
  <si>
    <t xml:space="preserve">USCITI da: 
qualifica/posizione economica/profilo
</t>
  </si>
  <si>
    <t xml:space="preserve">Codice
</t>
  </si>
  <si>
    <t xml:space="preserve">TOTALE
USCITI
</t>
  </si>
  <si>
    <t>TOTALE ENTRATI</t>
  </si>
  <si>
    <t>Collocamento a riposo per limiti di età</t>
  </si>
  <si>
    <t>Dimissioni con diritto a pensione</t>
  </si>
  <si>
    <t>Passaggi per esternalizzazioni (*)</t>
  </si>
  <si>
    <t>Passaggi ad altra Amministrazione dello stesso comparto (*)</t>
  </si>
  <si>
    <t>Passaggi ad altra Amministrazione di altro comparto (*)</t>
  </si>
  <si>
    <t>Risoluz. rapporto di lavoro</t>
  </si>
  <si>
    <t>Licenziamenti disposti dall’ente</t>
  </si>
  <si>
    <t>Dimissioni senza diritto a pensione</t>
  </si>
  <si>
    <t>Altre cause</t>
  </si>
  <si>
    <t>C01</t>
  </si>
  <si>
    <t>C03</t>
  </si>
  <si>
    <t>C17</t>
  </si>
  <si>
    <t>C18</t>
  </si>
  <si>
    <t>C19</t>
  </si>
  <si>
    <t>C21</t>
  </si>
  <si>
    <t>C25</t>
  </si>
  <si>
    <t>C28</t>
  </si>
  <si>
    <t>C99</t>
  </si>
  <si>
    <t xml:space="preserve"> </t>
  </si>
  <si>
    <t xml:space="preserve">N U M E R O   D I   D I P E N D E N T I </t>
  </si>
  <si>
    <t>qualifica/posiz. economica/profilo</t>
  </si>
  <si>
    <t>Nomina da concorso</t>
  </si>
  <si>
    <t>Personale stabilizzato da LSU</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</si>
  <si>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</si>
  <si>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</si>
  <si>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</si>
  <si>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</si>
  <si>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Personale stabilizzato ex Art. 35, c.3-Bis, DLGS 165/01</t>
  </si>
  <si>
    <t>Personale stabilizzato ex  art. 20 D.Lgs.75/2017</t>
  </si>
  <si>
    <t>A23</t>
  </si>
  <si>
    <t>A24</t>
  </si>
  <si>
    <t>A27</t>
  </si>
  <si>
    <t>A28</t>
  </si>
  <si>
    <t>A29</t>
  </si>
  <si>
    <t>A30</t>
  </si>
  <si>
    <t>A31</t>
  </si>
  <si>
    <t>A35</t>
  </si>
  <si>
    <t>A41</t>
  </si>
  <si>
    <t xml:space="preserve">(*) Escluso il personale comandato e quello fuori ruolo </t>
  </si>
  <si>
    <t>Qualifica/Posiz.economica/Profilo</t>
  </si>
  <si>
    <t>tra 0 e 5 anni</t>
  </si>
  <si>
    <t>tra 6 e 10 anni</t>
  </si>
  <si>
    <t xml:space="preserve"> tra 11 e 15 anni</t>
  </si>
  <si>
    <t>tra 16 e 20 anni</t>
  </si>
  <si>
    <t>tra 21 e 25 anni</t>
  </si>
  <si>
    <t>tra 26 e 30 anni</t>
  </si>
  <si>
    <t>tra 31 e 35 anni</t>
  </si>
  <si>
    <t>tra 36 e 40 anni</t>
  </si>
  <si>
    <t>tra 41 e 43 anni</t>
  </si>
  <si>
    <t>44 e oltre</t>
  </si>
  <si>
    <t xml:space="preserve">N U M E R O   D I   D I P E N D E N T I  </t>
  </si>
  <si>
    <t>qualifica/posiz.economica/profilo</t>
  </si>
  <si>
    <t>fino a 19 anni</t>
  </si>
  <si>
    <t>tra 20 e 24 anni</t>
  </si>
  <si>
    <t>tra 25 e 29 anni</t>
  </si>
  <si>
    <t xml:space="preserve"> tra 30 e 34 anni</t>
  </si>
  <si>
    <t>tra 35 e 39 anni</t>
  </si>
  <si>
    <t>tra 40 e 44 anni</t>
  </si>
  <si>
    <t>tra 45 e 49 anni</t>
  </si>
  <si>
    <t>tra 50 e 54 anni</t>
  </si>
  <si>
    <t>tra 55 e 59 anni</t>
  </si>
  <si>
    <t>tra 60 e 64 anni</t>
  </si>
  <si>
    <t>tra 65 e 67 anni</t>
  </si>
  <si>
    <t>68 e oltre</t>
  </si>
  <si>
    <t>FINO ALLA SCUOLA DELL'OBBLIGO</t>
  </si>
  <si>
    <t>LIC. MEDIA SUPERIORE</t>
  </si>
  <si>
    <t>LAUREA BREVE</t>
  </si>
  <si>
    <t>LAUREA</t>
  </si>
  <si>
    <t>SPECIALIZZAZIONE
POST LAUREA/ DOTTORATO DI RICERCA</t>
  </si>
  <si>
    <t>ALTRI TITOLI
POST LAUREA</t>
  </si>
  <si>
    <t>ATTENZIONE: non compilare in caso in cui l'ente non è tenuto all'invio</t>
  </si>
  <si>
    <t>cod.</t>
  </si>
  <si>
    <t>ESTERO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</si>
  <si>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</si>
  <si>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</si>
  <si>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</si>
  <si>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</si>
  <si>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</si>
  <si>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</si>
  <si>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</si>
  <si>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</si>
  <si>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</si>
  <si>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</si>
  <si>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</si>
  <si>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</si>
  <si>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</si>
  <si>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</si>
  <si>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</si>
  <si>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</si>
  <si>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</si>
  <si>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VALLE D'AOSTA</t>
  </si>
  <si>
    <t>VENETO</t>
  </si>
  <si>
    <t>PROVINCIA AUTONOMA TRENTO</t>
  </si>
  <si>
    <t>PROVINCIA AUTONOMA BOLZANO</t>
  </si>
  <si>
    <t>TOTALE del personale da distribuire</t>
  </si>
  <si>
    <t>Personale inserito in SI_1A</t>
  </si>
  <si>
    <t>Giorni inserito in Tabella 11</t>
  </si>
  <si>
    <t>N U M E R O   G I O R N I   D I   A S S E N Z A</t>
  </si>
  <si>
    <t>FERIE</t>
  </si>
  <si>
    <t>ASSENZE PER MALATTIA RETRIBUITE</t>
  </si>
  <si>
    <t>CONGEDI RETRIBUITI AI SENSI DELL'ART.42,C.5, DLGS 151/2001</t>
  </si>
  <si>
    <t>LEGGE 104/92</t>
  </si>
  <si>
    <t>ASS.RETRIB.:MATERNITA',CONGEDO PARENT.,MALATTIA FIGLIO</t>
  </si>
  <si>
    <t>ALTRI PERMESSI ED ASSENZE RETRIBUITE</t>
  </si>
  <si>
    <t>CONGEDI PARENTALI 
COVID-19</t>
  </si>
  <si>
    <t>SCIOPERO</t>
  </si>
  <si>
    <t>ALTRE ASSENZE NON RETRIBUITE</t>
  </si>
  <si>
    <t>FORMAZIONE</t>
  </si>
  <si>
    <t>LAVORO A DISTANZA</t>
  </si>
  <si>
    <t>F00</t>
  </si>
  <si>
    <t>M04</t>
  </si>
  <si>
    <t>O10</t>
  </si>
  <si>
    <t>PR4</t>
  </si>
  <si>
    <t>PR5</t>
  </si>
  <si>
    <t>PR6</t>
  </si>
  <si>
    <t>PR7</t>
  </si>
  <si>
    <t>SC1</t>
  </si>
  <si>
    <t>SS2</t>
  </si>
  <si>
    <t>Z01</t>
  </si>
  <si>
    <t>Z02</t>
  </si>
  <si>
    <t>N. gg</t>
  </si>
  <si>
    <t>V O C I   D I   S P E S A</t>
  </si>
  <si>
    <t>NUMERO DI MENSILITA' (**)</t>
  </si>
  <si>
    <t>STIPENDIO</t>
  </si>
  <si>
    <t>R.I.A.</t>
  </si>
  <si>
    <t>PROGRESSIONE PER CLASSI E SCATTI/FASCE RETRIBUTIVE</t>
  </si>
  <si>
    <t>TREDICESIMA MENSILTA'</t>
  </si>
  <si>
    <t>ARRETRATI  ANNI PRECEDENTI</t>
  </si>
  <si>
    <t>RECUPERI DERIVANTI DA ASSENZE, RITARDI, ECC.</t>
  </si>
  <si>
    <t xml:space="preserve">Numero
Inc.
</t>
  </si>
  <si>
    <r>
      <rPr>
        <b/>
        <sz val="8"/>
        <color indexed="10"/>
        <rFont val="Arial"/>
        <family val="2"/>
      </rPr>
      <t xml:space="preserve">Incongruenza
17
</t>
    </r>
    <r>
      <rPr>
        <b/>
        <sz val="8"/>
        <rFont val="Arial"/>
        <family val="2"/>
      </rPr>
      <t xml:space="preserve">
Controllare RIA e Progressione per scatti</t>
    </r>
  </si>
  <si>
    <t>M000</t>
  </si>
  <si>
    <t>A015</t>
  </si>
  <si>
    <t>A031</t>
  </si>
  <si>
    <t>A032</t>
  </si>
  <si>
    <t>A035</t>
  </si>
  <si>
    <t>A045</t>
  </si>
  <si>
    <t>A070</t>
  </si>
  <si>
    <t>RIA</t>
  </si>
  <si>
    <t>Progressioni</t>
  </si>
  <si>
    <t>si</t>
  </si>
  <si>
    <t>no</t>
  </si>
  <si>
    <t>IND. DI VACANZA CONTRATTUALE</t>
  </si>
  <si>
    <t>IND. DI VIGILANZA</t>
  </si>
  <si>
    <t>PERSONALE SCOLASTICO</t>
  </si>
  <si>
    <t>RETRIBUZIONE DI POSIZIONE</t>
  </si>
  <si>
    <t>RETRIBUZIONE DI RISULTATO</t>
  </si>
  <si>
    <t>INDENNITA DI COMPARTO</t>
  </si>
  <si>
    <t>RETRIBUZIONE AGGIUNTIVA PER SEDI CONVENZIONATE</t>
  </si>
  <si>
    <t>ASSEGNO AD PERSONAM</t>
  </si>
  <si>
    <t>INDENNITA' ART.42, COMMA 5-TER, D.LGS. 151/2001</t>
  </si>
  <si>
    <t>INDENNITA' DI STAFF/COLLABORAZIONE</t>
  </si>
  <si>
    <t>COMPENSI ONERI RISCHI E DISAGI</t>
  </si>
  <si>
    <t>COMPENSO AGGIUNTIVO AL SEGR. COMUNALE QUALE DIR. GENERALE</t>
  </si>
  <si>
    <t>FONDO SPECIF. RESPONSAB.</t>
  </si>
  <si>
    <t xml:space="preserve">COMPENSI PRODUTTIVITA' </t>
  </si>
  <si>
    <t>INCENTIVI ALLA PROGETTAZIONE EX LEGGE MERLONI</t>
  </si>
  <si>
    <t>DIRITTI DI ROGITO E INDENNITÀ DI SCAVALCO</t>
  </si>
  <si>
    <t>ONORARI AVVOCATI</t>
  </si>
  <si>
    <t>COMPETENZE PERSONALE COMANDATO/DISTACCATO PRESSO L'AMM.NE</t>
  </si>
  <si>
    <t>ELEMENTO PEREQUATIVO</t>
  </si>
  <si>
    <t>INDENNITA' DI FUNZIONE</t>
  </si>
  <si>
    <t>ARRETRATI ANNI PRECEDENTI</t>
  </si>
  <si>
    <t>ALTRE SPESE ACCESSORIE ED INDENNITA' VARIE</t>
  </si>
  <si>
    <t>STRAORDINARIO</t>
  </si>
  <si>
    <t xml:space="preserve">TOTALE </t>
  </si>
  <si>
    <t>INCENTIVI PER FUNZIONI TECNICHE</t>
  </si>
  <si>
    <t>MACRO CATEGO RIA</t>
  </si>
  <si>
    <t>I422</t>
  </si>
  <si>
    <t>I125</t>
  </si>
  <si>
    <t>I143</t>
  </si>
  <si>
    <t>I207</t>
  </si>
  <si>
    <t>I212</t>
  </si>
  <si>
    <t>I222</t>
  </si>
  <si>
    <t>I223</t>
  </si>
  <si>
    <t>I418</t>
  </si>
  <si>
    <t>I424</t>
  </si>
  <si>
    <t>S190</t>
  </si>
  <si>
    <t>S604</t>
  </si>
  <si>
    <t>S710</t>
  </si>
  <si>
    <t>S615</t>
  </si>
  <si>
    <t>S630</t>
  </si>
  <si>
    <t>S720</t>
  </si>
  <si>
    <t>S740</t>
  </si>
  <si>
    <t>S750</t>
  </si>
  <si>
    <t>S761</t>
  </si>
  <si>
    <t>S770</t>
  </si>
  <si>
    <t>S771</t>
  </si>
  <si>
    <t>S998</t>
  </si>
  <si>
    <t>S999</t>
  </si>
  <si>
    <t>T101</t>
  </si>
  <si>
    <t>SC</t>
  </si>
  <si>
    <t>AP</t>
  </si>
  <si>
    <t>NF</t>
  </si>
  <si>
    <t>ND</t>
  </si>
  <si>
    <t>DESCRIZIONE</t>
  </si>
  <si>
    <t>Codice</t>
  </si>
  <si>
    <t>Importo</t>
  </si>
  <si>
    <t>ASSEGNI PER IL NUCLEO FAMILIARE</t>
  </si>
  <si>
    <t>L005</t>
  </si>
  <si>
    <t xml:space="preserve">GESTIONE MENSE </t>
  </si>
  <si>
    <t>L010</t>
  </si>
  <si>
    <t>EROGAZIONE BUONI PASTO</t>
  </si>
  <si>
    <t>L011</t>
  </si>
  <si>
    <t>FORMAZIONE DEL PERSONALE</t>
  </si>
  <si>
    <t>L020</t>
  </si>
  <si>
    <t>BENESSERE DEL PERSONALE</t>
  </si>
  <si>
    <t>L090</t>
  </si>
  <si>
    <t>EQUO INDENNIZZO AL PERSONALE</t>
  </si>
  <si>
    <t>L100</t>
  </si>
  <si>
    <t>SOMME CORRISPOSTE AD AGENZIA DI SOMMINISTRAZIONE(INTERINALI)</t>
  </si>
  <si>
    <t>L105</t>
  </si>
  <si>
    <t>COPERTURE ASSICURATIVE</t>
  </si>
  <si>
    <t>L107</t>
  </si>
  <si>
    <t>CONTRATTI DI COLLABORAZIONE COORDINATA E CONTINUATIVA</t>
  </si>
  <si>
    <t>L108</t>
  </si>
  <si>
    <t>INCARICHI LIBERO PROFESSIONALI/STUDIO/RICERCA/CONSULENZA</t>
  </si>
  <si>
    <t>L109</t>
  </si>
  <si>
    <t>CONTRATTI PER RESA SERVIZI/ADEMPIMENTI OBBLIGATORI PER LEGGE</t>
  </si>
  <si>
    <t>L115</t>
  </si>
  <si>
    <t>ALTRE SPESE</t>
  </si>
  <si>
    <t>L110</t>
  </si>
  <si>
    <t>RETRIBUZIONI PERSONALE  A TEMPO DETERMINATO</t>
  </si>
  <si>
    <t>P015</t>
  </si>
  <si>
    <t>RETRIBUZIONI PERSONALE CON CONTRATTO DI FORMAZIONE E LAVORO</t>
  </si>
  <si>
    <t>P016</t>
  </si>
  <si>
    <t>INDENNITA' DI MISSIONE E TRASFERIMENTO</t>
  </si>
  <si>
    <t>P030</t>
  </si>
  <si>
    <t>CONTRIBUTI A CARICO DELL'AMM.NE PER FONDI PREV. COMPLEMENTARE</t>
  </si>
  <si>
    <t>P035</t>
  </si>
  <si>
    <t>CONTRIBUTI A CARICO DELL'AMM.NE SU COMP. FISSE E ACCESSORIE</t>
  </si>
  <si>
    <t>P055</t>
  </si>
  <si>
    <t>QUOTE ANNUE ACCANTONAMENTO TFR O ALTRA IND. FINE SERVIZIO</t>
  </si>
  <si>
    <t>P058</t>
  </si>
  <si>
    <t>IRAP</t>
  </si>
  <si>
    <t>P061</t>
  </si>
  <si>
    <r>
      <rPr>
        <b/>
        <sz val="7"/>
        <rFont val="Helv"/>
      </rPr>
      <t>IRAP</t>
    </r>
    <r>
      <rPr>
        <sz val="7"/>
        <rFont val="Helv"/>
      </rPr>
      <t xml:space="preserve">
</t>
    </r>
    <r>
      <rPr>
        <b/>
        <sz val="7"/>
        <rFont val="Helv"/>
      </rPr>
      <t>Commerciale</t>
    </r>
  </si>
  <si>
    <t>ONERI PER I CONTRATTI DI SOMMINISTRAZIONE(INTERINALI)</t>
  </si>
  <si>
    <t>P062</t>
  </si>
  <si>
    <t>COMPENSI PER PERSONALE ADDETTO AI LAVORI SOCIALMENTE UTILI</t>
  </si>
  <si>
    <t>P065</t>
  </si>
  <si>
    <t>SOMME RIMBORSATE PER PERSONALE COMAND./FUORI RUOLO/IN CONV.</t>
  </si>
  <si>
    <t>P071</t>
  </si>
  <si>
    <t>ALTRE SOMME RIMBORSATE ALLE AMMINISTRAZIONI</t>
  </si>
  <si>
    <t>P074</t>
  </si>
  <si>
    <t>SOMME RICEVUTE DA U.E. E/O PRIVATI (-)</t>
  </si>
  <si>
    <t>P098</t>
  </si>
  <si>
    <t>RIMBORSI RICEVUTI PER PERS. COMAND./FUORI RUOLO/IN CONV. (-)</t>
  </si>
  <si>
    <t>P090</t>
  </si>
  <si>
    <t>ALTRI RIMBORSI RICEVUTI DALLE AMMINISTRAZIONI (-)</t>
  </si>
  <si>
    <t>P099</t>
  </si>
  <si>
    <t>NOTE: Elenco Istituzioni ed importi dei rimborsi effettuati (**)</t>
  </si>
  <si>
    <t>NOTE: Elenco Istituzioni ed importi dei rimborsi ricevuti (***)</t>
  </si>
  <si>
    <t>INAIL € 631; ISTAT € 1.490</t>
  </si>
  <si>
    <t>(*)  gli importi vanno indicati in EURO, senza cifre decimali (cfr. circolare: "istruzioni generali e specifiche di comparto")</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</si>
  <si>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</si>
  <si>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</si>
  <si>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NO</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</si>
  <si>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</si>
  <si>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</si>
  <si>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9</t>
  </si>
  <si>
    <t>CODICE</t>
  </si>
  <si>
    <t>IMPORTI</t>
  </si>
  <si>
    <t>Non operativa</t>
  </si>
  <si>
    <t>Segretario comunale e provinciale (bilancio)</t>
  </si>
  <si>
    <t>INCONGRUENZA 9</t>
  </si>
  <si>
    <t>Risorse / Costituzione del fondo</t>
  </si>
  <si>
    <t>Impeghi / Importi erogati</t>
  </si>
  <si>
    <t>Risorse a carico del bilancio</t>
  </si>
  <si>
    <t>Destinazioni erogate per prestazioni rese nell'anno di riferimento</t>
  </si>
  <si>
    <t>Fondo</t>
  </si>
  <si>
    <t>Natura</t>
  </si>
  <si>
    <t>Voce</t>
  </si>
  <si>
    <t>Dato</t>
  </si>
  <si>
    <t>Ris tratt access Segret Com.le e Prov.le anno di rilevazione</t>
  </si>
  <si>
    <t>F18J</t>
  </si>
  <si>
    <r>
      <t>Retribuzione di Posizione</t>
    </r>
    <r>
      <rPr>
        <vertAlign val="superscript"/>
        <sz val="8"/>
        <rFont val="Arial"/>
        <family val="2"/>
      </rPr>
      <t xml:space="preserve"> (2)</t>
    </r>
  </si>
  <si>
    <t>U448</t>
  </si>
  <si>
    <t>SQUADRATURA 8</t>
  </si>
  <si>
    <t>(eventuali) Quote a rimborso ex art 43 c 2 Ccnl 16-5-01</t>
  </si>
  <si>
    <t>F20M</t>
  </si>
  <si>
    <r>
      <t xml:space="preserve">Maggiorazione retribuzione di posizione  </t>
    </r>
    <r>
      <rPr>
        <b/>
        <sz val="9.6"/>
        <color indexed="12"/>
        <rFont val="Arial"/>
        <family val="2"/>
      </rPr>
      <t/>
    </r>
  </si>
  <si>
    <t>U06Z</t>
  </si>
  <si>
    <t>Totale Risorse a carico del Bilancio</t>
  </si>
  <si>
    <t>Galleggiamento funzione dirigenziale o P.O. più elevata</t>
  </si>
  <si>
    <t>U07B</t>
  </si>
  <si>
    <t>###</t>
  </si>
  <si>
    <t>Totale Segretario Com.le e Prov.le (bilancio)</t>
  </si>
  <si>
    <t>Retribuzione di Risultato</t>
  </si>
  <si>
    <t>U449</t>
  </si>
  <si>
    <t>Totale Destinazioni erogate per prestazioni rese nell'anno di riferimento</t>
  </si>
  <si>
    <t>TOTALE GENERALE RISORSE</t>
  </si>
  <si>
    <t>TOTALE GENERALE IMPIEGHI EROGATI</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</si>
  <si>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</si>
  <si>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</si>
  <si>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t>SQ9</t>
  </si>
  <si>
    <t>Risorse per la retribuzione di posizione e di risultato</t>
  </si>
  <si>
    <t>Risorse fisse aventi carattere di certezza e stabilità</t>
  </si>
  <si>
    <t>Art 57 c 2 L A Ccnl 16-18 - Unico importo 2020</t>
  </si>
  <si>
    <t>F18K</t>
  </si>
  <si>
    <t>Retribuzione di Posizione</t>
  </si>
  <si>
    <t>Art 11 c 1 L B DL 135/18 - Incr acc ass deroga fac ass.li</t>
  </si>
  <si>
    <t>F16L</t>
  </si>
  <si>
    <r>
      <t>Art 33 DL 34/19 - Assunz. T.I. su base di sostenib</t>
    </r>
    <r>
      <rPr>
        <vertAlign val="superscript"/>
        <sz val="8"/>
        <rFont val="Arial"/>
        <family val="2"/>
      </rPr>
      <t xml:space="preserve"> (2)</t>
    </r>
  </si>
  <si>
    <t>F15J</t>
  </si>
  <si>
    <t>Retribuzione di Risultato (Onnicomprensività)</t>
  </si>
  <si>
    <t>U02I</t>
  </si>
  <si>
    <r>
      <t xml:space="preserve">Art 57 c 2 L B Ccnl 16-18 - Altre spec disp legge </t>
    </r>
    <r>
      <rPr>
        <vertAlign val="superscript"/>
        <sz val="8"/>
        <rFont val="Arial"/>
        <family val="2"/>
      </rPr>
      <t>(3)</t>
    </r>
  </si>
  <si>
    <t>F18M</t>
  </si>
  <si>
    <r>
      <t>Art 57 c 2 L C Ccnl 16-18 - RIA cess ann prec misura intera</t>
    </r>
    <r>
      <rPr>
        <vertAlign val="superscript"/>
        <sz val="8"/>
        <rFont val="Arial"/>
        <family val="2"/>
      </rPr>
      <t xml:space="preserve"> (4)</t>
    </r>
  </si>
  <si>
    <t>F20N</t>
  </si>
  <si>
    <t>Totale Fondo posizione e risultato</t>
  </si>
  <si>
    <t>Art 57 c 2 L E Ccnl 16-18 - Ris adeg fondo scelte org e gest</t>
  </si>
  <si>
    <t>F18N</t>
  </si>
  <si>
    <t>Altre risorse non comprese fra le precedenti</t>
  </si>
  <si>
    <t>F00O</t>
  </si>
  <si>
    <t>Totale Risorse fisse</t>
  </si>
  <si>
    <t>Risorse variabili</t>
  </si>
  <si>
    <t>Art 208 cc 4 L c e 5 DLgs 285/92 - Prov.ti violaz cod strada</t>
  </si>
  <si>
    <t>F18O</t>
  </si>
  <si>
    <t>Art 43 L 449/1997 - Entr. conto terzi o utenza o sponsor.</t>
  </si>
  <si>
    <t>F50H</t>
  </si>
  <si>
    <t>Art 16 cc 4-5-6 DL 98/11 - Risp. piani razionalizzazione</t>
  </si>
  <si>
    <t>F96H</t>
  </si>
  <si>
    <t>Art 9 c 3 DL 90/2014 - Comp Avvocati carico controparti</t>
  </si>
  <si>
    <t>F10M</t>
  </si>
  <si>
    <t>Art 9 c 6 DL 90/2014 - Comp Avvocati spese compensate</t>
  </si>
  <si>
    <t>F10N</t>
  </si>
  <si>
    <t>Art 1 c 1091 L 145/2018 - Rec. ev. IMU e TARI</t>
  </si>
  <si>
    <t>F10L</t>
  </si>
  <si>
    <r>
      <t xml:space="preserve">Art 57 c 2 L B e D Ccnl 16-18 - Altre spec disp legge </t>
    </r>
    <r>
      <rPr>
        <vertAlign val="superscript"/>
        <sz val="8"/>
        <rFont val="Arial"/>
        <family val="2"/>
      </rPr>
      <t>(3)</t>
    </r>
  </si>
  <si>
    <t>F18P</t>
  </si>
  <si>
    <t>Art 57 c 2 L C Ccnl 16-18 - RIA cess anno prec mens residue</t>
  </si>
  <si>
    <t>F20O</t>
  </si>
  <si>
    <t>Somme non utilizzate fondo anno precedente</t>
  </si>
  <si>
    <t>F999</t>
  </si>
  <si>
    <t>Totale Risorse variabili</t>
  </si>
  <si>
    <t>Decurtazioni</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</si>
  <si>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</si>
  <si>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</si>
  <si>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</si>
  <si>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</si>
  <si>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</si>
  <si>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</si>
  <si>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</si>
  <si>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</si>
  <si>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</si>
  <si>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</si>
  <si>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</si>
  <si>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r>
      <rPr>
        <vertAlign val="superscript"/>
        <sz val="8"/>
        <rFont val="Arial"/>
        <family val="2"/>
      </rPr>
      <t xml:space="preserve">(2) </t>
    </r>
    <r>
      <rPr>
        <sz val="8"/>
        <rFont val="Arial"/>
        <family val="2"/>
      </rPr>
      <t>Indicare gli incrementi del fondo come certificati dall'organo di controllo determinati da assunzioni a tempo indeterminato (cfr. nota MEF prot. 179877 del 1 settembre 2020).</t>
    </r>
  </si>
  <si>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</si>
  <si>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</si>
  <si>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r>
      <t xml:space="preserve">Destinazione fondi per il trattamento accessorio </t>
    </r>
    <r>
      <rPr>
        <vertAlign val="superscript"/>
        <sz val="10"/>
        <rFont val="Arial"/>
        <family val="2"/>
      </rPr>
      <t>(*)</t>
    </r>
  </si>
  <si>
    <t>Fondo risorse decentrate</t>
  </si>
  <si>
    <t>Art 67 c 1 Ccnl 16-18 - Unico importo consolidato 2017</t>
  </si>
  <si>
    <t>F00B</t>
  </si>
  <si>
    <t>Differenziali stipendiali in essere non disponibili alla CI</t>
  </si>
  <si>
    <t>U20S</t>
  </si>
  <si>
    <t>Art 67 c 2 L A Ccnl 16-18 - Increm 83,20 euro dal 31.12.2018</t>
  </si>
  <si>
    <t>F10Y</t>
  </si>
  <si>
    <t>Progressioni economiche orizzontali anno di riferimento</t>
  </si>
  <si>
    <t>U00T</t>
  </si>
  <si>
    <r>
      <t>Art 79 c 1 L B Ccnl 19-21 - Increm 84,50 euro dal 1.1.2021</t>
    </r>
    <r>
      <rPr>
        <vertAlign val="superscript"/>
        <sz val="8"/>
        <rFont val="Arial"/>
        <family val="2"/>
      </rPr>
      <t xml:space="preserve"> (2)</t>
    </r>
  </si>
  <si>
    <t>F20K</t>
  </si>
  <si>
    <t>Indennità di comparto - quota carico fondo</t>
  </si>
  <si>
    <t>U00D</t>
  </si>
  <si>
    <t>Art 67 c 2 L B Ccnl 16-18 - Ridet. increm. stip. Ccnl 16-18</t>
  </si>
  <si>
    <t>F00Z</t>
  </si>
  <si>
    <t>Incremento indennità personale asili nido</t>
  </si>
  <si>
    <t>U00E</t>
  </si>
  <si>
    <t>INCONGRUENZA 9 - Fondo risorse decentrate</t>
  </si>
  <si>
    <r>
      <t>Art 79 c 1 L D Ccnl 19-21 - Ridet. increm. stip. Ccnl 19-21</t>
    </r>
    <r>
      <rPr>
        <vertAlign val="superscript"/>
        <sz val="8"/>
        <rFont val="Arial"/>
        <family val="2"/>
      </rPr>
      <t xml:space="preserve"> (2)</t>
    </r>
  </si>
  <si>
    <t>F23X</t>
  </si>
  <si>
    <t>Indennità personale ex VIII qualifica funzionale</t>
  </si>
  <si>
    <t>U00F</t>
  </si>
  <si>
    <t>Art 67 c 2 L C Ccnl 16-18 - RIA e ass. ad pers. cessato</t>
  </si>
  <si>
    <t>F00C</t>
  </si>
  <si>
    <t>Premi correlati alla performance organizzativa</t>
  </si>
  <si>
    <t>U00G</t>
  </si>
  <si>
    <t>Art 2 c 3 DLgs 165/2001 - Risp. tratt. ec. pre-Ccnl 94-97</t>
  </si>
  <si>
    <t>F70A</t>
  </si>
  <si>
    <t>Premi correlati alla performance individuale</t>
  </si>
  <si>
    <t>U00H</t>
  </si>
  <si>
    <t>Art 67 c 2 L E Ccnl 16-18-Increm. pers. trasf. disp. legge</t>
  </si>
  <si>
    <t>F00D</t>
  </si>
  <si>
    <t>Indennità condizioni di lavoro ex art.70-bis</t>
  </si>
  <si>
    <t>U00J</t>
  </si>
  <si>
    <t>Art 67 c 2 L E Ccnl 16-18 - Increm. altro pers. trasf.</t>
  </si>
  <si>
    <t>F00E</t>
  </si>
  <si>
    <t>Ind turno, reperib e lav fest (art 24 c 1 CCNL 14.09.2000)</t>
  </si>
  <si>
    <t>U00K</t>
  </si>
  <si>
    <t>Art 67 c 2 L F Ccnl 16-18 - Rid. stab. org. dir. Regioni</t>
  </si>
  <si>
    <t>F00J</t>
  </si>
  <si>
    <t>Compensi specifiche responsabilità</t>
  </si>
  <si>
    <t>U00L</t>
  </si>
  <si>
    <t>Art 67 c 2 L G Ccnl 16-18 - Increm. riduz. stab. straord.</t>
  </si>
  <si>
    <t>F00K</t>
  </si>
  <si>
    <t>Art 113 DLgs 50/2016 - Incentivi funzioni tecniche</t>
  </si>
  <si>
    <t>U22I</t>
  </si>
  <si>
    <t>Art 67 c 2 L H Ccnl 16-18 - Increm. dot org e relat copert</t>
  </si>
  <si>
    <t>F00M</t>
  </si>
  <si>
    <t>Compensi Avvocati art. 9 cc. 5-6 DL 90/2014</t>
  </si>
  <si>
    <t>U07E</t>
  </si>
  <si>
    <t>Art 79 c 1 L C Ccnl 19-21 - Incr. stabile consist. personale</t>
  </si>
  <si>
    <t>F23Y</t>
  </si>
  <si>
    <t>Incentivi recupero evasione IMU e TARI</t>
  </si>
  <si>
    <t>U04C</t>
  </si>
  <si>
    <r>
      <t>Art 67 c 2 L H Ccnl 16-18 - Nuove ass. art 33 DL34/19</t>
    </r>
    <r>
      <rPr>
        <vertAlign val="superscript"/>
        <sz val="8"/>
        <rFont val="Arial"/>
        <family val="2"/>
      </rPr>
      <t xml:space="preserve"> (3)</t>
    </r>
  </si>
  <si>
    <t>F15K</t>
  </si>
  <si>
    <t>Compensi Istat Enti e Organismi pubblici autorizzati</t>
  </si>
  <si>
    <t>U00P</t>
  </si>
  <si>
    <t>Art 1 c 800 L 205/2017 - Armonizz pers province transitato</t>
  </si>
  <si>
    <t>F10K</t>
  </si>
  <si>
    <t>Altre specifiche disposizioni di legge</t>
  </si>
  <si>
    <t>U00Q</t>
  </si>
  <si>
    <r>
      <t>Art 11 c 1 L B DL 135/18 - Incr acc ass deroga fac ass.li</t>
    </r>
    <r>
      <rPr>
        <vertAlign val="superscript"/>
        <sz val="8"/>
        <rFont val="Arial"/>
        <family val="2"/>
      </rPr>
      <t xml:space="preserve"> (4)</t>
    </r>
  </si>
  <si>
    <t>Compensi ai messi notificatori</t>
  </si>
  <si>
    <t>U00R</t>
  </si>
  <si>
    <t>Compensi al personale case da gioco</t>
  </si>
  <si>
    <t>U00S</t>
  </si>
  <si>
    <t>Polizia Locale - Servizi aggiuntivi iniziativa privata</t>
  </si>
  <si>
    <t>U01B</t>
  </si>
  <si>
    <t>Polizia locale - Incentivi prov violazione codice strada</t>
  </si>
  <si>
    <t>U00M</t>
  </si>
  <si>
    <t>Polizia locale - Indennità di servizio esterno</t>
  </si>
  <si>
    <t>U00V</t>
  </si>
  <si>
    <t>Polizia locale - Indennità di funzione</t>
  </si>
  <si>
    <t>U00Y</t>
  </si>
  <si>
    <t>Art 113 DLgs 50/2016 - Quote incentivi funzioni tecniche</t>
  </si>
  <si>
    <t>F00N</t>
  </si>
  <si>
    <t>Altri istituti non compresi fra i precedenti</t>
  </si>
  <si>
    <t>U998</t>
  </si>
  <si>
    <t>Totale Fondo risorse decentrate</t>
  </si>
  <si>
    <t>Art 4 c 9 DL 19/2020 - Ris ind ord pubbl PL attiv Covid-19</t>
  </si>
  <si>
    <t>F16T</t>
  </si>
  <si>
    <t>Art 70-ter Ccnl 16-18 - Contr Istat e Enti pubbl autorizz</t>
  </si>
  <si>
    <t>F00S</t>
  </si>
  <si>
    <t>Art 56-ter Ccnl 16-18 - Risorse serv agg PL iniz privata</t>
  </si>
  <si>
    <t>F00V</t>
  </si>
  <si>
    <t>Art 56-quater L C Ccnl 16-18 - Prov. violaz. codice strada</t>
  </si>
  <si>
    <t>F01V</t>
  </si>
  <si>
    <r>
      <t xml:space="preserve">Art 67 c 3 L C Ccnl 16-18 - Altre spec. disp. di legge </t>
    </r>
    <r>
      <rPr>
        <vertAlign val="superscript"/>
        <sz val="8"/>
        <rFont val="Arial"/>
        <family val="2"/>
      </rPr>
      <t>(5)</t>
    </r>
  </si>
  <si>
    <t>F00T</t>
  </si>
  <si>
    <t>Art 67 c 3 L D Ccnl 16-18-RIA cess anno prec mensil residue</t>
  </si>
  <si>
    <t>F00U</t>
  </si>
  <si>
    <t>Art 67 c 3 L E Ccnl 16-18 -Risp. straord. cons. anno prec.</t>
  </si>
  <si>
    <t>F00W</t>
  </si>
  <si>
    <t>Art 67 c 3 L F Ccnl 16-18 - Messi notificatori</t>
  </si>
  <si>
    <t>F00X</t>
  </si>
  <si>
    <t>Art 67 c 3 L G Ccnl 16-18 - Ris. pers. da case da gioco</t>
  </si>
  <si>
    <t>F00Y</t>
  </si>
  <si>
    <t>Art 67 c 3 L H Ccnl 16-18 - Integrazione 1,2% m.s. 1997</t>
  </si>
  <si>
    <t>F01J</t>
  </si>
  <si>
    <r>
      <t>Art 79 c 3 Ccnl 19-21 - Increm 0,22% m.s. 2018 dal 1.1.2022</t>
    </r>
    <r>
      <rPr>
        <vertAlign val="superscript"/>
        <sz val="8"/>
        <rFont val="Arial"/>
        <family val="2"/>
      </rPr>
      <t xml:space="preserve"> (2)</t>
    </r>
  </si>
  <si>
    <t>F20L</t>
  </si>
  <si>
    <t>Art 67 c 3 L I Ccnl 16-18-Ris. obiett. ente anche manten.</t>
  </si>
  <si>
    <t>F01K</t>
  </si>
  <si>
    <t>Art 67 c 3 L K Ccnl 16-18-Integr. pers. trasf. corso d'anno</t>
  </si>
  <si>
    <t>F01M</t>
  </si>
  <si>
    <r>
      <t>Art 68 c 1 Ccnl 16-18-Ris fisse non utilizzate fondi prec.</t>
    </r>
    <r>
      <rPr>
        <vertAlign val="superscript"/>
        <sz val="8"/>
        <rFont val="Arial"/>
        <family val="2"/>
      </rPr>
      <t xml:space="preserve"> (6)</t>
    </r>
  </si>
  <si>
    <t>F01N</t>
  </si>
  <si>
    <t>Art 67 c 2 L E Ccnl 16-18 -Dec. pers. trasf. disp. Legge</t>
  </si>
  <si>
    <t>F01Q</t>
  </si>
  <si>
    <t>Art 67 c 2 L E Ccnl 16-18 -Dec. altro pers. trasf.</t>
  </si>
  <si>
    <t>F01R</t>
  </si>
  <si>
    <t>Art 7 c 4 L U Ccnl 16-18 - Dec. risorse destinate P.O.</t>
  </si>
  <si>
    <t>F03Q</t>
  </si>
  <si>
    <t>Art 1 c 456 L 147/2013 - Decurtazione permanente</t>
  </si>
  <si>
    <t>Posizioni organizzative (bilancio)</t>
  </si>
  <si>
    <t>Retribuzione di posizione</t>
  </si>
  <si>
    <t>U00U</t>
  </si>
  <si>
    <t>Risorse a carico del Bilancio</t>
  </si>
  <si>
    <t>Retribuzione di risultato</t>
  </si>
  <si>
    <t>U00W</t>
  </si>
  <si>
    <t>Artt 15 c 4, 67 c 1 Ccnl 16-18 - Ris. dest. P.O. 2017</t>
  </si>
  <si>
    <t>F01U</t>
  </si>
  <si>
    <t>Retribuzione di risultato per incarichi ad interim</t>
  </si>
  <si>
    <t>U00X</t>
  </si>
  <si>
    <t>Art 7 c 4 L U Ccnl 16-18 - Increm. risorse destinate P.O.</t>
  </si>
  <si>
    <t>F03R</t>
  </si>
  <si>
    <t>Art 11bis c2 DL135/18 - Increm pos e ris P.O. rinunce ass.li</t>
  </si>
  <si>
    <t>F15L</t>
  </si>
  <si>
    <r>
      <t>Art 33 DL34/19 - Quota parte destinata alle P.O.</t>
    </r>
    <r>
      <rPr>
        <vertAlign val="superscript"/>
        <sz val="8"/>
        <rFont val="Arial"/>
        <family val="2"/>
      </rPr>
      <t xml:space="preserve"> (3)</t>
    </r>
  </si>
  <si>
    <t>F15M</t>
  </si>
  <si>
    <t>Totale P.O. (bilancio)</t>
  </si>
  <si>
    <t>Art 15 c 7 Ccnl 16-18 - Riduzione risorse destinate P.O.</t>
  </si>
  <si>
    <t>F01W</t>
  </si>
  <si>
    <t>Straordinario (bilancio)</t>
  </si>
  <si>
    <t>Straordinario ordinario</t>
  </si>
  <si>
    <t>U05P</t>
  </si>
  <si>
    <t>Straordinario elettorale</t>
  </si>
  <si>
    <t>U05Q</t>
  </si>
  <si>
    <t>Art 14 Ccnl 98-01 - Ris straordinario ordinario anno 2017</t>
  </si>
  <si>
    <t>F15N</t>
  </si>
  <si>
    <t>Straordinario per eventi straordinari e calamità naturali</t>
  </si>
  <si>
    <t>U05R</t>
  </si>
  <si>
    <t>Art 39 Ccnl 14.9.00 - Ris straord elettorale</t>
  </si>
  <si>
    <t>F15O</t>
  </si>
  <si>
    <t>Art 39 Ccnl 14.9.00 - Ris straord eventi str e cal naturali</t>
  </si>
  <si>
    <t>F15P</t>
  </si>
  <si>
    <t>Totale Straordinario (bilancio)</t>
  </si>
  <si>
    <t>Art 67 c 2 L G Ccnl 16-18 - Riduz stab straord a fav Fondo</t>
  </si>
  <si>
    <t>F15R</t>
  </si>
  <si>
    <r>
      <rPr>
        <vertAlign val="superscript"/>
        <sz val="8"/>
        <rFont val="Arial"/>
        <family val="2"/>
      </rPr>
      <t>(1)</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</si>
  <si>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Voce da valorizzare unicamente se la contrattazione 2022 risulta certificata dopo la data di efficacia del Ccnl 2019-21.</t>
    </r>
  </si>
  <si>
    <r>
      <rPr>
        <vertAlign val="superscript"/>
        <sz val="8"/>
        <rFont val="Arial"/>
        <family val="2"/>
      </rPr>
      <t xml:space="preserve">(3) </t>
    </r>
    <r>
      <rPr>
        <sz val="8"/>
        <rFont val="Arial"/>
        <family val="2"/>
      </rPr>
      <t>Indicare gli incrementi del fondo e delle risorse destinate alle P.O. come certificati dall'organo di controllo determinati da assunzioni a tempo indeterminato (cfr. nota MEF prot. 179877 del 1 settembre 2020).</t>
    </r>
  </si>
  <si>
    <r>
      <rPr>
        <vertAlign val="superscript"/>
        <sz val="8"/>
        <rFont val="Arial"/>
        <family val="2"/>
      </rPr>
      <t xml:space="preserve">(4) </t>
    </r>
    <r>
      <rPr>
        <sz val="8"/>
        <rFont val="Arial"/>
        <family val="2"/>
      </rPr>
      <t>Ivi compreso l'accessorio per assunzioni a tempo determinato ex articolo 1 decreto legge n. 80/2021 di personale il cui costo è incluso nel quadro economico del progetto con relativo rimborso sulle risorse del PNRR.</t>
    </r>
  </si>
  <si>
    <r>
      <rPr>
        <vertAlign val="superscript"/>
        <sz val="8"/>
        <rFont val="Arial"/>
        <family val="2"/>
      </rPr>
      <t xml:space="preserve">(5) </t>
    </r>
    <r>
      <rPr>
        <sz val="8"/>
        <rFont val="Arial"/>
        <family val="2"/>
      </rPr>
      <t>Escluse le poste identificate in voci specifiche separate.</t>
    </r>
  </si>
  <si>
    <r>
      <rPr>
        <vertAlign val="superscript"/>
        <sz val="8"/>
        <rFont val="Arial"/>
        <family val="2"/>
      </rPr>
      <t xml:space="preserve">(6) </t>
    </r>
    <r>
      <rPr>
        <sz val="8"/>
        <rFont val="Arial"/>
        <family val="2"/>
      </rPr>
      <t>Se il fondo 2022 risulta certificato oltre la data di efficacia del CCNL 2019-21 ricomprendere in questa voce, secondo le indicazioni dell'art. 79, comma 5, del Ccnl 2019-21, anche gli arretrati 2021 dell'art. 79, comma 1, lettera b).</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</si>
</sst>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numFmt numFmtId="165" formatCode=";;;"/>
    <numFmt numFmtId="166" formatCode="#,###.00"/>
    <numFmt numFmtId="167" formatCode="#,###.00;\-#,###.00;;"/>
    <numFmt numFmtId="168" formatCode="[$€]\ #,##0;[Red]\-[$€]\ #,##0"/>
    <numFmt numFmtId="169" formatCode="_-* #,##0_-;\-* #,##0_-;_-* &quot;-&quot;_-;_-@_-"/>
    <numFmt numFmtId="170" formatCode="General_)"/>
    <numFmt numFmtId="171" formatCode="_-&quot;L.&quot;\ * #,##0_-;\-&quot;L.&quot;\ * #,##0_-;_-&quot;L.&quot;\ * &quot;-&quot;_-;_-@_-"/>
  </numFmts>
  <fonts count="72" x14ac:knownFonts="1">
    <font>
      <sz val="8"/>
      <name val="Helv"/>
    </font>
    <font>
      <sz val="11"/>
      <color theme="1"/>
      <name val="Calibri"/>
      <family val="2"/>
      <scheme val="minor"/>
    </font>
    <font>
      <sz val="8"/>
      <name val="Helv"/>
    </font>
    <font>
      <b/>
      <sz val="18"/>
      <name val="Times New Roman"/>
      <family val="1"/>
    </font>
    <font>
      <b/>
      <sz val="12"/>
      <name val="Arial"/>
      <family val="2"/>
    </font>
    <font>
      <b/>
      <sz val="12"/>
      <color theme="0"/>
      <name val="Arial"/>
      <family val="2"/>
    </font>
    <font>
      <sz val="8"/>
      <name val="Arial"/>
      <family val="2"/>
    </font>
    <font>
      <sz val="9"/>
      <name val="Arial"/>
      <family val="2"/>
    </font>
    <font>
      <b/>
      <sz val="10"/>
      <color indexed="10"/>
      <name val="Arial"/>
      <family val="2"/>
    </font>
    <font>
      <b/>
      <sz val="10"/>
      <name val="Arial"/>
      <family val="2"/>
    </font>
    <font>
      <b/>
      <i/>
      <sz val="8"/>
      <name val="Arial"/>
      <family val="2"/>
    </font>
    <font>
      <b/>
      <sz val="8"/>
      <name val="Arial"/>
      <family val="2"/>
    </font>
    <font>
      <sz val="6"/>
      <name val="MS Serif"/>
      <family val="1"/>
    </font>
    <font>
      <i/>
      <sz val="8"/>
      <name val="Arial"/>
      <family val="2"/>
    </font>
    <font>
      <sz val="8"/>
      <color theme="0"/>
      <name val="Arial"/>
      <family val="2"/>
    </font>
    <font>
      <b/>
      <sz val="10"/>
      <color rgb="FFFF0000"/>
      <name val="Arial"/>
      <family val="2"/>
    </font>
    <font>
      <sz val="8"/>
      <color theme="0"/>
      <name val="Helv"/>
    </font>
    <font>
      <b/>
      <sz val="9"/>
      <name val="Arial"/>
      <family val="2"/>
    </font>
    <font>
      <sz val="8"/>
      <name val="MS Serif"/>
      <family val="1"/>
    </font>
    <font>
      <i/>
      <sz val="9"/>
      <name val="Arial"/>
      <family val="2"/>
    </font>
    <font>
      <sz val="10"/>
      <name val="MS Sans Serif"/>
      <family val="2"/>
    </font>
    <font>
      <sz val="10"/>
      <name val="Arial"/>
      <family val="2"/>
    </font>
    <font>
      <sz val="11"/>
      <name val="Arial"/>
      <family val="2"/>
    </font>
    <font>
      <b/>
      <i/>
      <sz val="13"/>
      <color indexed="8"/>
      <name val="Arial"/>
      <family val="2"/>
    </font>
    <font>
      <b/>
      <sz val="13"/>
      <color indexed="10"/>
      <name val="Arial"/>
      <family val="2"/>
    </font>
    <font>
      <b/>
      <i/>
      <sz val="9"/>
      <name val="Arial"/>
      <family val="2"/>
    </font>
    <font>
      <sz val="8"/>
      <name val="Trebuchet MS"/>
      <family val="2"/>
    </font>
    <font>
      <b/>
      <sz val="7"/>
      <name val="Arial"/>
      <family val="2"/>
    </font>
    <font>
      <sz val="8"/>
      <color indexed="10"/>
      <name val="Arial"/>
      <family val="2"/>
    </font>
    <font>
      <b/>
      <sz val="8"/>
      <color indexed="10"/>
      <name val="Arial"/>
      <family val="2"/>
    </font>
    <font>
      <sz val="7"/>
      <name val="Arial"/>
      <family val="2"/>
    </font>
    <font>
      <b/>
      <sz val="6"/>
      <name val="Arial"/>
      <family val="2"/>
    </font>
    <font>
      <sz val="7"/>
      <name val="MS Serif"/>
      <family val="1"/>
    </font>
    <font>
      <sz val="10"/>
      <color theme="0"/>
      <name val="Arial"/>
      <family val="2"/>
    </font>
    <font>
      <b/>
      <sz val="12"/>
      <color indexed="10"/>
      <name val="Arial"/>
      <family val="2"/>
    </font>
    <font>
      <sz val="8"/>
      <color rgb="FFFF0000"/>
      <name val="Arial"/>
      <family val="2"/>
    </font>
    <font>
      <sz val="12"/>
      <color rgb="FFFF0000"/>
      <name val="Arial"/>
      <family val="2"/>
    </font>
    <font>
      <sz val="10"/>
      <color rgb="FFFF0000"/>
      <name val="Arial"/>
      <family val="2"/>
    </font>
    <font>
      <b/>
      <sz val="6"/>
      <color indexed="8"/>
      <name val="Arial"/>
      <family val="2"/>
    </font>
    <font>
      <b/>
      <sz val="6"/>
      <color rgb="FFFF0000"/>
      <name val="Arial"/>
      <family val="2"/>
    </font>
    <font>
      <sz val="8"/>
      <color rgb="FFFF0000"/>
      <name val="Helv"/>
    </font>
    <font>
      <b/>
      <sz val="6"/>
      <name val="MS Serif"/>
      <family val="1"/>
    </font>
    <font>
      <b/>
      <sz val="9"/>
      <color rgb="FFFF0000"/>
      <name val="Arial"/>
      <family val="2"/>
    </font>
    <font>
      <b/>
      <sz val="11"/>
      <name val="Calibri"/>
      <family val="2"/>
    </font>
    <font>
      <b/>
      <sz val="6"/>
      <color rgb="FFFF0000"/>
      <name val="MS Serif"/>
      <family val="1"/>
    </font>
    <font>
      <sz val="8.5"/>
      <name val="MS Serif"/>
      <family val="1"/>
    </font>
    <font>
      <sz val="7"/>
      <name val="Helv"/>
    </font>
    <font>
      <b/>
      <sz val="7"/>
      <name val="Helv"/>
    </font>
    <font>
      <b/>
      <sz val="8"/>
      <color rgb="FFFF0000"/>
      <name val="Helv"/>
    </font>
    <font>
      <b/>
      <sz val="8"/>
      <name val="Helv"/>
    </font>
    <font>
      <b/>
      <sz val="10"/>
      <color rgb="FFFF0000"/>
      <name val="Helv"/>
    </font>
    <font>
      <b/>
      <sz val="18"/>
      <name val="Arial"/>
      <family val="2"/>
    </font>
    <font>
      <sz val="12"/>
      <name val="Arial"/>
      <family val="2"/>
    </font>
    <font>
      <sz val="12"/>
      <color rgb="FF0000CC"/>
      <name val="Arial"/>
      <family val="2"/>
    </font>
    <font>
      <sz val="16"/>
      <name val="Arial"/>
      <family val="2"/>
    </font>
    <font>
      <vertAlign val="superscript"/>
      <sz val="10"/>
      <name val="Arial"/>
      <family val="2"/>
    </font>
    <font>
      <b/>
      <i/>
      <sz val="12"/>
      <name val="Arial"/>
      <family val="2"/>
    </font>
    <font>
      <b/>
      <sz val="14"/>
      <name val="Arial"/>
      <family val="2"/>
    </font>
    <font>
      <sz val="12"/>
      <color theme="1"/>
      <name val="Times New Roman"/>
      <family val="2"/>
    </font>
    <font>
      <i/>
      <sz val="10"/>
      <name val="Arial"/>
      <family val="2"/>
    </font>
    <font>
      <vertAlign val="superscript"/>
      <sz val="8"/>
      <name val="Arial"/>
      <family val="2"/>
    </font>
    <font>
      <b/>
      <sz val="9.6"/>
      <color indexed="12"/>
      <name val="Arial"/>
      <family val="2"/>
    </font>
    <font>
      <b/>
      <sz val="14"/>
      <color indexed="10"/>
      <name val="Arial"/>
      <family val="2"/>
    </font>
    <font>
      <b/>
      <sz val="11"/>
      <name val="Helv"/>
    </font>
    <font>
      <sz val="14"/>
      <name val="Arial"/>
      <family val="2"/>
    </font>
    <font>
      <sz val="8"/>
      <color indexed="12"/>
      <name val="Arial"/>
      <family val="2"/>
    </font>
    <font>
      <b/>
      <sz val="11"/>
      <name val="Arial"/>
      <family val="2"/>
    </font>
    <font>
      <sz val="12"/>
      <name val="Times New Roman"/>
      <family val="1"/>
    </font>
    <font>
      <sz val="8"/>
      <name val="Comic Sans MS"/>
      <family val="4"/>
    </font>
    <font>
      <sz val="12"/>
      <color theme="1"/>
      <name val="Calibri"/>
      <family val="2"/>
      <scheme val="minor"/>
    </font>
    <font>
      <sz val="8"/>
      <color indexed="8"/>
      <name val="Trebuchet MS"/>
      <family val="2"/>
    </font>
    <font>
      <sz val="10"/>
      <name val="Courier"/>
      <family val="3"/>
    </font>
  </fonts>
  <fills count="10">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gray0625"/>
    </fill>
    <fill>
      <patternFill patternType="solid">
        <fgColor indexed="65"/>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diagonal/>
    </border>
    <border>
      <left/>
      <right style="double">
        <color indexed="64"/>
      </right>
      <top/>
      <bottom/>
      <diagonal/>
    </border>
    <border>
      <left/>
      <right style="medium">
        <color indexed="64"/>
      </right>
      <top/>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left/>
      <right/>
      <top style="double">
        <color indexed="64"/>
      </top>
      <bottom style="thin">
        <color indexed="64"/>
      </bottom>
      <diagonal/>
    </border>
    <border>
      <left style="double">
        <color indexed="64"/>
      </left>
      <right style="medium">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double">
        <color indexed="64"/>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s>
  <cellStyleXfs count="34">
    <xf numFmtId="0" fontId="0" fillId="0" borderId="0"/>
    <xf numFmtId="4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58" fillId="0" borderId="0"/>
    <xf numFmtId="0" fontId="2" fillId="0" borderId="0"/>
    <xf numFmtId="168" fontId="2" fillId="0" borderId="0" applyFont="0" applyFill="0" applyBorder="0" applyAlignment="0" applyProtection="0"/>
    <xf numFmtId="0" fontId="58" fillId="0" borderId="0" applyNumberFormat="0" applyBorder="0" applyAlignment="0"/>
    <xf numFmtId="169" fontId="67"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0" fontId="68" fillId="0" borderId="0"/>
    <xf numFmtId="0" fontId="2" fillId="0" borderId="0"/>
    <xf numFmtId="0" fontId="21" fillId="0" borderId="0"/>
    <xf numFmtId="0" fontId="58" fillId="0" borderId="0"/>
    <xf numFmtId="0" fontId="1" fillId="0" borderId="0"/>
    <xf numFmtId="0" fontId="1" fillId="0" borderId="0"/>
    <xf numFmtId="0" fontId="58" fillId="0" borderId="0"/>
    <xf numFmtId="0" fontId="2" fillId="0" borderId="0"/>
    <xf numFmtId="0" fontId="58" fillId="0" borderId="0"/>
    <xf numFmtId="0" fontId="1" fillId="0" borderId="0"/>
    <xf numFmtId="0" fontId="68" fillId="0" borderId="0"/>
    <xf numFmtId="0" fontId="2" fillId="0" borderId="0"/>
    <xf numFmtId="0" fontId="21" fillId="0" borderId="0"/>
    <xf numFmtId="0" fontId="69" fillId="0" borderId="0"/>
    <xf numFmtId="0" fontId="58" fillId="0" borderId="0"/>
    <xf numFmtId="9" fontId="20" fillId="0" borderId="0" applyFont="0" applyFill="0" applyBorder="0" applyAlignment="0" applyProtection="0"/>
    <xf numFmtId="9" fontId="20" fillId="0" borderId="0" applyFont="0" applyFill="0" applyBorder="0" applyAlignment="0" applyProtection="0"/>
    <xf numFmtId="171" fontId="67" fillId="0" borderId="0" applyFont="0" applyFill="0" applyBorder="0" applyAlignment="0" applyProtection="0"/>
  </cellStyleXfs>
  <cellXfs count="813">
    <xf numFmtId="0" fontId="0" fillId="0" borderId="0" xfId="0"/>
    <xf numFmtId="0" fontId="3" fillId="0" borderId="0" xfId="0" applyFont="1" applyBorder="1" applyAlignment="1" applyProtection="1">
      <alignment vertical="top"/>
    </xf>
    <xf numFmtId="0" fontId="4" fillId="0" borderId="0" xfId="0" applyFont="1" applyAlignment="1" applyProtection="1">
      <alignment horizontal="right" vertical="top"/>
    </xf>
    <xf numFmtId="0" fontId="5" fillId="0" borderId="0" xfId="0" applyFont="1" applyAlignment="1" applyProtection="1">
      <alignment horizontal="left" vertical="top"/>
    </xf>
    <xf numFmtId="0" fontId="6" fillId="0" borderId="0" xfId="0" applyFont="1"/>
    <xf numFmtId="0" fontId="7" fillId="0" borderId="0" xfId="0" applyFont="1" applyProtection="1"/>
    <xf numFmtId="0" fontId="6" fillId="0" borderId="0" xfId="0" applyFont="1" applyAlignment="1" applyProtection="1">
      <alignment horizontal="center"/>
    </xf>
    <xf numFmtId="0" fontId="6" fillId="0" borderId="0" xfId="0" applyFont="1" applyProtection="1"/>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vertical="center" wrapText="1"/>
    </xf>
    <xf numFmtId="0" fontId="6" fillId="0" borderId="5" xfId="0" applyFont="1" applyFill="1" applyBorder="1" applyAlignment="1">
      <alignment horizontal="centerContinuous"/>
    </xf>
    <xf numFmtId="0" fontId="6" fillId="0" borderId="6" xfId="0" applyFont="1" applyFill="1" applyBorder="1" applyAlignment="1">
      <alignment horizont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Continuous" vertical="center" wrapText="1"/>
    </xf>
    <xf numFmtId="0" fontId="11" fillId="0" borderId="13" xfId="0" applyFont="1" applyFill="1" applyBorder="1" applyAlignment="1">
      <alignment horizontal="centerContinuous" vertical="center"/>
    </xf>
    <xf numFmtId="0" fontId="11" fillId="0" borderId="12" xfId="0" applyFont="1" applyFill="1" applyBorder="1" applyAlignment="1" applyProtection="1">
      <alignment horizontal="centerContinuous" vertical="center"/>
    </xf>
    <xf numFmtId="0" fontId="11" fillId="0" borderId="14" xfId="0" applyFont="1" applyFill="1" applyBorder="1" applyAlignment="1">
      <alignment horizontal="centerContinuous" vertical="center"/>
    </xf>
    <xf numFmtId="0" fontId="11" fillId="0" borderId="15" xfId="0" applyFont="1" applyFill="1" applyBorder="1" applyAlignment="1" applyProtection="1">
      <alignment horizontal="centerContinuous" vertical="center" wrapText="1"/>
    </xf>
    <xf numFmtId="0" fontId="11" fillId="0" borderId="16" xfId="0" applyFont="1" applyFill="1" applyBorder="1" applyAlignment="1">
      <alignment horizontal="centerContinuous" vertical="center"/>
    </xf>
    <xf numFmtId="0" fontId="11" fillId="0" borderId="15" xfId="0" applyFont="1" applyFill="1" applyBorder="1" applyAlignment="1" applyProtection="1">
      <alignment horizontal="centerContinuous"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9" xfId="0" applyFont="1" applyFill="1" applyBorder="1" applyAlignment="1" applyProtection="1">
      <alignment horizontal="center"/>
    </xf>
    <xf numFmtId="0" fontId="6" fillId="0" borderId="21" xfId="0" applyFont="1" applyFill="1" applyBorder="1" applyAlignment="1" applyProtection="1">
      <alignment horizontal="left"/>
    </xf>
    <xf numFmtId="0" fontId="13" fillId="0" borderId="22" xfId="0" applyFont="1" applyFill="1" applyBorder="1" applyAlignment="1" applyProtection="1">
      <alignment horizontal="center"/>
    </xf>
    <xf numFmtId="164" fontId="6" fillId="2" borderId="15" xfId="0" applyNumberFormat="1" applyFont="1" applyFill="1" applyBorder="1" applyAlignment="1" applyProtection="1">
      <protection locked="0"/>
    </xf>
    <xf numFmtId="164" fontId="6" fillId="2" borderId="22" xfId="0" applyNumberFormat="1" applyFont="1" applyFill="1" applyBorder="1" applyAlignment="1" applyProtection="1">
      <protection locked="0"/>
    </xf>
    <xf numFmtId="164" fontId="6" fillId="0" borderId="15" xfId="0" applyNumberFormat="1" applyFont="1" applyFill="1" applyBorder="1" applyAlignment="1" applyProtection="1">
      <protection locked="0"/>
    </xf>
    <xf numFmtId="164" fontId="6" fillId="0" borderId="22" xfId="0" applyNumberFormat="1" applyFont="1" applyFill="1" applyBorder="1" applyAlignment="1" applyProtection="1">
      <protection locked="0"/>
    </xf>
    <xf numFmtId="164" fontId="6" fillId="2" borderId="15" xfId="0" applyNumberFormat="1" applyFont="1" applyFill="1" applyBorder="1" applyAlignment="1"/>
    <xf numFmtId="164" fontId="6" fillId="2" borderId="23" xfId="0" applyNumberFormat="1" applyFont="1" applyFill="1" applyBorder="1" applyAlignment="1"/>
    <xf numFmtId="0" fontId="14" fillId="0" borderId="0" xfId="0" applyFont="1"/>
    <xf numFmtId="3" fontId="6" fillId="2" borderId="15" xfId="0" applyNumberFormat="1" applyFont="1" applyFill="1" applyBorder="1" applyAlignment="1" applyProtection="1">
      <protection locked="0"/>
    </xf>
    <xf numFmtId="3" fontId="6" fillId="2" borderId="22" xfId="0" applyNumberFormat="1" applyFont="1" applyFill="1" applyBorder="1" applyAlignment="1" applyProtection="1">
      <protection locked="0"/>
    </xf>
    <xf numFmtId="3" fontId="6" fillId="0" borderId="15" xfId="0" applyNumberFormat="1" applyFont="1" applyFill="1" applyBorder="1" applyAlignment="1" applyProtection="1">
      <protection locked="0"/>
    </xf>
    <xf numFmtId="3" fontId="6" fillId="0" borderId="22" xfId="0" applyNumberFormat="1" applyFont="1" applyFill="1" applyBorder="1" applyAlignment="1" applyProtection="1">
      <protection locked="0"/>
    </xf>
    <xf numFmtId="0" fontId="11" fillId="0" borderId="24" xfId="0" applyFont="1" applyFill="1" applyBorder="1" applyAlignment="1" applyProtection="1">
      <alignment horizontal="right" vertical="center"/>
    </xf>
    <xf numFmtId="0" fontId="6" fillId="0" borderId="25" xfId="0" applyFont="1" applyFill="1" applyBorder="1" applyAlignment="1" applyProtection="1">
      <alignment horizontal="center"/>
    </xf>
    <xf numFmtId="164" fontId="6" fillId="0" borderId="26" xfId="0" applyNumberFormat="1" applyFont="1" applyFill="1" applyBorder="1" applyAlignment="1"/>
    <xf numFmtId="164" fontId="6" fillId="0" borderId="27" xfId="0" applyNumberFormat="1" applyFont="1" applyFill="1" applyBorder="1" applyAlignment="1"/>
    <xf numFmtId="164" fontId="6" fillId="0" borderId="28" xfId="0" applyNumberFormat="1" applyFont="1" applyFill="1" applyBorder="1" applyAlignment="1"/>
    <xf numFmtId="0" fontId="6" fillId="0" borderId="0" xfId="0" applyFont="1" applyAlignment="1">
      <alignment horizontal="center"/>
    </xf>
    <xf numFmtId="0" fontId="11" fillId="0" borderId="0" xfId="0" applyFont="1"/>
    <xf numFmtId="0" fontId="15" fillId="0" borderId="0" xfId="0" applyFont="1"/>
    <xf numFmtId="0" fontId="6" fillId="0" borderId="0" xfId="0" applyFont="1" applyBorder="1"/>
    <xf numFmtId="0" fontId="4" fillId="0" borderId="0" xfId="0" applyFont="1" applyAlignment="1">
      <alignment horizontal="right" vertical="top"/>
    </xf>
    <xf numFmtId="0" fontId="14" fillId="0" borderId="0" xfId="0" applyFont="1" applyAlignment="1">
      <alignment horizontal="center" vertical="center"/>
    </xf>
    <xf numFmtId="0" fontId="7" fillId="0" borderId="0" xfId="0" applyFont="1"/>
    <xf numFmtId="0" fontId="9" fillId="0" borderId="4" xfId="0" applyFont="1" applyBorder="1" applyAlignment="1">
      <alignment vertical="center" wrapText="1"/>
    </xf>
    <xf numFmtId="0" fontId="16" fillId="0" borderId="0" xfId="0" applyFont="1" applyAlignment="1">
      <alignment horizontal="center" vertical="center"/>
    </xf>
    <xf numFmtId="0" fontId="6" fillId="0" borderId="29" xfId="0" applyFont="1" applyFill="1" applyBorder="1" applyAlignment="1">
      <alignment horizontal="centerContinuous"/>
    </xf>
    <xf numFmtId="0" fontId="6" fillId="0" borderId="30" xfId="0" applyFont="1" applyFill="1" applyBorder="1" applyAlignment="1">
      <alignment horizontal="center"/>
    </xf>
    <xf numFmtId="0" fontId="4" fillId="0" borderId="31" xfId="0" applyFont="1" applyFill="1" applyBorder="1" applyAlignment="1">
      <alignment horizontal="centerContinuous" vertical="center"/>
    </xf>
    <xf numFmtId="0" fontId="6" fillId="0" borderId="31" xfId="0" applyFont="1" applyFill="1" applyBorder="1" applyAlignment="1">
      <alignment horizontal="centerContinuous" vertical="center"/>
    </xf>
    <xf numFmtId="0" fontId="6" fillId="0" borderId="32" xfId="0" applyFont="1" applyFill="1" applyBorder="1" applyAlignment="1">
      <alignment horizontal="centerContinuous" vertical="center"/>
    </xf>
    <xf numFmtId="0" fontId="6" fillId="0" borderId="33" xfId="0" applyFont="1" applyFill="1" applyBorder="1" applyAlignment="1">
      <alignment horizontal="centerContinuous" vertical="center"/>
    </xf>
    <xf numFmtId="0" fontId="16" fillId="0" borderId="0" xfId="0" applyFont="1" applyAlignment="1" applyProtection="1">
      <alignment horizontal="center" vertical="center"/>
      <protection locked="0"/>
    </xf>
    <xf numFmtId="0" fontId="17"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wrapText="1"/>
    </xf>
    <xf numFmtId="0" fontId="11" fillId="0" borderId="36" xfId="0" applyFont="1" applyFill="1" applyBorder="1" applyAlignment="1" applyProtection="1">
      <alignment horizontal="centerContinuous" vertical="center" wrapText="1"/>
    </xf>
    <xf numFmtId="0" fontId="11" fillId="0" borderId="37" xfId="0" applyFont="1" applyFill="1" applyBorder="1" applyAlignment="1">
      <alignment horizontal="centerContinuous" vertical="center"/>
    </xf>
    <xf numFmtId="0" fontId="11" fillId="0" borderId="38" xfId="0" applyFont="1" applyFill="1" applyBorder="1" applyAlignment="1">
      <alignment horizontal="centerContinuous" vertical="center"/>
    </xf>
    <xf numFmtId="0" fontId="6" fillId="0" borderId="39" xfId="0" applyFont="1" applyFill="1" applyBorder="1" applyAlignment="1">
      <alignment horizontal="centerContinuous"/>
    </xf>
    <xf numFmtId="0" fontId="13" fillId="0" borderId="40" xfId="0" applyFont="1" applyFill="1" applyBorder="1" applyAlignment="1">
      <alignment horizontal="center"/>
    </xf>
    <xf numFmtId="0" fontId="18" fillId="0" borderId="41" xfId="0" applyFont="1" applyFill="1" applyBorder="1" applyAlignment="1" applyProtection="1">
      <alignment horizontal="center"/>
    </xf>
    <xf numFmtId="0" fontId="18" fillId="0" borderId="42" xfId="0" applyFont="1" applyFill="1" applyBorder="1" applyAlignment="1" applyProtection="1">
      <alignment horizontal="center"/>
    </xf>
    <xf numFmtId="0" fontId="18" fillId="0" borderId="43" xfId="0" applyFont="1" applyFill="1" applyBorder="1" applyAlignment="1" applyProtection="1">
      <alignment horizontal="center"/>
    </xf>
    <xf numFmtId="0" fontId="7" fillId="0" borderId="44" xfId="0" applyFont="1" applyFill="1" applyBorder="1" applyAlignment="1" applyProtection="1">
      <alignment horizontal="left"/>
    </xf>
    <xf numFmtId="0" fontId="19" fillId="0" borderId="35" xfId="0" applyFont="1" applyFill="1" applyBorder="1" applyAlignment="1">
      <alignment horizontal="center"/>
    </xf>
    <xf numFmtId="2" fontId="6" fillId="0" borderId="45" xfId="1" applyNumberFormat="1" applyFont="1" applyFill="1" applyBorder="1" applyAlignment="1" applyProtection="1">
      <protection locked="0"/>
    </xf>
    <xf numFmtId="2" fontId="6" fillId="0" borderId="46" xfId="1" applyNumberFormat="1" applyFont="1" applyFill="1" applyBorder="1" applyAlignment="1" applyProtection="1">
      <protection locked="0"/>
    </xf>
    <xf numFmtId="2" fontId="6" fillId="0" borderId="47" xfId="1" applyNumberFormat="1" applyFont="1" applyFill="1" applyBorder="1" applyAlignment="1" applyProtection="1">
      <protection locked="0"/>
    </xf>
    <xf numFmtId="0" fontId="19" fillId="0" borderId="48" xfId="0" applyFont="1" applyFill="1" applyBorder="1" applyAlignment="1">
      <alignment horizontal="center"/>
    </xf>
    <xf numFmtId="2" fontId="6" fillId="0" borderId="41" xfId="1" applyNumberFormat="1" applyFont="1" applyFill="1" applyBorder="1" applyAlignment="1" applyProtection="1">
      <protection locked="0"/>
    </xf>
    <xf numFmtId="2" fontId="6" fillId="0" borderId="22" xfId="1" applyNumberFormat="1" applyFont="1" applyFill="1" applyBorder="1" applyAlignment="1" applyProtection="1">
      <protection locked="0"/>
    </xf>
    <xf numFmtId="2" fontId="6" fillId="0" borderId="23" xfId="1" applyNumberFormat="1" applyFont="1" applyFill="1" applyBorder="1" applyAlignment="1" applyProtection="1">
      <protection locked="0"/>
    </xf>
    <xf numFmtId="2" fontId="6" fillId="0" borderId="49" xfId="1" applyNumberFormat="1" applyFont="1" applyFill="1" applyBorder="1" applyAlignment="1" applyProtection="1">
      <protection locked="0"/>
    </xf>
    <xf numFmtId="2" fontId="6" fillId="0" borderId="15" xfId="1" applyNumberFormat="1" applyFont="1" applyFill="1" applyBorder="1" applyAlignment="1" applyProtection="1">
      <protection locked="0"/>
    </xf>
    <xf numFmtId="0" fontId="19" fillId="0" borderId="50" xfId="0" applyFont="1" applyFill="1" applyBorder="1" applyAlignment="1" applyProtection="1">
      <alignment horizontal="center"/>
    </xf>
    <xf numFmtId="0" fontId="11" fillId="0" borderId="51" xfId="0" applyFont="1" applyFill="1" applyBorder="1" applyAlignment="1" applyProtection="1">
      <alignment horizontal="right" vertical="center"/>
    </xf>
    <xf numFmtId="40" fontId="6" fillId="0" borderId="26" xfId="1" applyFont="1" applyFill="1" applyBorder="1" applyAlignment="1"/>
    <xf numFmtId="40" fontId="6" fillId="0" borderId="27" xfId="1" applyFont="1" applyFill="1" applyBorder="1" applyAlignment="1"/>
    <xf numFmtId="40" fontId="6" fillId="0" borderId="28" xfId="1" applyFont="1" applyFill="1" applyBorder="1" applyAlignment="1"/>
    <xf numFmtId="0" fontId="11" fillId="0" borderId="0" xfId="0" applyFont="1" applyBorder="1" applyAlignment="1" applyProtection="1">
      <alignment horizontal="right" vertical="center"/>
    </xf>
    <xf numFmtId="0" fontId="6" fillId="0" borderId="0" xfId="0" applyFont="1" applyBorder="1" applyAlignment="1" applyProtection="1">
      <alignment horizontal="center"/>
    </xf>
    <xf numFmtId="0" fontId="6" fillId="0" borderId="0" xfId="0" applyFont="1" applyFill="1" applyBorder="1"/>
    <xf numFmtId="0" fontId="6" fillId="0" borderId="0" xfId="0" applyFont="1" applyFill="1"/>
    <xf numFmtId="0" fontId="21" fillId="0" borderId="0" xfId="0" applyFont="1"/>
    <xf numFmtId="0" fontId="22" fillId="0" borderId="0" xfId="0" applyFont="1" applyAlignment="1">
      <alignment vertical="top"/>
    </xf>
    <xf numFmtId="0" fontId="22" fillId="0" borderId="0" xfId="0" applyFont="1" applyAlignment="1">
      <alignment vertical="top"/>
    </xf>
    <xf numFmtId="0" fontId="0" fillId="0" borderId="0" xfId="0" applyFont="1"/>
    <xf numFmtId="0" fontId="6" fillId="0" borderId="4" xfId="0" applyFont="1" applyFill="1" applyBorder="1" applyAlignment="1">
      <alignment horizontal="centerContinuous" vertical="center"/>
    </xf>
    <xf numFmtId="0" fontId="9" fillId="0" borderId="4" xfId="0" applyFont="1" applyBorder="1" applyAlignment="1">
      <alignment horizontal="left" vertical="center" wrapText="1"/>
    </xf>
    <xf numFmtId="0" fontId="6" fillId="0" borderId="8" xfId="0" applyFont="1" applyFill="1" applyBorder="1" applyAlignment="1">
      <alignment horizontal="centerContinuous" vertical="center"/>
    </xf>
    <xf numFmtId="0" fontId="6" fillId="0" borderId="7" xfId="0" applyFont="1" applyBorder="1"/>
    <xf numFmtId="0" fontId="6" fillId="0" borderId="52" xfId="0" applyFont="1" applyBorder="1"/>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164" fontId="6" fillId="0" borderId="45" xfId="1" applyNumberFormat="1" applyFont="1" applyFill="1" applyBorder="1" applyAlignment="1" applyProtection="1">
      <protection locked="0"/>
    </xf>
    <xf numFmtId="164" fontId="6" fillId="0" borderId="47" xfId="1" applyNumberFormat="1" applyFont="1" applyFill="1" applyBorder="1" applyAlignment="1" applyProtection="1">
      <protection locked="0"/>
    </xf>
    <xf numFmtId="0" fontId="6" fillId="0" borderId="45" xfId="1" applyNumberFormat="1" applyFont="1" applyFill="1" applyBorder="1" applyAlignment="1" applyProtection="1">
      <protection locked="0"/>
    </xf>
    <xf numFmtId="0" fontId="6" fillId="0" borderId="47" xfId="1" applyNumberFormat="1" applyFont="1" applyFill="1" applyBorder="1" applyAlignment="1" applyProtection="1">
      <protection locked="0"/>
    </xf>
    <xf numFmtId="164" fontId="6" fillId="0" borderId="41" xfId="1" applyNumberFormat="1" applyFont="1" applyFill="1" applyBorder="1" applyAlignment="1" applyProtection="1">
      <protection locked="0"/>
    </xf>
    <xf numFmtId="164" fontId="6" fillId="0" borderId="23" xfId="1" applyNumberFormat="1" applyFont="1" applyFill="1" applyBorder="1" applyAlignment="1" applyProtection="1">
      <protection locked="0"/>
    </xf>
    <xf numFmtId="0" fontId="6" fillId="0" borderId="41" xfId="1" applyNumberFormat="1" applyFont="1" applyFill="1" applyBorder="1" applyAlignment="1" applyProtection="1">
      <protection locked="0"/>
    </xf>
    <xf numFmtId="0" fontId="6" fillId="0" borderId="23" xfId="1" applyNumberFormat="1" applyFont="1" applyFill="1" applyBorder="1" applyAlignment="1" applyProtection="1">
      <protection locked="0"/>
    </xf>
    <xf numFmtId="164" fontId="6" fillId="0" borderId="49" xfId="1" applyNumberFormat="1" applyFont="1" applyFill="1" applyBorder="1" applyAlignment="1" applyProtection="1">
      <protection locked="0"/>
    </xf>
    <xf numFmtId="0" fontId="6" fillId="0" borderId="49" xfId="1" applyNumberFormat="1" applyFont="1" applyFill="1" applyBorder="1" applyAlignment="1" applyProtection="1">
      <protection locked="0"/>
    </xf>
    <xf numFmtId="164" fontId="6" fillId="0" borderId="15" xfId="1" applyNumberFormat="1" applyFont="1" applyFill="1" applyBorder="1" applyAlignment="1" applyProtection="1">
      <protection locked="0"/>
    </xf>
    <xf numFmtId="0" fontId="6" fillId="0" borderId="15" xfId="1" applyNumberFormat="1" applyFont="1" applyFill="1" applyBorder="1" applyAlignment="1" applyProtection="1">
      <protection locked="0"/>
    </xf>
    <xf numFmtId="38" fontId="6" fillId="0" borderId="26" xfId="1" applyNumberFormat="1" applyFont="1" applyFill="1" applyBorder="1" applyAlignment="1"/>
    <xf numFmtId="38" fontId="6" fillId="0" borderId="28" xfId="1" applyNumberFormat="1" applyFont="1" applyFill="1" applyBorder="1" applyAlignment="1"/>
    <xf numFmtId="165" fontId="0" fillId="2" borderId="0" xfId="0" applyNumberFormat="1" applyFill="1"/>
    <xf numFmtId="0" fontId="3" fillId="2" borderId="0" xfId="0" applyFont="1" applyFill="1" applyBorder="1" applyAlignment="1">
      <alignment horizontal="left" vertical="center"/>
    </xf>
    <xf numFmtId="0" fontId="0" fillId="2" borderId="0" xfId="0" applyFill="1"/>
    <xf numFmtId="0" fontId="0" fillId="2" borderId="0" xfId="0" applyFill="1" applyBorder="1" applyAlignment="1"/>
    <xf numFmtId="0" fontId="23" fillId="2" borderId="0" xfId="0" applyFont="1" applyFill="1" applyBorder="1" applyAlignment="1">
      <alignment horizontal="center"/>
    </xf>
    <xf numFmtId="1" fontId="0" fillId="2" borderId="0" xfId="0" applyNumberFormat="1" applyFill="1" applyBorder="1" applyAlignment="1" applyProtection="1"/>
    <xf numFmtId="0" fontId="24" fillId="2" borderId="0" xfId="0" applyFont="1" applyFill="1" applyBorder="1" applyAlignment="1">
      <alignment horizontal="center"/>
    </xf>
    <xf numFmtId="0" fontId="25" fillId="2" borderId="0" xfId="0" applyFont="1" applyFill="1"/>
    <xf numFmtId="0" fontId="17" fillId="2" borderId="53"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9" xfId="0" applyFont="1" applyFill="1" applyBorder="1" applyAlignment="1">
      <alignment horizontal="center" wrapText="1"/>
    </xf>
    <xf numFmtId="0" fontId="17" fillId="2" borderId="53" xfId="0" applyFont="1" applyFill="1" applyBorder="1" applyAlignment="1">
      <alignment horizontal="center" wrapText="1"/>
    </xf>
    <xf numFmtId="0" fontId="17" fillId="2" borderId="46" xfId="0" applyFont="1" applyFill="1" applyBorder="1" applyAlignment="1">
      <alignment horizontal="center" wrapText="1"/>
    </xf>
    <xf numFmtId="0" fontId="17" fillId="2" borderId="57" xfId="0" applyFont="1" applyFill="1" applyBorder="1" applyAlignment="1">
      <alignment horizontal="center" wrapText="1"/>
    </xf>
    <xf numFmtId="0" fontId="17" fillId="2" borderId="48" xfId="0" applyFont="1" applyFill="1" applyBorder="1" applyAlignment="1">
      <alignment horizontal="center" wrapText="1"/>
    </xf>
    <xf numFmtId="0" fontId="17" fillId="2" borderId="49" xfId="0" applyFont="1" applyFill="1" applyBorder="1" applyAlignment="1">
      <alignment horizontal="center" wrapText="1"/>
    </xf>
    <xf numFmtId="0" fontId="17" fillId="2" borderId="53" xfId="0" applyFont="1" applyFill="1" applyBorder="1" applyAlignment="1">
      <alignment horizontal="center"/>
    </xf>
    <xf numFmtId="0" fontId="17" fillId="2" borderId="53" xfId="0" applyFont="1" applyFill="1" applyBorder="1" applyAlignment="1">
      <alignment horizontal="center" wrapText="1"/>
    </xf>
    <xf numFmtId="0" fontId="17" fillId="2" borderId="46" xfId="0" applyFont="1" applyFill="1" applyBorder="1" applyAlignment="1">
      <alignment horizontal="center"/>
    </xf>
    <xf numFmtId="3" fontId="7" fillId="2" borderId="49" xfId="0" applyNumberFormat="1" applyFont="1" applyFill="1" applyBorder="1" applyAlignment="1" applyProtection="1">
      <alignment wrapText="1"/>
      <protection locked="0"/>
    </xf>
    <xf numFmtId="3" fontId="7" fillId="2" borderId="53" xfId="0" applyNumberFormat="1" applyFont="1" applyFill="1" applyBorder="1" applyAlignment="1" applyProtection="1">
      <alignment wrapText="1"/>
      <protection locked="0"/>
    </xf>
    <xf numFmtId="3" fontId="7" fillId="2" borderId="53" xfId="0" applyNumberFormat="1" applyFont="1" applyFill="1" applyBorder="1" applyProtection="1">
      <protection locked="0"/>
    </xf>
    <xf numFmtId="3" fontId="7" fillId="2" borderId="46" xfId="0" applyNumberFormat="1" applyFont="1" applyFill="1" applyBorder="1" applyProtection="1">
      <protection locked="0"/>
    </xf>
    <xf numFmtId="3" fontId="7" fillId="2" borderId="49" xfId="0" applyNumberFormat="1" applyFont="1" applyFill="1" applyBorder="1" applyProtection="1">
      <protection locked="0"/>
    </xf>
    <xf numFmtId="0" fontId="7" fillId="2" borderId="53" xfId="0" applyFont="1" applyFill="1" applyBorder="1" applyAlignment="1">
      <alignment horizontal="center" wrapText="1"/>
    </xf>
    <xf numFmtId="0" fontId="7" fillId="2" borderId="48" xfId="0" applyFont="1" applyFill="1" applyBorder="1" applyAlignment="1">
      <alignment horizontal="left"/>
    </xf>
    <xf numFmtId="3" fontId="7" fillId="2" borderId="49" xfId="0" applyNumberFormat="1" applyFont="1" applyFill="1" applyBorder="1" applyAlignment="1" applyProtection="1">
      <alignment horizontal="right"/>
      <protection locked="0"/>
    </xf>
    <xf numFmtId="0" fontId="7" fillId="2" borderId="58" xfId="0" applyFont="1" applyFill="1" applyBorder="1" applyAlignment="1">
      <alignment horizontal="left"/>
    </xf>
    <xf numFmtId="3" fontId="7" fillId="2" borderId="59" xfId="0" applyNumberFormat="1" applyFont="1" applyFill="1" applyBorder="1" applyAlignment="1" applyProtection="1">
      <alignment horizontal="right"/>
      <protection locked="0"/>
    </xf>
    <xf numFmtId="3" fontId="7" fillId="2" borderId="60" xfId="0" applyNumberFormat="1" applyFont="1" applyFill="1" applyBorder="1" applyProtection="1">
      <protection locked="0"/>
    </xf>
    <xf numFmtId="3" fontId="7" fillId="2" borderId="61" xfId="0" applyNumberFormat="1" applyFont="1" applyFill="1" applyBorder="1" applyProtection="1">
      <protection locked="0"/>
    </xf>
    <xf numFmtId="3" fontId="7" fillId="2" borderId="59" xfId="0" applyNumberFormat="1" applyFont="1" applyFill="1" applyBorder="1" applyProtection="1">
      <protection locked="0"/>
    </xf>
    <xf numFmtId="165" fontId="0" fillId="2" borderId="0" xfId="0" applyNumberFormat="1" applyFill="1" applyBorder="1"/>
    <xf numFmtId="0" fontId="17" fillId="2" borderId="50" xfId="0" applyFont="1" applyFill="1" applyBorder="1" applyAlignment="1">
      <alignment horizontal="right"/>
    </xf>
    <xf numFmtId="164" fontId="7" fillId="2" borderId="62" xfId="0" applyNumberFormat="1" applyFont="1" applyFill="1" applyBorder="1" applyAlignment="1">
      <alignment horizontal="right"/>
    </xf>
    <xf numFmtId="164" fontId="7" fillId="2" borderId="63" xfId="0" applyNumberFormat="1" applyFont="1" applyFill="1" applyBorder="1" applyAlignment="1">
      <alignment horizontal="right"/>
    </xf>
    <xf numFmtId="164" fontId="7" fillId="2" borderId="22" xfId="0" applyNumberFormat="1" applyFont="1" applyFill="1" applyBorder="1" applyAlignment="1">
      <alignment horizontal="right"/>
    </xf>
    <xf numFmtId="0" fontId="26" fillId="2" borderId="0" xfId="0" applyFont="1" applyFill="1" applyBorder="1" applyAlignment="1">
      <alignment horizontal="right"/>
    </xf>
    <xf numFmtId="0" fontId="0" fillId="2" borderId="0" xfId="0" applyFill="1" applyBorder="1"/>
    <xf numFmtId="0" fontId="8" fillId="2" borderId="0" xfId="0" applyFont="1" applyFill="1"/>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6" fillId="0" borderId="0" xfId="0" applyFont="1" applyBorder="1" applyAlignment="1">
      <alignment horizontal="center"/>
    </xf>
    <xf numFmtId="0" fontId="17" fillId="0" borderId="4" xfId="0" applyFont="1" applyBorder="1" applyAlignment="1">
      <alignment horizontal="left" vertical="center" wrapText="1"/>
    </xf>
    <xf numFmtId="0" fontId="6" fillId="0" borderId="29" xfId="2" applyFont="1" applyFill="1" applyBorder="1" applyAlignment="1">
      <alignment horizontal="centerContinuous"/>
    </xf>
    <xf numFmtId="0" fontId="6" fillId="0" borderId="30" xfId="2" applyFont="1" applyFill="1" applyBorder="1" applyAlignment="1">
      <alignment horizontal="center"/>
    </xf>
    <xf numFmtId="0" fontId="11" fillId="2" borderId="64" xfId="2" applyFont="1" applyFill="1" applyBorder="1" applyAlignment="1">
      <alignment horizontal="centerContinuous" vertical="center"/>
    </xf>
    <xf numFmtId="0" fontId="6" fillId="2" borderId="31" xfId="2" applyFont="1" applyFill="1" applyBorder="1" applyAlignment="1">
      <alignment horizontal="centerContinuous" vertical="center"/>
    </xf>
    <xf numFmtId="0" fontId="6" fillId="2" borderId="33" xfId="2" applyFont="1" applyFill="1" applyBorder="1" applyAlignment="1">
      <alignment horizontal="centerContinuous" vertical="center"/>
    </xf>
    <xf numFmtId="0" fontId="11" fillId="2" borderId="5" xfId="3" applyFont="1" applyFill="1" applyBorder="1" applyAlignment="1">
      <alignment horizontal="center" vertical="center"/>
    </xf>
    <xf numFmtId="0" fontId="0" fillId="0" borderId="7" xfId="0" applyBorder="1" applyAlignment="1"/>
    <xf numFmtId="0" fontId="0" fillId="0" borderId="52" xfId="0" applyBorder="1" applyAlignment="1"/>
    <xf numFmtId="0" fontId="6" fillId="0" borderId="0" xfId="2" applyFont="1"/>
    <xf numFmtId="0" fontId="10" fillId="0" borderId="65" xfId="2" applyFont="1" applyFill="1" applyBorder="1" applyAlignment="1" applyProtection="1">
      <alignment horizontal="center" vertical="center"/>
    </xf>
    <xf numFmtId="0" fontId="10" fillId="0" borderId="35" xfId="2" applyFont="1" applyFill="1" applyBorder="1" applyAlignment="1" applyProtection="1">
      <alignment horizontal="center" vertical="center"/>
    </xf>
    <xf numFmtId="0" fontId="27" fillId="2" borderId="66" xfId="2" applyFont="1" applyFill="1" applyBorder="1" applyAlignment="1" applyProtection="1">
      <alignment horizontal="center" vertical="center" wrapText="1"/>
    </xf>
    <xf numFmtId="0" fontId="27" fillId="2" borderId="37" xfId="2" applyFont="1" applyFill="1" applyBorder="1" applyAlignment="1" applyProtection="1">
      <alignment horizontal="center" vertical="center" wrapText="1"/>
    </xf>
    <xf numFmtId="0" fontId="27" fillId="2" borderId="36" xfId="2" applyFont="1" applyFill="1" applyBorder="1" applyAlignment="1" applyProtection="1">
      <alignment horizontal="center" vertical="center"/>
    </xf>
    <xf numFmtId="0" fontId="0" fillId="0" borderId="37" xfId="0" applyBorder="1" applyAlignment="1" applyProtection="1">
      <alignment horizontal="center" vertical="center"/>
    </xf>
    <xf numFmtId="0" fontId="27" fillId="2" borderId="11" xfId="2" applyFont="1" applyFill="1" applyBorder="1" applyAlignment="1" applyProtection="1">
      <alignment horizontal="center" vertical="center"/>
    </xf>
    <xf numFmtId="0" fontId="27" fillId="2" borderId="36" xfId="2" applyFont="1" applyFill="1" applyBorder="1" applyAlignment="1" applyProtection="1">
      <alignment horizontal="center" vertical="center" wrapText="1"/>
    </xf>
    <xf numFmtId="0" fontId="27" fillId="2" borderId="38" xfId="2" applyFont="1" applyFill="1" applyBorder="1" applyAlignment="1" applyProtection="1">
      <alignment horizontal="center" vertical="center" wrapText="1"/>
    </xf>
    <xf numFmtId="0" fontId="27" fillId="2" borderId="36" xfId="3" applyFont="1" applyFill="1" applyBorder="1" applyAlignment="1" applyProtection="1">
      <alignment horizontal="center" vertical="center"/>
    </xf>
    <xf numFmtId="0" fontId="27" fillId="2" borderId="37" xfId="3" applyFont="1" applyFill="1" applyBorder="1" applyAlignment="1" applyProtection="1">
      <alignment horizontal="center" vertical="center"/>
    </xf>
    <xf numFmtId="0" fontId="27" fillId="2" borderId="38" xfId="3" applyFont="1" applyFill="1" applyBorder="1" applyAlignment="1" applyProtection="1">
      <alignment horizontal="center" vertical="center"/>
    </xf>
    <xf numFmtId="0" fontId="11" fillId="3" borderId="67" xfId="2" applyFont="1" applyFill="1" applyBorder="1" applyAlignment="1">
      <alignment horizontal="center"/>
    </xf>
    <xf numFmtId="0" fontId="13" fillId="0" borderId="40" xfId="2" applyFont="1" applyFill="1" applyBorder="1" applyAlignment="1">
      <alignment horizontal="center"/>
    </xf>
    <xf numFmtId="0" fontId="12" fillId="2" borderId="67" xfId="2" applyFont="1" applyFill="1" applyBorder="1" applyAlignment="1" applyProtection="1">
      <alignment horizontal="center"/>
    </xf>
    <xf numFmtId="0" fontId="12" fillId="2" borderId="9" xfId="2" applyFont="1" applyFill="1" applyBorder="1" applyAlignment="1" applyProtection="1">
      <alignment horizontal="center"/>
    </xf>
    <xf numFmtId="0" fontId="12" fillId="2" borderId="19" xfId="2" applyFont="1" applyFill="1" applyBorder="1" applyAlignment="1" applyProtection="1">
      <alignment horizontal="center"/>
    </xf>
    <xf numFmtId="0" fontId="12" fillId="2" borderId="67" xfId="3" applyFont="1" applyFill="1" applyBorder="1" applyAlignment="1" applyProtection="1">
      <alignment horizontal="center"/>
    </xf>
    <xf numFmtId="0" fontId="12" fillId="2" borderId="9" xfId="3" applyFont="1" applyFill="1" applyBorder="1" applyAlignment="1" applyProtection="1">
      <alignment horizontal="center"/>
    </xf>
    <xf numFmtId="0" fontId="12" fillId="2" borderId="19" xfId="3" applyFont="1" applyFill="1" applyBorder="1" applyAlignment="1" applyProtection="1">
      <alignment horizontal="center"/>
    </xf>
    <xf numFmtId="0" fontId="6" fillId="0" borderId="68" xfId="0" applyFont="1" applyFill="1" applyBorder="1" applyAlignment="1" applyProtection="1">
      <alignment horizontal="left"/>
    </xf>
    <xf numFmtId="0" fontId="13" fillId="0" borderId="23" xfId="0" applyFont="1" applyFill="1" applyBorder="1" applyAlignment="1" applyProtection="1">
      <alignment horizontal="center"/>
    </xf>
    <xf numFmtId="3" fontId="6" fillId="0" borderId="68" xfId="2" applyNumberFormat="1" applyFont="1" applyFill="1" applyBorder="1" applyProtection="1">
      <protection locked="0"/>
    </xf>
    <xf numFmtId="3" fontId="6" fillId="0" borderId="32" xfId="2" applyNumberFormat="1" applyFont="1" applyFill="1" applyBorder="1" applyProtection="1">
      <protection locked="0"/>
    </xf>
    <xf numFmtId="3" fontId="6" fillId="0" borderId="15" xfId="2" applyNumberFormat="1" applyFont="1" applyFill="1" applyBorder="1" applyProtection="1">
      <protection locked="0"/>
    </xf>
    <xf numFmtId="3" fontId="6" fillId="0" borderId="50" xfId="2" applyNumberFormat="1" applyFont="1" applyFill="1" applyBorder="1" applyProtection="1">
      <protection locked="0"/>
    </xf>
    <xf numFmtId="3" fontId="6" fillId="0" borderId="49" xfId="2" applyNumberFormat="1" applyFont="1" applyFill="1" applyBorder="1" applyProtection="1">
      <protection locked="0"/>
    </xf>
    <xf numFmtId="3" fontId="6" fillId="0" borderId="68" xfId="3" applyNumberFormat="1" applyFont="1" applyFill="1" applyBorder="1" applyProtection="1">
      <protection locked="0"/>
    </xf>
    <xf numFmtId="3" fontId="6" fillId="0" borderId="32" xfId="3" applyNumberFormat="1" applyFont="1" applyFill="1" applyBorder="1" applyProtection="1">
      <protection locked="0"/>
    </xf>
    <xf numFmtId="3" fontId="6" fillId="0" borderId="15" xfId="3" applyNumberFormat="1" applyFont="1" applyFill="1" applyBorder="1" applyProtection="1">
      <protection locked="0"/>
    </xf>
    <xf numFmtId="3" fontId="6" fillId="0" borderId="56" xfId="3" applyNumberFormat="1" applyFont="1" applyFill="1" applyBorder="1" applyProtection="1">
      <protection locked="0"/>
    </xf>
    <xf numFmtId="3" fontId="0" fillId="0" borderId="54" xfId="0" applyNumberFormat="1" applyBorder="1" applyProtection="1">
      <protection locked="0"/>
    </xf>
    <xf numFmtId="3" fontId="0" fillId="0" borderId="69" xfId="0" applyNumberFormat="1" applyBorder="1" applyProtection="1">
      <protection locked="0"/>
    </xf>
    <xf numFmtId="0" fontId="16" fillId="0" borderId="0" xfId="0" applyFont="1"/>
    <xf numFmtId="3" fontId="6" fillId="0" borderId="22" xfId="3" applyNumberFormat="1" applyFont="1" applyFill="1" applyBorder="1" applyProtection="1">
      <protection locked="0"/>
    </xf>
    <xf numFmtId="3" fontId="0" fillId="0" borderId="49" xfId="0" applyNumberFormat="1" applyBorder="1" applyProtection="1">
      <protection locked="0"/>
    </xf>
    <xf numFmtId="3" fontId="0" fillId="0" borderId="70" xfId="0" applyNumberFormat="1" applyBorder="1" applyProtection="1">
      <protection locked="0"/>
    </xf>
    <xf numFmtId="3" fontId="0" fillId="0" borderId="71" xfId="0" applyNumberFormat="1" applyBorder="1" applyProtection="1">
      <protection locked="0"/>
    </xf>
    <xf numFmtId="3" fontId="0" fillId="0" borderId="72" xfId="0" applyNumberFormat="1" applyBorder="1" applyProtection="1">
      <protection locked="0"/>
    </xf>
    <xf numFmtId="0" fontId="11" fillId="0" borderId="73" xfId="2" applyFont="1" applyFill="1" applyBorder="1" applyAlignment="1" applyProtection="1">
      <alignment horizontal="right" vertical="center"/>
    </xf>
    <xf numFmtId="0" fontId="28" fillId="0" borderId="74" xfId="2" applyFont="1" applyFill="1" applyBorder="1" applyAlignment="1" applyProtection="1">
      <alignment horizontal="center"/>
    </xf>
    <xf numFmtId="164" fontId="6" fillId="0" borderId="75" xfId="2" applyNumberFormat="1" applyFont="1" applyFill="1" applyBorder="1"/>
    <xf numFmtId="164" fontId="6" fillId="0" borderId="27" xfId="2" applyNumberFormat="1" applyFont="1" applyFill="1" applyBorder="1"/>
    <xf numFmtId="164" fontId="6" fillId="0" borderId="26" xfId="2" applyNumberFormat="1" applyFont="1" applyFill="1" applyBorder="1"/>
    <xf numFmtId="164" fontId="6" fillId="0" borderId="74" xfId="2" applyNumberFormat="1" applyFont="1" applyFill="1" applyBorder="1"/>
    <xf numFmtId="164" fontId="6" fillId="0" borderId="76" xfId="2" applyNumberFormat="1" applyFont="1" applyFill="1" applyBorder="1"/>
    <xf numFmtId="164" fontId="0" fillId="0" borderId="26" xfId="0" applyNumberFormat="1" applyBorder="1"/>
    <xf numFmtId="164" fontId="0" fillId="0" borderId="77" xfId="0" applyNumberFormat="1" applyBorder="1"/>
    <xf numFmtId="0" fontId="28" fillId="0" borderId="0" xfId="0" applyFont="1" applyAlignment="1">
      <alignment horizontal="center"/>
    </xf>
    <xf numFmtId="0" fontId="29" fillId="0" borderId="0" xfId="0" applyFont="1"/>
    <xf numFmtId="0" fontId="28" fillId="0" borderId="0" xfId="2" applyFont="1" applyAlignment="1">
      <alignment horizontal="center"/>
    </xf>
    <xf numFmtId="0" fontId="6" fillId="0" borderId="0" xfId="3" applyFont="1"/>
    <xf numFmtId="0" fontId="6" fillId="0" borderId="0" xfId="2" applyFont="1" applyAlignment="1">
      <alignment horizontal="center"/>
    </xf>
    <xf numFmtId="0" fontId="4" fillId="0" borderId="0" xfId="0" applyFont="1" applyBorder="1" applyAlignment="1" applyProtection="1">
      <alignment horizontal="left" vertical="top"/>
    </xf>
    <xf numFmtId="0" fontId="6" fillId="0" borderId="78" xfId="0" applyFont="1" applyFill="1" applyBorder="1" applyAlignment="1">
      <alignment horizontal="centerContinuous"/>
    </xf>
    <xf numFmtId="0" fontId="9" fillId="0" borderId="79" xfId="0" applyFont="1" applyFill="1" applyBorder="1" applyAlignment="1" applyProtection="1">
      <alignment horizontal="center" vertical="center"/>
    </xf>
    <xf numFmtId="0" fontId="6" fillId="0" borderId="80" xfId="0" applyFont="1" applyFill="1" applyBorder="1" applyAlignment="1">
      <alignment horizontal="center" vertical="center"/>
    </xf>
    <xf numFmtId="0" fontId="9" fillId="0" borderId="65" xfId="0" applyFont="1" applyFill="1" applyBorder="1" applyAlignment="1" applyProtection="1">
      <alignment horizontal="centerContinuous" vertical="center" wrapText="1"/>
    </xf>
    <xf numFmtId="0" fontId="9" fillId="0" borderId="81" xfId="0" applyFont="1" applyFill="1" applyBorder="1" applyAlignment="1" applyProtection="1">
      <alignment horizontal="centerContinuous" vertical="center" wrapText="1"/>
    </xf>
    <xf numFmtId="0" fontId="9" fillId="0" borderId="12" xfId="0" applyFont="1" applyFill="1" applyBorder="1" applyAlignment="1" applyProtection="1">
      <alignment horizontal="center" vertical="center" wrapText="1"/>
    </xf>
    <xf numFmtId="0" fontId="9" fillId="0" borderId="82" xfId="0" applyFont="1" applyFill="1" applyBorder="1" applyAlignment="1" applyProtection="1">
      <alignment horizontal="center" vertical="center" wrapText="1"/>
    </xf>
    <xf numFmtId="0" fontId="9" fillId="0" borderId="83" xfId="0" applyFont="1" applyFill="1" applyBorder="1" applyAlignment="1">
      <alignment horizontal="center" vertical="center"/>
    </xf>
    <xf numFmtId="0" fontId="9" fillId="0" borderId="39" xfId="0" applyFont="1" applyFill="1" applyBorder="1" applyAlignment="1" applyProtection="1">
      <alignment horizontal="left" vertical="center" wrapText="1"/>
    </xf>
    <xf numFmtId="0" fontId="11" fillId="0" borderId="84" xfId="0" applyFont="1" applyFill="1" applyBorder="1" applyAlignment="1" applyProtection="1">
      <alignment horizontal="center" vertical="center" wrapText="1"/>
    </xf>
    <xf numFmtId="0" fontId="30" fillId="0" borderId="85" xfId="0" applyFont="1" applyFill="1" applyBorder="1" applyAlignment="1" applyProtection="1">
      <alignment horizontal="center" textRotation="255" wrapText="1"/>
    </xf>
    <xf numFmtId="0" fontId="30" fillId="0" borderId="86" xfId="0" applyFont="1" applyFill="1" applyBorder="1" applyAlignment="1" applyProtection="1">
      <alignment horizontal="center" textRotation="255" wrapText="1"/>
    </xf>
    <xf numFmtId="0" fontId="30" fillId="0" borderId="86" xfId="0" quotePrefix="1" applyFont="1" applyFill="1" applyBorder="1" applyAlignment="1" applyProtection="1">
      <alignment horizontal="center" textRotation="255" wrapText="1"/>
    </xf>
    <xf numFmtId="0" fontId="11" fillId="0" borderId="87" xfId="0" applyFont="1" applyFill="1" applyBorder="1" applyAlignment="1" applyProtection="1">
      <alignment horizontal="center" wrapText="1"/>
    </xf>
    <xf numFmtId="0" fontId="6" fillId="0" borderId="22" xfId="0" applyFont="1" applyFill="1" applyBorder="1" applyAlignment="1" applyProtection="1">
      <alignment horizontal="center"/>
    </xf>
    <xf numFmtId="3" fontId="6" fillId="0" borderId="88" xfId="0" applyNumberFormat="1" applyFont="1" applyBorder="1" applyAlignment="1" applyProtection="1">
      <protection locked="0"/>
    </xf>
    <xf numFmtId="3" fontId="6" fillId="0" borderId="88" xfId="0" applyNumberFormat="1" applyFont="1" applyFill="1" applyBorder="1" applyAlignment="1" applyProtection="1">
      <protection locked="0"/>
    </xf>
    <xf numFmtId="3" fontId="6" fillId="0" borderId="63" xfId="0" applyNumberFormat="1" applyFont="1" applyFill="1" applyBorder="1" applyAlignment="1" applyProtection="1">
      <protection locked="0"/>
    </xf>
    <xf numFmtId="164" fontId="6" fillId="2" borderId="89" xfId="0" applyNumberFormat="1" applyFont="1" applyFill="1" applyBorder="1" applyAlignment="1"/>
    <xf numFmtId="3" fontId="6" fillId="0" borderId="57" xfId="0" applyNumberFormat="1" applyFont="1" applyFill="1" applyBorder="1" applyAlignment="1" applyProtection="1">
      <protection locked="0"/>
    </xf>
    <xf numFmtId="3" fontId="6" fillId="0" borderId="53" xfId="0" applyNumberFormat="1" applyFont="1" applyFill="1" applyBorder="1" applyAlignment="1" applyProtection="1">
      <protection locked="0"/>
    </xf>
    <xf numFmtId="3" fontId="6" fillId="0" borderId="90" xfId="0" applyNumberFormat="1" applyFont="1" applyFill="1" applyBorder="1" applyAlignment="1" applyProtection="1">
      <protection locked="0"/>
    </xf>
    <xf numFmtId="3" fontId="6" fillId="0" borderId="91" xfId="0" applyNumberFormat="1" applyFont="1" applyFill="1" applyBorder="1" applyAlignment="1" applyProtection="1">
      <protection locked="0"/>
    </xf>
    <xf numFmtId="0" fontId="11" fillId="0" borderId="24" xfId="0" applyFont="1" applyFill="1" applyBorder="1" applyAlignment="1" applyProtection="1">
      <alignment horizontal="right"/>
    </xf>
    <xf numFmtId="0" fontId="6" fillId="0" borderId="25" xfId="0" applyFont="1" applyFill="1" applyBorder="1" applyAlignment="1" applyProtection="1">
      <alignment horizontal="center" vertical="center"/>
    </xf>
    <xf numFmtId="164" fontId="6" fillId="0" borderId="26" xfId="0" applyNumberFormat="1" applyFont="1" applyFill="1" applyBorder="1" applyAlignment="1" applyProtection="1">
      <alignment vertical="center"/>
    </xf>
    <xf numFmtId="164" fontId="6" fillId="0" borderId="92" xfId="0" applyNumberFormat="1" applyFont="1" applyFill="1" applyBorder="1" applyAlignment="1" applyProtection="1">
      <alignment vertical="center"/>
    </xf>
    <xf numFmtId="164" fontId="6" fillId="2" borderId="9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textRotation="255"/>
    </xf>
    <xf numFmtId="0" fontId="6" fillId="0" borderId="0" xfId="0" applyFont="1" applyBorder="1" applyAlignment="1" applyProtection="1">
      <alignment horizontal="left"/>
    </xf>
    <xf numFmtId="0" fontId="11" fillId="0" borderId="7" xfId="2" applyFont="1" applyFill="1" applyBorder="1" applyAlignment="1">
      <alignment horizontal="centerContinuous" vertical="center"/>
    </xf>
    <xf numFmtId="0" fontId="6" fillId="0" borderId="31" xfId="2" applyFont="1" applyFill="1" applyBorder="1" applyAlignment="1">
      <alignment horizontal="centerContinuous" vertical="center"/>
    </xf>
    <xf numFmtId="0" fontId="6" fillId="0" borderId="33" xfId="2" applyFont="1" applyFill="1" applyBorder="1" applyAlignment="1">
      <alignment horizontal="centerContinuous" vertical="center"/>
    </xf>
    <xf numFmtId="0" fontId="11" fillId="0" borderId="35" xfId="2" applyFont="1" applyFill="1" applyBorder="1" applyAlignment="1" applyProtection="1">
      <alignment horizontal="center" vertical="center"/>
    </xf>
    <xf numFmtId="0" fontId="27" fillId="0" borderId="12" xfId="2" applyFont="1" applyFill="1" applyBorder="1" applyAlignment="1" applyProtection="1">
      <alignment horizontal="center" vertical="center" wrapText="1"/>
    </xf>
    <xf numFmtId="0" fontId="27" fillId="0" borderId="13" xfId="2" applyFont="1" applyFill="1" applyBorder="1" applyAlignment="1" applyProtection="1">
      <alignment horizontal="center" vertical="center" wrapText="1"/>
    </xf>
    <xf numFmtId="0" fontId="27" fillId="0" borderId="69" xfId="2" applyFont="1" applyFill="1" applyBorder="1" applyAlignment="1" applyProtection="1">
      <alignment horizontal="center" vertical="center" wrapText="1"/>
    </xf>
    <xf numFmtId="0" fontId="11" fillId="3" borderId="65" xfId="2" applyFont="1" applyFill="1" applyBorder="1" applyAlignment="1">
      <alignment horizontal="center"/>
    </xf>
    <xf numFmtId="0" fontId="27" fillId="0" borderId="45" xfId="2" applyFont="1" applyFill="1" applyBorder="1" applyAlignment="1" applyProtection="1">
      <alignment horizontal="center" vertical="center" wrapText="1"/>
    </xf>
    <xf numFmtId="0" fontId="27" fillId="0" borderId="94" xfId="2" applyFont="1" applyFill="1" applyBorder="1" applyAlignment="1" applyProtection="1">
      <alignment horizontal="center" vertical="center" wrapText="1"/>
    </xf>
    <xf numFmtId="0" fontId="27" fillId="0" borderId="70" xfId="2" applyFont="1" applyFill="1" applyBorder="1" applyAlignment="1" applyProtection="1">
      <alignment horizontal="center" vertical="center" wrapText="1"/>
    </xf>
    <xf numFmtId="0" fontId="11" fillId="4" borderId="67" xfId="2" applyFont="1" applyFill="1" applyBorder="1" applyAlignment="1">
      <alignment horizontal="center"/>
    </xf>
    <xf numFmtId="0" fontId="6" fillId="0" borderId="40" xfId="2" applyFont="1" applyFill="1" applyBorder="1" applyAlignment="1">
      <alignment horizontal="center"/>
    </xf>
    <xf numFmtId="0" fontId="12" fillId="0" borderId="85" xfId="2" applyFont="1" applyFill="1" applyBorder="1" applyAlignment="1" applyProtection="1">
      <alignment horizontal="center"/>
    </xf>
    <xf numFmtId="0" fontId="12" fillId="0" borderId="95" xfId="2" applyFont="1" applyFill="1" applyBorder="1" applyAlignment="1" applyProtection="1">
      <alignment horizontal="center"/>
    </xf>
    <xf numFmtId="0" fontId="12" fillId="0" borderId="96" xfId="2" applyFont="1" applyFill="1" applyBorder="1" applyAlignment="1" applyProtection="1">
      <alignment horizontal="center"/>
    </xf>
    <xf numFmtId="0" fontId="6" fillId="0" borderId="46" xfId="0" applyFont="1" applyFill="1" applyBorder="1" applyAlignment="1" applyProtection="1">
      <alignment horizontal="center"/>
    </xf>
    <xf numFmtId="3" fontId="6" fillId="0" borderId="22" xfId="2" applyNumberFormat="1" applyFont="1" applyFill="1" applyBorder="1" applyProtection="1">
      <protection locked="0"/>
    </xf>
    <xf numFmtId="3" fontId="6" fillId="0" borderId="62" xfId="2" applyNumberFormat="1" applyFont="1" applyFill="1" applyBorder="1" applyProtection="1">
      <protection locked="0"/>
    </xf>
    <xf numFmtId="3" fontId="6" fillId="0" borderId="88" xfId="2" applyNumberFormat="1" applyFont="1" applyFill="1" applyBorder="1" applyProtection="1">
      <protection locked="0"/>
    </xf>
    <xf numFmtId="164" fontId="6" fillId="0" borderId="62" xfId="2" applyNumberFormat="1" applyFont="1" applyFill="1" applyBorder="1" applyProtection="1"/>
    <xf numFmtId="164" fontId="6" fillId="0" borderId="23" xfId="2" applyNumberFormat="1" applyFont="1" applyFill="1" applyBorder="1" applyProtection="1"/>
    <xf numFmtId="0" fontId="14" fillId="0" borderId="0" xfId="2" applyFont="1"/>
    <xf numFmtId="0" fontId="6" fillId="0" borderId="74" xfId="2" applyFont="1" applyFill="1" applyBorder="1" applyAlignment="1" applyProtection="1">
      <alignment horizontal="center"/>
    </xf>
    <xf numFmtId="164" fontId="6" fillId="0" borderId="26" xfId="2" applyNumberFormat="1" applyFont="1" applyFill="1" applyBorder="1" applyProtection="1"/>
    <xf numFmtId="164" fontId="6" fillId="0" borderId="27" xfId="2" applyNumberFormat="1" applyFont="1" applyFill="1" applyBorder="1" applyProtection="1"/>
    <xf numFmtId="164" fontId="6" fillId="0" borderId="76" xfId="2" applyNumberFormat="1" applyFont="1" applyFill="1" applyBorder="1" applyProtection="1"/>
    <xf numFmtId="164" fontId="6" fillId="0" borderId="28" xfId="2" applyNumberFormat="1" applyFont="1" applyFill="1" applyBorder="1" applyProtection="1"/>
    <xf numFmtId="0" fontId="3" fillId="0" borderId="0" xfId="0" applyFont="1" applyBorder="1" applyAlignment="1" applyProtection="1">
      <alignment horizontal="left" vertical="top" wrapText="1"/>
    </xf>
    <xf numFmtId="0" fontId="4" fillId="0" borderId="0" xfId="3" applyFont="1" applyBorder="1" applyAlignment="1" applyProtection="1">
      <alignment horizontal="left" vertical="top"/>
    </xf>
    <xf numFmtId="0" fontId="6" fillId="0" borderId="0" xfId="3" applyFont="1" applyBorder="1" applyAlignment="1">
      <alignment horizontal="center"/>
    </xf>
    <xf numFmtId="0" fontId="6" fillId="0" borderId="0" xfId="3" applyFont="1" applyBorder="1"/>
    <xf numFmtId="0" fontId="6" fillId="0" borderId="0" xfId="3" applyFont="1" applyBorder="1" applyAlignment="1" applyProtection="1">
      <alignment horizontal="left"/>
    </xf>
    <xf numFmtId="0" fontId="6" fillId="0" borderId="29" xfId="3" applyFont="1" applyFill="1" applyBorder="1" applyAlignment="1">
      <alignment horizontal="centerContinuous"/>
    </xf>
    <xf numFmtId="0" fontId="6" fillId="0" borderId="30" xfId="3" applyFont="1" applyFill="1" applyBorder="1" applyAlignment="1">
      <alignment horizontal="center"/>
    </xf>
    <xf numFmtId="0" fontId="11" fillId="0" borderId="31" xfId="3" applyFont="1" applyFill="1" applyBorder="1" applyAlignment="1">
      <alignment horizontal="centerContinuous" vertical="center"/>
    </xf>
    <xf numFmtId="0" fontId="6" fillId="0" borderId="31" xfId="3" applyFont="1" applyFill="1" applyBorder="1" applyAlignment="1">
      <alignment horizontal="centerContinuous" vertical="center"/>
    </xf>
    <xf numFmtId="0" fontId="6" fillId="0" borderId="33" xfId="3" applyFont="1" applyFill="1" applyBorder="1" applyAlignment="1">
      <alignment horizontal="centerContinuous" vertical="center"/>
    </xf>
    <xf numFmtId="0" fontId="10" fillId="0" borderId="65" xfId="3" applyFont="1" applyFill="1" applyBorder="1" applyAlignment="1" applyProtection="1">
      <alignment horizontal="center" vertical="center"/>
    </xf>
    <xf numFmtId="0" fontId="11" fillId="0" borderId="35" xfId="3" applyFont="1" applyFill="1" applyBorder="1" applyAlignment="1" applyProtection="1">
      <alignment horizontal="center" vertical="center"/>
    </xf>
    <xf numFmtId="0" fontId="27" fillId="0" borderId="36" xfId="3" applyFont="1" applyFill="1" applyBorder="1" applyAlignment="1" applyProtection="1">
      <alignment horizontal="center" vertical="center" wrapText="1"/>
    </xf>
    <xf numFmtId="0" fontId="27" fillId="0" borderId="12" xfId="3" applyFont="1" applyFill="1" applyBorder="1" applyAlignment="1" applyProtection="1">
      <alignment horizontal="center" vertical="center" wrapText="1"/>
    </xf>
    <xf numFmtId="0" fontId="27" fillId="0" borderId="13" xfId="3"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37" xfId="0" applyBorder="1" applyAlignment="1" applyProtection="1">
      <alignment horizontal="center" vertical="center" wrapText="1"/>
    </xf>
    <xf numFmtId="0" fontId="27" fillId="0" borderId="36" xfId="3" applyFont="1" applyFill="1" applyBorder="1" applyAlignment="1" applyProtection="1">
      <alignment horizontal="center" vertical="center"/>
    </xf>
    <xf numFmtId="0" fontId="0" fillId="0" borderId="38" xfId="0" applyBorder="1" applyAlignment="1">
      <alignment horizontal="center" vertical="center"/>
    </xf>
    <xf numFmtId="0" fontId="27" fillId="0" borderId="45" xfId="3" applyFont="1" applyFill="1" applyBorder="1" applyAlignment="1" applyProtection="1">
      <alignment horizontal="center" vertical="center" wrapText="1"/>
    </xf>
    <xf numFmtId="0" fontId="27" fillId="0" borderId="94" xfId="3" applyFont="1" applyFill="1" applyBorder="1" applyAlignment="1" applyProtection="1">
      <alignment horizontal="center" vertical="center" wrapText="1"/>
    </xf>
    <xf numFmtId="0" fontId="27" fillId="0" borderId="45" xfId="3" applyFont="1" applyFill="1" applyBorder="1" applyAlignment="1" applyProtection="1">
      <alignment horizontal="center" vertical="center"/>
    </xf>
    <xf numFmtId="0" fontId="27" fillId="0" borderId="70" xfId="3" applyFont="1" applyFill="1" applyBorder="1" applyAlignment="1" applyProtection="1">
      <alignment horizontal="center" vertical="center"/>
    </xf>
    <xf numFmtId="0" fontId="6" fillId="0" borderId="40" xfId="3" applyFont="1" applyFill="1" applyBorder="1" applyAlignment="1">
      <alignment horizontal="center"/>
    </xf>
    <xf numFmtId="0" fontId="12" fillId="0" borderId="85" xfId="3" applyFont="1" applyFill="1" applyBorder="1" applyAlignment="1" applyProtection="1">
      <alignment horizontal="center"/>
    </xf>
    <xf numFmtId="0" fontId="12" fillId="0" borderId="95" xfId="3" applyFont="1" applyFill="1" applyBorder="1" applyAlignment="1" applyProtection="1">
      <alignment horizontal="center"/>
    </xf>
    <xf numFmtId="0" fontId="12" fillId="0" borderId="96" xfId="3" applyFont="1" applyFill="1" applyBorder="1" applyAlignment="1" applyProtection="1">
      <alignment horizontal="center"/>
    </xf>
    <xf numFmtId="3" fontId="6" fillId="0" borderId="49" xfId="3" applyNumberFormat="1" applyFont="1" applyFill="1" applyBorder="1" applyAlignment="1" applyProtection="1">
      <protection locked="0"/>
    </xf>
    <xf numFmtId="3" fontId="6" fillId="0" borderId="46" xfId="3" applyNumberFormat="1" applyFont="1" applyFill="1" applyBorder="1" applyAlignment="1" applyProtection="1">
      <protection locked="0"/>
    </xf>
    <xf numFmtId="3" fontId="6" fillId="0" borderId="97" xfId="3" applyNumberFormat="1" applyFont="1" applyFill="1" applyBorder="1" applyAlignment="1" applyProtection="1">
      <protection locked="0"/>
    </xf>
    <xf numFmtId="3" fontId="6" fillId="0" borderId="57" xfId="3" applyNumberFormat="1" applyFont="1" applyFill="1" applyBorder="1" applyAlignment="1" applyProtection="1">
      <protection locked="0"/>
    </xf>
    <xf numFmtId="164" fontId="6" fillId="0" borderId="49" xfId="3" applyNumberFormat="1" applyFont="1" applyFill="1" applyBorder="1" applyAlignment="1" applyProtection="1"/>
    <xf numFmtId="164" fontId="6" fillId="0" borderId="47" xfId="3" applyNumberFormat="1" applyFont="1" applyFill="1" applyBorder="1" applyAlignment="1" applyProtection="1"/>
    <xf numFmtId="0" fontId="14" fillId="0" borderId="0" xfId="3" applyFont="1"/>
    <xf numFmtId="0" fontId="11" fillId="0" borderId="73" xfId="3" applyFont="1" applyFill="1" applyBorder="1" applyAlignment="1" applyProtection="1">
      <alignment horizontal="right" vertical="center"/>
    </xf>
    <xf numFmtId="0" fontId="6" fillId="0" borderId="74" xfId="3" applyFont="1" applyFill="1" applyBorder="1" applyAlignment="1" applyProtection="1">
      <alignment horizontal="center"/>
    </xf>
    <xf numFmtId="164" fontId="6" fillId="2" borderId="26" xfId="3" applyNumberFormat="1" applyFont="1" applyFill="1" applyBorder="1" applyAlignment="1"/>
    <xf numFmtId="164" fontId="6" fillId="2" borderId="27" xfId="3" applyNumberFormat="1" applyFont="1" applyFill="1" applyBorder="1" applyAlignment="1"/>
    <xf numFmtId="164" fontId="6" fillId="2" borderId="98" xfId="3" applyNumberFormat="1" applyFont="1" applyFill="1" applyBorder="1" applyAlignment="1"/>
    <xf numFmtId="164" fontId="6" fillId="2" borderId="28" xfId="3" applyNumberFormat="1" applyFont="1" applyFill="1" applyBorder="1" applyAlignment="1"/>
    <xf numFmtId="0" fontId="6" fillId="0" borderId="0" xfId="3" applyFont="1" applyAlignment="1">
      <alignment horizontal="center"/>
    </xf>
    <xf numFmtId="0" fontId="7" fillId="0" borderId="0" xfId="4" applyFont="1"/>
    <xf numFmtId="0" fontId="6" fillId="0" borderId="0" xfId="4" applyFont="1" applyAlignment="1">
      <alignment horizontal="center"/>
    </xf>
    <xf numFmtId="0" fontId="6" fillId="0" borderId="0" xfId="4" applyFont="1"/>
    <xf numFmtId="0" fontId="6" fillId="0" borderId="29" xfId="4" applyFont="1" applyFill="1" applyBorder="1" applyAlignment="1">
      <alignment horizontal="centerContinuous"/>
    </xf>
    <xf numFmtId="0" fontId="6" fillId="0" borderId="30" xfId="4" applyFont="1" applyFill="1" applyBorder="1" applyAlignment="1">
      <alignment horizontal="center"/>
    </xf>
    <xf numFmtId="0" fontId="11" fillId="0" borderId="31" xfId="4" applyFont="1" applyFill="1" applyBorder="1" applyAlignment="1">
      <alignment horizontal="centerContinuous" vertical="center"/>
    </xf>
    <xf numFmtId="0" fontId="6" fillId="0" borderId="31" xfId="4" applyFont="1" applyFill="1" applyBorder="1" applyAlignment="1">
      <alignment horizontal="centerContinuous" vertical="center"/>
    </xf>
    <xf numFmtId="0" fontId="6" fillId="0" borderId="33" xfId="4" applyFont="1" applyFill="1" applyBorder="1" applyAlignment="1">
      <alignment horizontal="centerContinuous" vertical="center"/>
    </xf>
    <xf numFmtId="0" fontId="10" fillId="0" borderId="65" xfId="4" applyFont="1" applyFill="1" applyBorder="1" applyAlignment="1" applyProtection="1">
      <alignment horizontal="center" vertical="center"/>
    </xf>
    <xf numFmtId="0" fontId="11" fillId="0" borderId="35" xfId="4" applyFont="1" applyFill="1" applyBorder="1" applyAlignment="1" applyProtection="1">
      <alignment horizontal="center" vertical="center"/>
    </xf>
    <xf numFmtId="0" fontId="11" fillId="0" borderId="36" xfId="4" applyFont="1" applyFill="1" applyBorder="1" applyAlignment="1" applyProtection="1">
      <alignment horizontal="center" vertical="center"/>
    </xf>
    <xf numFmtId="0" fontId="11" fillId="0" borderId="37" xfId="4" applyFont="1" applyFill="1" applyBorder="1" applyAlignment="1" applyProtection="1">
      <alignment horizontal="center" vertical="center"/>
    </xf>
    <xf numFmtId="0" fontId="11" fillId="0" borderId="36" xfId="4" applyFont="1" applyFill="1" applyBorder="1" applyAlignment="1" applyProtection="1">
      <alignment horizontal="centerContinuous" vertical="center"/>
    </xf>
    <xf numFmtId="0" fontId="11" fillId="0" borderId="38" xfId="4" applyFont="1" applyFill="1" applyBorder="1" applyAlignment="1">
      <alignment horizontal="centerContinuous" vertical="center"/>
    </xf>
    <xf numFmtId="0" fontId="6" fillId="0" borderId="40" xfId="4" applyFont="1" applyFill="1" applyBorder="1" applyAlignment="1">
      <alignment horizontal="center"/>
    </xf>
    <xf numFmtId="0" fontId="12" fillId="0" borderId="19" xfId="4" applyFont="1" applyFill="1" applyBorder="1" applyAlignment="1" applyProtection="1">
      <alignment horizontal="center"/>
    </xf>
    <xf numFmtId="0" fontId="12" fillId="0" borderId="20" xfId="4" applyFont="1" applyFill="1" applyBorder="1" applyAlignment="1" applyProtection="1">
      <alignment horizontal="center"/>
    </xf>
    <xf numFmtId="0" fontId="12" fillId="0" borderId="9" xfId="4" applyFont="1" applyFill="1" applyBorder="1" applyAlignment="1" applyProtection="1">
      <alignment horizontal="center"/>
    </xf>
    <xf numFmtId="3" fontId="6" fillId="0" borderId="15" xfId="4" applyNumberFormat="1" applyFont="1" applyFill="1" applyBorder="1" applyProtection="1">
      <protection locked="0"/>
    </xf>
    <xf numFmtId="3" fontId="6" fillId="0" borderId="22" xfId="4" applyNumberFormat="1" applyFont="1" applyFill="1" applyBorder="1" applyProtection="1">
      <protection locked="0"/>
    </xf>
    <xf numFmtId="3" fontId="6" fillId="0" borderId="32" xfId="4" applyNumberFormat="1" applyFont="1" applyFill="1" applyBorder="1" applyProtection="1">
      <protection locked="0"/>
    </xf>
    <xf numFmtId="3" fontId="6" fillId="0" borderId="50" xfId="4" applyNumberFormat="1" applyFont="1" applyFill="1" applyBorder="1" applyProtection="1">
      <protection locked="0"/>
    </xf>
    <xf numFmtId="3" fontId="6" fillId="0" borderId="88" xfId="4" applyNumberFormat="1" applyFont="1" applyFill="1" applyBorder="1" applyProtection="1">
      <protection locked="0"/>
    </xf>
    <xf numFmtId="3" fontId="6" fillId="0" borderId="16" xfId="4" applyNumberFormat="1" applyFont="1" applyFill="1" applyBorder="1" applyProtection="1">
      <protection locked="0"/>
    </xf>
    <xf numFmtId="164" fontId="6" fillId="2" borderId="88" xfId="4" applyNumberFormat="1" applyFont="1" applyFill="1" applyBorder="1"/>
    <xf numFmtId="164" fontId="6" fillId="2" borderId="14" xfId="4" applyNumberFormat="1" applyFont="1" applyFill="1" applyBorder="1"/>
    <xf numFmtId="0" fontId="14" fillId="0" borderId="0" xfId="4" applyFont="1"/>
    <xf numFmtId="0" fontId="6" fillId="0" borderId="74" xfId="4" applyFont="1" applyFill="1" applyBorder="1" applyAlignment="1" applyProtection="1">
      <alignment horizontal="center"/>
    </xf>
    <xf numFmtId="164" fontId="6" fillId="2" borderId="26" xfId="4" applyNumberFormat="1" applyFont="1" applyFill="1" applyBorder="1"/>
    <xf numFmtId="164" fontId="6" fillId="2" borderId="27" xfId="4" applyNumberFormat="1" applyFont="1" applyFill="1" applyBorder="1"/>
    <xf numFmtId="164" fontId="6" fillId="2" borderId="28" xfId="4" applyNumberFormat="1" applyFont="1" applyFill="1" applyBorder="1"/>
    <xf numFmtId="0" fontId="6" fillId="0" borderId="0" xfId="5" applyFont="1"/>
    <xf numFmtId="0" fontId="7" fillId="0" borderId="0" xfId="5" applyFont="1"/>
    <xf numFmtId="0" fontId="6" fillId="0" borderId="0" xfId="5" applyFont="1" applyAlignment="1">
      <alignment horizontal="center"/>
    </xf>
    <xf numFmtId="0" fontId="6" fillId="0" borderId="29" xfId="5" applyFont="1" applyFill="1" applyBorder="1" applyAlignment="1">
      <alignment horizontal="centerContinuous"/>
    </xf>
    <xf numFmtId="0" fontId="6" fillId="0" borderId="30" xfId="5" applyFont="1" applyFill="1" applyBorder="1" applyAlignment="1">
      <alignment horizontal="center"/>
    </xf>
    <xf numFmtId="0" fontId="11" fillId="0" borderId="31" xfId="5" applyFont="1" applyFill="1" applyBorder="1" applyAlignment="1">
      <alignment horizontal="centerContinuous" vertical="center"/>
    </xf>
    <xf numFmtId="0" fontId="6" fillId="0" borderId="31" xfId="5" applyFont="1" applyFill="1" applyBorder="1" applyAlignment="1">
      <alignment horizontal="centerContinuous" vertical="center"/>
    </xf>
    <xf numFmtId="0" fontId="6" fillId="0" borderId="33" xfId="5" applyFont="1" applyFill="1" applyBorder="1" applyAlignment="1">
      <alignment horizontal="centerContinuous" vertical="center"/>
    </xf>
    <xf numFmtId="0" fontId="10" fillId="0" borderId="65" xfId="5" applyFont="1" applyFill="1" applyBorder="1" applyAlignment="1" applyProtection="1">
      <alignment horizontal="center" vertical="center"/>
    </xf>
    <xf numFmtId="0" fontId="11" fillId="0" borderId="35" xfId="5" applyFont="1" applyFill="1" applyBorder="1" applyAlignment="1" applyProtection="1">
      <alignment horizontal="center" vertical="center"/>
    </xf>
    <xf numFmtId="0" fontId="11" fillId="0" borderId="36"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99" xfId="5" applyFont="1" applyFill="1" applyBorder="1" applyAlignment="1" applyProtection="1">
      <alignment vertical="center"/>
    </xf>
    <xf numFmtId="0" fontId="11" fillId="0" borderId="99" xfId="5" applyFont="1" applyFill="1" applyBorder="1" applyAlignment="1" applyProtection="1">
      <alignment horizontal="center" vertical="center"/>
    </xf>
    <xf numFmtId="0" fontId="11" fillId="0" borderId="38" xfId="5" applyFont="1" applyFill="1" applyBorder="1" applyAlignment="1" applyProtection="1">
      <alignment horizontal="center" vertical="center"/>
    </xf>
    <xf numFmtId="0" fontId="6" fillId="0" borderId="40" xfId="5" applyFont="1" applyFill="1" applyBorder="1" applyAlignment="1">
      <alignment horizontal="center"/>
    </xf>
    <xf numFmtId="0" fontId="12" fillId="0" borderId="19" xfId="5" applyFont="1" applyFill="1" applyBorder="1" applyAlignment="1" applyProtection="1">
      <alignment horizontal="center"/>
    </xf>
    <xf numFmtId="0" fontId="12" fillId="0" borderId="20" xfId="5" applyFont="1" applyFill="1" applyBorder="1" applyAlignment="1" applyProtection="1">
      <alignment horizontal="center"/>
    </xf>
    <xf numFmtId="0" fontId="12" fillId="0" borderId="9" xfId="5" applyFont="1" applyFill="1" applyBorder="1" applyAlignment="1" applyProtection="1">
      <alignment horizontal="center"/>
    </xf>
    <xf numFmtId="3" fontId="6" fillId="0" borderId="15" xfId="5" applyNumberFormat="1" applyFont="1" applyFill="1" applyBorder="1" applyProtection="1">
      <protection locked="0"/>
    </xf>
    <xf numFmtId="3" fontId="6" fillId="0" borderId="22" xfId="5" applyNumberFormat="1" applyFont="1" applyFill="1" applyBorder="1" applyProtection="1">
      <protection locked="0"/>
    </xf>
    <xf numFmtId="3" fontId="6" fillId="0" borderId="32" xfId="5" applyNumberFormat="1" applyFont="1" applyFill="1" applyBorder="1" applyProtection="1">
      <protection locked="0"/>
    </xf>
    <xf numFmtId="3" fontId="6" fillId="0" borderId="50" xfId="5" applyNumberFormat="1" applyFont="1" applyFill="1" applyBorder="1" applyProtection="1">
      <protection locked="0"/>
    </xf>
    <xf numFmtId="3" fontId="6" fillId="0" borderId="88" xfId="5" applyNumberFormat="1" applyFont="1" applyFill="1" applyBorder="1" applyProtection="1">
      <protection locked="0"/>
    </xf>
    <xf numFmtId="164" fontId="6" fillId="2" borderId="62" xfId="5" applyNumberFormat="1" applyFont="1" applyFill="1" applyBorder="1"/>
    <xf numFmtId="164" fontId="6" fillId="2" borderId="14" xfId="5" applyNumberFormat="1" applyFont="1" applyFill="1" applyBorder="1"/>
    <xf numFmtId="0" fontId="14" fillId="0" borderId="0" xfId="5" applyFont="1"/>
    <xf numFmtId="0" fontId="11" fillId="0" borderId="73" xfId="5" applyFont="1" applyFill="1" applyBorder="1" applyAlignment="1" applyProtection="1">
      <alignment horizontal="right" vertical="center"/>
    </xf>
    <xf numFmtId="0" fontId="6" fillId="0" borderId="74" xfId="5" applyFont="1" applyFill="1" applyBorder="1" applyAlignment="1" applyProtection="1">
      <alignment horizontal="center"/>
    </xf>
    <xf numFmtId="164" fontId="6" fillId="2" borderId="26" xfId="5" applyNumberFormat="1" applyFont="1" applyFill="1" applyBorder="1"/>
    <xf numFmtId="164" fontId="6" fillId="2" borderId="27" xfId="5" applyNumberFormat="1" applyFont="1" applyFill="1" applyBorder="1"/>
    <xf numFmtId="164" fontId="6" fillId="2" borderId="28" xfId="5" applyNumberFormat="1" applyFont="1" applyFill="1" applyBorder="1"/>
    <xf numFmtId="0" fontId="11" fillId="0" borderId="0" xfId="5" applyFont="1" applyFill="1" applyBorder="1" applyAlignment="1" applyProtection="1">
      <alignment horizontal="right" vertical="center"/>
    </xf>
    <xf numFmtId="0" fontId="6" fillId="0" borderId="0" xfId="5" applyFont="1" applyFill="1" applyBorder="1" applyAlignment="1" applyProtection="1">
      <alignment horizontal="center"/>
    </xf>
    <xf numFmtId="0" fontId="6" fillId="2" borderId="0" xfId="5" applyFont="1" applyFill="1" applyBorder="1"/>
    <xf numFmtId="0" fontId="21" fillId="0" borderId="0" xfId="6"/>
    <xf numFmtId="0" fontId="10" fillId="0" borderId="29" xfId="6" applyFont="1" applyFill="1" applyBorder="1" applyAlignment="1">
      <alignment horizontal="centerContinuous"/>
    </xf>
    <xf numFmtId="0" fontId="11" fillId="0" borderId="30" xfId="6" applyFont="1" applyFill="1" applyBorder="1" applyAlignment="1">
      <alignment horizontal="center"/>
    </xf>
    <xf numFmtId="0" fontId="31" fillId="0" borderId="100" xfId="6" applyFont="1" applyFill="1" applyBorder="1" applyAlignment="1">
      <alignment horizontal="centerContinuous" vertical="center" wrapText="1"/>
    </xf>
    <xf numFmtId="0" fontId="6" fillId="0" borderId="101" xfId="6" applyFont="1" applyFill="1" applyBorder="1" applyAlignment="1">
      <alignment horizontal="centerContinuous" vertical="center" wrapText="1"/>
    </xf>
    <xf numFmtId="0" fontId="31" fillId="0" borderId="102" xfId="6" applyFont="1" applyFill="1" applyBorder="1" applyAlignment="1" applyProtection="1">
      <alignment horizontal="center" vertical="center" wrapText="1"/>
    </xf>
    <xf numFmtId="0" fontId="31" fillId="0" borderId="101" xfId="6" applyFont="1" applyFill="1" applyBorder="1" applyAlignment="1" applyProtection="1">
      <alignment horizontal="center" vertical="center" wrapText="1"/>
    </xf>
    <xf numFmtId="0" fontId="11" fillId="0" borderId="84" xfId="6" applyFont="1" applyFill="1" applyBorder="1" applyAlignment="1" applyProtection="1">
      <alignment horizontal="center" vertical="center"/>
    </xf>
    <xf numFmtId="0" fontId="32" fillId="0" borderId="41" xfId="6" applyFont="1" applyFill="1" applyBorder="1" applyAlignment="1" applyProtection="1">
      <alignment horizontal="centerContinuous" vertical="center" wrapText="1"/>
    </xf>
    <xf numFmtId="0" fontId="32" fillId="0" borderId="0" xfId="6" applyFont="1" applyFill="1" applyBorder="1" applyAlignment="1" applyProtection="1">
      <alignment horizontal="centerContinuous" vertical="center" wrapText="1"/>
    </xf>
    <xf numFmtId="0" fontId="32" fillId="0" borderId="42" xfId="6" applyFont="1" applyFill="1" applyBorder="1" applyAlignment="1" applyProtection="1">
      <alignment horizontal="center" vertical="center" wrapText="1"/>
    </xf>
    <xf numFmtId="0" fontId="32" fillId="0" borderId="42" xfId="6" applyFont="1" applyFill="1" applyBorder="1" applyAlignment="1" applyProtection="1">
      <alignment horizontal="centerContinuous" vertical="center" wrapText="1"/>
    </xf>
    <xf numFmtId="3" fontId="6" fillId="0" borderId="15" xfId="6" applyNumberFormat="1" applyFont="1" applyFill="1" applyBorder="1" applyAlignment="1" applyProtection="1">
      <protection locked="0"/>
    </xf>
    <xf numFmtId="3" fontId="6" fillId="0" borderId="50" xfId="6" applyNumberFormat="1" applyFont="1" applyFill="1" applyBorder="1" applyAlignment="1" applyProtection="1">
      <protection locked="0"/>
    </xf>
    <xf numFmtId="3" fontId="6" fillId="0" borderId="22" xfId="6" applyNumberFormat="1" applyFont="1" applyFill="1" applyBorder="1" applyAlignment="1" applyProtection="1">
      <protection locked="0"/>
    </xf>
    <xf numFmtId="3" fontId="6" fillId="0" borderId="32" xfId="6" applyNumberFormat="1" applyFont="1" applyFill="1" applyBorder="1" applyAlignment="1" applyProtection="1">
      <protection locked="0"/>
    </xf>
    <xf numFmtId="3" fontId="6" fillId="0" borderId="88" xfId="6" applyNumberFormat="1" applyFont="1" applyFill="1" applyBorder="1" applyAlignment="1" applyProtection="1">
      <protection locked="0"/>
    </xf>
    <xf numFmtId="3" fontId="6" fillId="0" borderId="16" xfId="6" applyNumberFormat="1" applyFont="1" applyFill="1" applyBorder="1" applyAlignment="1" applyProtection="1">
      <protection locked="0"/>
    </xf>
    <xf numFmtId="164" fontId="6" fillId="2" borderId="49" xfId="6" applyNumberFormat="1" applyFont="1" applyFill="1" applyBorder="1" applyAlignment="1"/>
    <xf numFmtId="164" fontId="6" fillId="2" borderId="46" xfId="6" applyNumberFormat="1" applyFont="1" applyFill="1" applyBorder="1" applyAlignment="1"/>
    <xf numFmtId="0" fontId="33" fillId="0" borderId="0" xfId="6" applyFont="1"/>
    <xf numFmtId="0" fontId="6" fillId="0" borderId="74" xfId="6" applyFont="1" applyFill="1" applyBorder="1" applyAlignment="1" applyProtection="1">
      <alignment horizontal="center"/>
    </xf>
    <xf numFmtId="164" fontId="6" fillId="2" borderId="26" xfId="6" applyNumberFormat="1" applyFont="1" applyFill="1" applyBorder="1" applyAlignment="1"/>
    <xf numFmtId="164" fontId="6" fillId="2" borderId="27" xfId="6" applyNumberFormat="1" applyFont="1" applyFill="1" applyBorder="1" applyAlignment="1"/>
    <xf numFmtId="164" fontId="6" fillId="2" borderId="76" xfId="6" applyNumberFormat="1" applyFont="1" applyFill="1" applyBorder="1" applyAlignment="1"/>
    <xf numFmtId="164" fontId="6" fillId="2" borderId="103" xfId="6" applyNumberFormat="1" applyFont="1" applyFill="1" applyBorder="1" applyAlignment="1"/>
    <xf numFmtId="0" fontId="34" fillId="0" borderId="0" xfId="0" applyFont="1" applyAlignment="1">
      <alignment horizontal="center" wrapText="1"/>
    </xf>
    <xf numFmtId="0" fontId="6" fillId="0" borderId="0" xfId="0" applyFont="1" applyAlignment="1">
      <alignment horizontal="center" vertical="top"/>
    </xf>
    <xf numFmtId="0" fontId="34" fillId="0" borderId="4" xfId="0" applyFont="1" applyBorder="1" applyAlignment="1">
      <alignment horizontal="center" wrapText="1"/>
    </xf>
    <xf numFmtId="0" fontId="6" fillId="0" borderId="29" xfId="0" applyFont="1" applyFill="1" applyBorder="1" applyAlignment="1" applyProtection="1">
      <alignment horizontal="centerContinuous"/>
    </xf>
    <xf numFmtId="0" fontId="11" fillId="0" borderId="79" xfId="0" applyFont="1" applyFill="1" applyBorder="1" applyAlignment="1" applyProtection="1">
      <alignment horizontal="centerContinuous" vertical="center"/>
    </xf>
    <xf numFmtId="0" fontId="11" fillId="0" borderId="31" xfId="0" applyFont="1" applyFill="1" applyBorder="1" applyAlignment="1" applyProtection="1">
      <alignment horizontal="centerContinuous" vertical="center"/>
    </xf>
    <xf numFmtId="0" fontId="6" fillId="0" borderId="31" xfId="0" applyFont="1" applyFill="1" applyBorder="1" applyAlignment="1" applyProtection="1">
      <alignment horizontal="centerContinuous" vertical="center"/>
    </xf>
    <xf numFmtId="0" fontId="6" fillId="0" borderId="33" xfId="0" applyFont="1" applyFill="1" applyBorder="1" applyAlignment="1" applyProtection="1">
      <alignment horizontal="centerContinuous" vertical="center"/>
    </xf>
    <xf numFmtId="0" fontId="6" fillId="5" borderId="5" xfId="0" applyFont="1" applyFill="1" applyBorder="1"/>
    <xf numFmtId="0" fontId="6" fillId="5" borderId="52" xfId="0" applyFont="1" applyFill="1" applyBorder="1"/>
    <xf numFmtId="0" fontId="10" fillId="0" borderId="34" xfId="0" applyFont="1" applyFill="1" applyBorder="1" applyAlignment="1" applyProtection="1">
      <alignment horizontal="center" vertical="center"/>
    </xf>
    <xf numFmtId="0" fontId="11" fillId="0" borderId="42" xfId="0" applyFont="1" applyFill="1" applyBorder="1" applyAlignment="1" applyProtection="1">
      <alignment horizontal="centerContinuous" vertical="center" wrapText="1"/>
    </xf>
    <xf numFmtId="0" fontId="11" fillId="0" borderId="11" xfId="0" applyFont="1" applyFill="1" applyBorder="1" applyAlignment="1" applyProtection="1">
      <alignment horizontal="centerContinuous" vertical="center" wrapText="1"/>
    </xf>
    <xf numFmtId="0" fontId="11" fillId="0" borderId="37" xfId="0" applyFont="1" applyFill="1" applyBorder="1" applyAlignment="1" applyProtection="1">
      <alignment horizontal="centerContinuous" vertical="center" wrapText="1"/>
    </xf>
    <xf numFmtId="0" fontId="0" fillId="0" borderId="37" xfId="0" applyBorder="1" applyAlignment="1">
      <alignment horizontal="center" vertical="center" wrapText="1"/>
    </xf>
    <xf numFmtId="0" fontId="11" fillId="0" borderId="38" xfId="0" applyFont="1" applyFill="1" applyBorder="1" applyAlignment="1" applyProtection="1">
      <alignment horizontal="centerContinuous" vertical="center" wrapText="1"/>
    </xf>
    <xf numFmtId="0" fontId="11" fillId="0" borderId="11" xfId="0" applyFont="1" applyFill="1" applyBorder="1" applyAlignment="1">
      <alignment horizontal="centerContinuous" vertical="center" wrapText="1"/>
    </xf>
    <xf numFmtId="0" fontId="11" fillId="0" borderId="38" xfId="0" applyFont="1" applyFill="1" applyBorder="1" applyAlignment="1">
      <alignment horizontal="centerContinuous" vertical="center" wrapText="1"/>
    </xf>
    <xf numFmtId="0" fontId="11" fillId="0" borderId="37" xfId="0" applyFont="1" applyFill="1" applyBorder="1" applyAlignment="1">
      <alignment horizontal="centerContinuous" vertical="center" wrapText="1"/>
    </xf>
    <xf numFmtId="0" fontId="11" fillId="0" borderId="104" xfId="0" applyFont="1" applyFill="1" applyBorder="1" applyAlignment="1" applyProtection="1">
      <alignment horizontal="centerContinuous" vertical="center" wrapText="1"/>
    </xf>
    <xf numFmtId="0" fontId="11" fillId="5" borderId="105" xfId="0" applyFont="1" applyFill="1" applyBorder="1" applyAlignment="1">
      <alignment horizontal="centerContinuous" vertical="center" wrapText="1"/>
    </xf>
    <xf numFmtId="0" fontId="11" fillId="5" borderId="104" xfId="0" applyFont="1" applyFill="1" applyBorder="1" applyAlignment="1" applyProtection="1">
      <alignment horizontal="centerContinuous" vertical="center" wrapText="1"/>
    </xf>
    <xf numFmtId="0" fontId="12" fillId="0" borderId="20" xfId="0" applyFont="1" applyFill="1" applyBorder="1" applyProtection="1"/>
    <xf numFmtId="0" fontId="12" fillId="0" borderId="8" xfId="0" applyFont="1" applyFill="1" applyBorder="1" applyAlignment="1" applyProtection="1">
      <alignment horizontal="center"/>
    </xf>
    <xf numFmtId="0" fontId="12" fillId="0" borderId="0" xfId="0" applyFont="1" applyAlignment="1">
      <alignment horizontal="center" vertical="top"/>
    </xf>
    <xf numFmtId="0" fontId="12" fillId="5" borderId="34" xfId="0" applyFont="1" applyFill="1" applyBorder="1" applyAlignment="1" applyProtection="1">
      <alignment horizontal="center"/>
    </xf>
    <xf numFmtId="0" fontId="12" fillId="5" borderId="43" xfId="0" applyFont="1" applyFill="1" applyBorder="1" applyAlignment="1" applyProtection="1">
      <alignment horizontal="center"/>
    </xf>
    <xf numFmtId="0" fontId="12" fillId="0" borderId="0" xfId="0" applyFont="1"/>
    <xf numFmtId="3" fontId="6" fillId="0" borderId="62" xfId="0" applyNumberFormat="1" applyFont="1" applyBorder="1" applyAlignment="1" applyProtection="1">
      <protection locked="0"/>
    </xf>
    <xf numFmtId="164" fontId="6" fillId="2" borderId="62" xfId="0" applyNumberFormat="1" applyFont="1" applyFill="1" applyBorder="1"/>
    <xf numFmtId="164" fontId="6" fillId="2" borderId="23" xfId="0" applyNumberFormat="1" applyFont="1" applyFill="1" applyBorder="1"/>
    <xf numFmtId="0" fontId="35" fillId="0" borderId="0" xfId="0" applyFont="1" applyAlignment="1">
      <alignment horizontal="center" vertical="center"/>
    </xf>
    <xf numFmtId="164" fontId="6" fillId="5" borderId="106" xfId="0" applyNumberFormat="1" applyFont="1" applyFill="1" applyBorder="1"/>
    <xf numFmtId="164" fontId="6" fillId="5" borderId="107" xfId="0" applyNumberFormat="1" applyFont="1" applyFill="1" applyBorder="1"/>
    <xf numFmtId="164" fontId="6" fillId="5" borderId="21" xfId="0" applyNumberFormat="1" applyFont="1" applyFill="1" applyBorder="1"/>
    <xf numFmtId="164" fontId="6" fillId="5" borderId="47" xfId="0" applyNumberFormat="1" applyFont="1" applyFill="1" applyBorder="1"/>
    <xf numFmtId="164" fontId="6" fillId="5" borderId="108" xfId="0" applyNumberFormat="1" applyFont="1" applyFill="1" applyBorder="1"/>
    <xf numFmtId="164" fontId="6" fillId="5" borderId="109" xfId="0" applyNumberFormat="1" applyFont="1" applyFill="1" applyBorder="1"/>
    <xf numFmtId="0" fontId="11" fillId="0" borderId="110" xfId="0" applyFont="1" applyFill="1" applyBorder="1" applyAlignment="1" applyProtection="1">
      <alignment horizontal="right" vertical="center"/>
    </xf>
    <xf numFmtId="164" fontId="6" fillId="0" borderId="26" xfId="0" applyNumberFormat="1" applyFont="1" applyFill="1" applyBorder="1" applyProtection="1"/>
    <xf numFmtId="164" fontId="6" fillId="0" borderId="27" xfId="0" applyNumberFormat="1" applyFont="1" applyFill="1" applyBorder="1" applyProtection="1"/>
    <xf numFmtId="164" fontId="6" fillId="0" borderId="28" xfId="0" applyNumberFormat="1" applyFont="1" applyFill="1" applyBorder="1" applyProtection="1"/>
    <xf numFmtId="164" fontId="6" fillId="5" borderId="24" xfId="0" applyNumberFormat="1" applyFont="1" applyFill="1" applyBorder="1" applyProtection="1"/>
    <xf numFmtId="164" fontId="6" fillId="5" borderId="111" xfId="0" applyNumberFormat="1" applyFont="1" applyFill="1" applyBorder="1" applyProtection="1"/>
    <xf numFmtId="0" fontId="3" fillId="0" borderId="0" xfId="0" applyFont="1" applyBorder="1" applyAlignment="1" applyProtection="1">
      <alignment vertical="center"/>
    </xf>
    <xf numFmtId="0" fontId="11" fillId="0" borderId="0" xfId="7" applyFont="1" applyBorder="1" applyAlignment="1">
      <alignment horizontal="centerContinuous" vertical="center"/>
    </xf>
    <xf numFmtId="0" fontId="6" fillId="0" borderId="0" xfId="7" applyFont="1"/>
    <xf numFmtId="0" fontId="6" fillId="0" borderId="112" xfId="7" applyFont="1" applyBorder="1" applyAlignment="1">
      <alignment horizontal="center" vertical="center" wrapText="1"/>
    </xf>
    <xf numFmtId="0" fontId="36" fillId="0" borderId="34" xfId="7" applyFont="1" applyBorder="1" applyAlignment="1">
      <alignment horizontal="center" wrapText="1"/>
    </xf>
    <xf numFmtId="0" fontId="36" fillId="0" borderId="0" xfId="7" applyFont="1" applyBorder="1" applyAlignment="1">
      <alignment horizontal="center" wrapText="1"/>
    </xf>
    <xf numFmtId="0" fontId="4" fillId="0" borderId="0" xfId="7" applyFont="1" applyBorder="1" applyAlignment="1" applyProtection="1">
      <alignment horizontal="left" vertical="top"/>
    </xf>
    <xf numFmtId="0" fontId="6" fillId="0" borderId="0" xfId="7" applyFont="1" applyBorder="1" applyAlignment="1">
      <alignment horizontal="center"/>
    </xf>
    <xf numFmtId="0" fontId="6" fillId="0" borderId="0" xfId="7" applyFont="1" applyBorder="1"/>
    <xf numFmtId="1" fontId="37" fillId="0" borderId="112" xfId="7" applyNumberFormat="1" applyFont="1" applyBorder="1" applyAlignment="1">
      <alignment horizontal="center" vertical="center"/>
    </xf>
    <xf numFmtId="164" fontId="37" fillId="0" borderId="112" xfId="7" applyNumberFormat="1" applyFont="1" applyBorder="1" applyAlignment="1">
      <alignment horizontal="center" vertical="center"/>
    </xf>
    <xf numFmtId="0" fontId="6" fillId="0" borderId="4" xfId="7" applyFont="1" applyBorder="1"/>
    <xf numFmtId="0" fontId="4" fillId="0" borderId="78" xfId="7" applyFont="1" applyBorder="1" applyAlignment="1" applyProtection="1">
      <alignment horizontal="left" vertical="top"/>
    </xf>
    <xf numFmtId="0" fontId="6" fillId="0" borderId="30" xfId="7" applyFont="1" applyBorder="1" applyAlignment="1">
      <alignment horizontal="center"/>
    </xf>
    <xf numFmtId="0" fontId="11" fillId="0" borderId="7" xfId="7" applyFont="1" applyBorder="1" applyAlignment="1">
      <alignment horizontal="centerContinuous" vertical="center"/>
    </xf>
    <xf numFmtId="0" fontId="11" fillId="0" borderId="52" xfId="7" applyFont="1" applyBorder="1" applyAlignment="1">
      <alignment horizontal="centerContinuous" vertical="center"/>
    </xf>
    <xf numFmtId="0" fontId="11" fillId="0" borderId="8" xfId="7" applyFont="1" applyBorder="1" applyAlignment="1">
      <alignment horizontal="centerContinuous" vertical="center"/>
    </xf>
    <xf numFmtId="0" fontId="11" fillId="0" borderId="9" xfId="7" applyFont="1" applyBorder="1" applyAlignment="1">
      <alignment horizontal="centerContinuous" vertical="center"/>
    </xf>
    <xf numFmtId="0" fontId="10" fillId="0" borderId="34" xfId="7" applyFont="1" applyFill="1" applyBorder="1" applyAlignment="1" applyProtection="1">
      <alignment horizontal="center" vertical="center"/>
    </xf>
    <xf numFmtId="0" fontId="11" fillId="0" borderId="35" xfId="7" applyFont="1" applyFill="1" applyBorder="1" applyAlignment="1" applyProtection="1">
      <alignment horizontal="center" vertical="center"/>
    </xf>
    <xf numFmtId="0" fontId="31" fillId="0" borderId="12" xfId="7" applyFont="1" applyFill="1" applyBorder="1" applyAlignment="1" applyProtection="1">
      <alignment horizontal="centerContinuous" vertical="center" wrapText="1"/>
    </xf>
    <xf numFmtId="0" fontId="6" fillId="0" borderId="13" xfId="7" applyFont="1" applyFill="1" applyBorder="1" applyAlignment="1">
      <alignment horizontal="centerContinuous" vertical="center" wrapText="1"/>
    </xf>
    <xf numFmtId="0" fontId="38" fillId="0" borderId="12" xfId="0" applyFont="1" applyBorder="1" applyAlignment="1">
      <alignment horizontal="center" vertical="center" wrapText="1"/>
    </xf>
    <xf numFmtId="0" fontId="0" fillId="0" borderId="13" xfId="0" applyBorder="1" applyAlignment="1">
      <alignment vertical="center" wrapText="1"/>
    </xf>
    <xf numFmtId="0" fontId="31" fillId="0" borderId="12" xfId="7" applyFont="1" applyBorder="1" applyAlignment="1">
      <alignment horizontal="center" vertical="center" wrapText="1"/>
    </xf>
    <xf numFmtId="0" fontId="31" fillId="0" borderId="12" xfId="7" applyFont="1" applyFill="1" applyBorder="1" applyAlignment="1" applyProtection="1">
      <alignment horizontal="center" vertical="center" wrapText="1"/>
    </xf>
    <xf numFmtId="0" fontId="31" fillId="0" borderId="54" xfId="7" applyFont="1" applyFill="1" applyBorder="1" applyAlignment="1" applyProtection="1">
      <alignment horizontal="centerContinuous" vertical="center" wrapText="1"/>
    </xf>
    <xf numFmtId="0" fontId="6" fillId="0" borderId="56" xfId="7" applyFont="1" applyFill="1" applyBorder="1" applyAlignment="1">
      <alignment horizontal="centerContinuous" vertical="center" wrapText="1"/>
    </xf>
    <xf numFmtId="0" fontId="39" fillId="0" borderId="12" xfId="7" applyFont="1" applyFill="1" applyBorder="1" applyAlignment="1" applyProtection="1">
      <alignment horizontal="center" vertical="center" wrapText="1"/>
    </xf>
    <xf numFmtId="0" fontId="40" fillId="0" borderId="13" xfId="0" applyFont="1" applyBorder="1" applyAlignment="1">
      <alignment horizontal="center" vertical="center" wrapText="1"/>
    </xf>
    <xf numFmtId="0" fontId="31" fillId="0" borderId="45" xfId="7" applyFont="1" applyFill="1" applyBorder="1" applyAlignment="1" applyProtection="1">
      <alignment horizontal="center" vertical="center" wrapText="1"/>
    </xf>
    <xf numFmtId="0" fontId="31" fillId="0" borderId="94" xfId="7" applyFont="1" applyFill="1" applyBorder="1" applyAlignment="1" applyProtection="1">
      <alignment horizontal="center" vertical="center" wrapText="1"/>
    </xf>
    <xf numFmtId="0" fontId="31" fillId="0" borderId="45" xfId="7" applyFont="1" applyFill="1" applyBorder="1" applyAlignment="1" applyProtection="1">
      <alignment horizontal="center" vertical="center" wrapText="1"/>
      <protection locked="0"/>
    </xf>
    <xf numFmtId="0" fontId="0" fillId="0" borderId="94" xfId="0" applyBorder="1"/>
    <xf numFmtId="0" fontId="31" fillId="0" borderId="45" xfId="7" applyFont="1" applyFill="1" applyBorder="1" applyAlignment="1" applyProtection="1">
      <alignment horizontal="centerContinuous" vertical="center" wrapText="1"/>
    </xf>
    <xf numFmtId="0" fontId="6" fillId="0" borderId="94" xfId="7" applyFont="1" applyFill="1" applyBorder="1" applyAlignment="1">
      <alignment horizontal="centerContinuous" vertical="center" wrapText="1"/>
    </xf>
    <xf numFmtId="0" fontId="32" fillId="0" borderId="71" xfId="7" applyFont="1" applyFill="1" applyBorder="1" applyAlignment="1" applyProtection="1">
      <alignment horizontal="centerContinuous" vertical="center"/>
    </xf>
    <xf numFmtId="0" fontId="32" fillId="0" borderId="113" xfId="7" applyFont="1" applyFill="1" applyBorder="1" applyAlignment="1" applyProtection="1">
      <alignment horizontal="centerContinuous" vertical="center"/>
    </xf>
    <xf numFmtId="0" fontId="32" fillId="0" borderId="113" xfId="7" applyFont="1" applyFill="1" applyBorder="1" applyAlignment="1" applyProtection="1">
      <alignment horizontal="center" vertical="center"/>
    </xf>
    <xf numFmtId="0" fontId="32" fillId="0" borderId="114" xfId="7" applyFont="1" applyFill="1" applyBorder="1" applyAlignment="1" applyProtection="1">
      <alignment horizontal="centerContinuous" vertical="center"/>
    </xf>
    <xf numFmtId="0" fontId="32" fillId="0" borderId="115" xfId="7" applyFont="1" applyFill="1" applyBorder="1" applyAlignment="1" applyProtection="1">
      <alignment horizontal="centerContinuous" vertical="center"/>
    </xf>
    <xf numFmtId="0" fontId="12" fillId="0" borderId="67" xfId="7" applyFont="1" applyFill="1" applyBorder="1" applyAlignment="1">
      <alignment horizontal="centerContinuous"/>
    </xf>
    <xf numFmtId="0" fontId="12" fillId="0" borderId="84" xfId="7" applyFont="1" applyFill="1" applyBorder="1" applyAlignment="1">
      <alignment horizontal="center"/>
    </xf>
    <xf numFmtId="0" fontId="12" fillId="0" borderId="116" xfId="7" applyFont="1" applyFill="1" applyBorder="1" applyAlignment="1" applyProtection="1">
      <alignment horizontal="center"/>
    </xf>
    <xf numFmtId="0" fontId="12" fillId="0" borderId="84" xfId="7" applyFont="1" applyFill="1" applyBorder="1" applyAlignment="1" applyProtection="1">
      <alignment horizontal="center"/>
    </xf>
    <xf numFmtId="0" fontId="12" fillId="0" borderId="20" xfId="7" applyFont="1" applyFill="1" applyBorder="1" applyAlignment="1" applyProtection="1">
      <alignment horizontal="center"/>
    </xf>
    <xf numFmtId="0" fontId="12" fillId="0" borderId="117" xfId="7" applyFont="1" applyFill="1" applyBorder="1" applyAlignment="1" applyProtection="1">
      <alignment horizontal="center"/>
    </xf>
    <xf numFmtId="0" fontId="12" fillId="0" borderId="81" xfId="7" applyFont="1" applyFill="1" applyBorder="1" applyAlignment="1" applyProtection="1">
      <alignment horizontal="center"/>
    </xf>
    <xf numFmtId="0" fontId="12" fillId="0" borderId="0" xfId="7" applyFont="1"/>
    <xf numFmtId="164" fontId="6" fillId="0" borderId="49" xfId="7" applyNumberFormat="1" applyFont="1" applyFill="1" applyBorder="1" applyProtection="1">
      <protection locked="0"/>
    </xf>
    <xf numFmtId="164" fontId="6" fillId="0" borderId="46" xfId="7" applyNumberFormat="1" applyFont="1" applyFill="1" applyBorder="1" applyProtection="1">
      <protection locked="0"/>
    </xf>
    <xf numFmtId="164" fontId="6" fillId="0" borderId="94" xfId="7" applyNumberFormat="1" applyFont="1" applyFill="1" applyBorder="1" applyProtection="1">
      <protection locked="0"/>
    </xf>
    <xf numFmtId="164" fontId="6" fillId="0" borderId="97" xfId="7" applyNumberFormat="1" applyFont="1" applyFill="1" applyBorder="1" applyProtection="1">
      <protection locked="0"/>
    </xf>
    <xf numFmtId="164" fontId="6" fillId="2" borderId="54" xfId="7" applyNumberFormat="1" applyFont="1" applyFill="1" applyBorder="1"/>
    <xf numFmtId="164" fontId="6" fillId="2" borderId="56" xfId="7" applyNumberFormat="1" applyFont="1" applyFill="1" applyBorder="1"/>
    <xf numFmtId="0" fontId="14" fillId="0" borderId="0" xfId="7" applyFont="1"/>
    <xf numFmtId="3" fontId="6" fillId="0" borderId="49" xfId="7" applyNumberFormat="1" applyFont="1" applyFill="1" applyBorder="1" applyProtection="1">
      <protection locked="0"/>
    </xf>
    <xf numFmtId="3" fontId="6" fillId="0" borderId="46" xfId="7" applyNumberFormat="1" applyFont="1" applyFill="1" applyBorder="1" applyProtection="1">
      <protection locked="0"/>
    </xf>
    <xf numFmtId="3" fontId="6" fillId="0" borderId="94" xfId="7" applyNumberFormat="1" applyFont="1" applyFill="1" applyBorder="1" applyProtection="1">
      <protection locked="0"/>
    </xf>
    <xf numFmtId="164" fontId="6" fillId="2" borderId="49" xfId="7" applyNumberFormat="1" applyFont="1" applyFill="1" applyBorder="1"/>
    <xf numFmtId="164" fontId="6" fillId="2" borderId="46" xfId="7" applyNumberFormat="1" applyFont="1" applyFill="1" applyBorder="1"/>
    <xf numFmtId="0" fontId="6" fillId="0" borderId="27" xfId="7" applyFont="1" applyFill="1" applyBorder="1" applyAlignment="1" applyProtection="1">
      <alignment horizontal="center"/>
    </xf>
    <xf numFmtId="164" fontId="6" fillId="2" borderId="26" xfId="7" applyNumberFormat="1" applyFont="1" applyFill="1" applyBorder="1"/>
    <xf numFmtId="164" fontId="6" fillId="2" borderId="27" xfId="7" applyNumberFormat="1" applyFont="1" applyFill="1" applyBorder="1"/>
    <xf numFmtId="164" fontId="6" fillId="2" borderId="110" xfId="7" applyNumberFormat="1" applyFont="1" applyFill="1" applyBorder="1"/>
    <xf numFmtId="164" fontId="6" fillId="2" borderId="76" xfId="7" applyNumberFormat="1" applyFont="1" applyFill="1" applyBorder="1"/>
    <xf numFmtId="164" fontId="6" fillId="2" borderId="28" xfId="7" applyNumberFormat="1" applyFont="1" applyFill="1" applyBorder="1"/>
    <xf numFmtId="0" fontId="6" fillId="0" borderId="0" xfId="7" applyFont="1" applyAlignment="1">
      <alignment horizontal="center"/>
    </xf>
    <xf numFmtId="0" fontId="11" fillId="0" borderId="0" xfId="7" applyFont="1" applyBorder="1"/>
    <xf numFmtId="0" fontId="6" fillId="0" borderId="0" xfId="7" applyFont="1" applyBorder="1" applyAlignment="1">
      <alignment horizontal="right"/>
    </xf>
    <xf numFmtId="164" fontId="6" fillId="0" borderId="0" xfId="7" applyNumberFormat="1" applyFont="1" applyBorder="1"/>
    <xf numFmtId="0" fontId="6" fillId="6" borderId="118" xfId="0" applyFont="1" applyFill="1" applyBorder="1"/>
    <xf numFmtId="0" fontId="11" fillId="0" borderId="35" xfId="0" applyFont="1" applyFill="1" applyBorder="1" applyAlignment="1" applyProtection="1">
      <alignment horizontal="center" vertical="center"/>
    </xf>
    <xf numFmtId="0" fontId="6" fillId="0" borderId="36" xfId="0" applyFont="1" applyFill="1" applyBorder="1" applyAlignment="1" applyProtection="1">
      <alignment horizontal="centerContinuous" vertical="center" wrapText="1"/>
    </xf>
    <xf numFmtId="0" fontId="6" fillId="0" borderId="11" xfId="0" applyFont="1" applyFill="1" applyBorder="1" applyAlignment="1" applyProtection="1">
      <alignment horizontal="centerContinuous" vertical="center" wrapText="1"/>
    </xf>
    <xf numFmtId="0" fontId="6" fillId="0" borderId="37" xfId="0" applyFont="1" applyFill="1" applyBorder="1" applyAlignment="1" applyProtection="1">
      <alignment horizontal="center" vertical="center" wrapText="1"/>
    </xf>
    <xf numFmtId="0" fontId="6" fillId="0" borderId="104" xfId="0" applyFont="1" applyFill="1" applyBorder="1" applyAlignment="1">
      <alignment horizontal="centerContinuous" vertical="center" wrapText="1"/>
    </xf>
    <xf numFmtId="0" fontId="35" fillId="4" borderId="0" xfId="0" applyFont="1" applyFill="1" applyBorder="1" applyAlignment="1">
      <alignment horizontal="center" wrapText="1"/>
    </xf>
    <xf numFmtId="0" fontId="11" fillId="6" borderId="119" xfId="0" applyFont="1" applyFill="1" applyBorder="1" applyAlignment="1">
      <alignment horizontal="center" vertical="top" wrapText="1"/>
    </xf>
    <xf numFmtId="0" fontId="12" fillId="0" borderId="40" xfId="0" applyFont="1" applyFill="1" applyBorder="1" applyAlignment="1">
      <alignment horizontal="center"/>
    </xf>
    <xf numFmtId="0" fontId="41" fillId="0" borderId="19" xfId="0" applyFont="1" applyFill="1" applyBorder="1" applyAlignment="1" applyProtection="1">
      <alignment horizontal="center"/>
    </xf>
    <xf numFmtId="0" fontId="41" fillId="0" borderId="87" xfId="0" applyFont="1" applyFill="1" applyBorder="1" applyAlignment="1" applyProtection="1">
      <alignment horizontal="center"/>
    </xf>
    <xf numFmtId="0" fontId="42" fillId="0" borderId="32" xfId="0" applyFont="1" applyBorder="1" applyAlignment="1">
      <alignment horizontal="center"/>
    </xf>
    <xf numFmtId="0" fontId="42" fillId="0" borderId="0" xfId="0" applyFont="1" applyBorder="1" applyAlignment="1">
      <alignment horizontal="center"/>
    </xf>
    <xf numFmtId="0" fontId="11" fillId="6" borderId="120" xfId="0" applyFont="1" applyFill="1" applyBorder="1" applyAlignment="1">
      <alignment horizontal="center" vertical="top" wrapText="1"/>
    </xf>
    <xf numFmtId="4" fontId="6" fillId="0" borderId="15" xfId="0" applyNumberFormat="1" applyFont="1" applyFill="1" applyBorder="1" applyProtection="1">
      <protection locked="0"/>
    </xf>
    <xf numFmtId="164" fontId="6" fillId="0" borderId="15" xfId="0" applyNumberFormat="1" applyFont="1" applyFill="1" applyBorder="1" applyProtection="1">
      <protection locked="0"/>
    </xf>
    <xf numFmtId="164" fontId="6" fillId="0" borderId="89" xfId="0" applyNumberFormat="1" applyFont="1" applyFill="1" applyBorder="1" applyProtection="1">
      <protection locked="0"/>
    </xf>
    <xf numFmtId="164" fontId="6" fillId="2" borderId="89" xfId="0" applyNumberFormat="1" applyFont="1" applyFill="1" applyBorder="1"/>
    <xf numFmtId="3" fontId="6" fillId="0" borderId="15" xfId="0" applyNumberFormat="1" applyFont="1" applyFill="1" applyBorder="1" applyProtection="1">
      <protection locked="0"/>
    </xf>
    <xf numFmtId="3" fontId="6" fillId="0" borderId="89" xfId="0" applyNumberFormat="1" applyFont="1" applyFill="1" applyBorder="1" applyProtection="1">
      <protection locked="0"/>
    </xf>
    <xf numFmtId="0" fontId="6" fillId="0" borderId="106" xfId="0" applyFont="1" applyBorder="1"/>
    <xf numFmtId="0" fontId="6" fillId="0" borderId="121" xfId="0" applyFont="1" applyBorder="1"/>
    <xf numFmtId="0" fontId="6" fillId="0" borderId="63" xfId="0" applyFont="1" applyBorder="1"/>
    <xf numFmtId="0" fontId="6" fillId="0" borderId="74" xfId="0" applyFont="1" applyFill="1" applyBorder="1" applyAlignment="1" applyProtection="1">
      <alignment horizontal="center"/>
    </xf>
    <xf numFmtId="166" fontId="6" fillId="2" borderId="98" xfId="0" applyNumberFormat="1" applyFont="1" applyFill="1" applyBorder="1"/>
    <xf numFmtId="164" fontId="6" fillId="2" borderId="98" xfId="0" applyNumberFormat="1" applyFont="1" applyFill="1" applyBorder="1"/>
    <xf numFmtId="164" fontId="6" fillId="2" borderId="122" xfId="0" applyNumberFormat="1" applyFont="1" applyFill="1" applyBorder="1"/>
    <xf numFmtId="167" fontId="6" fillId="2" borderId="98" xfId="0" applyNumberFormat="1" applyFont="1" applyFill="1" applyBorder="1"/>
    <xf numFmtId="0" fontId="43" fillId="0" borderId="0" xfId="0" applyFont="1" applyAlignment="1">
      <alignment vertical="center"/>
    </xf>
    <xf numFmtId="0" fontId="9" fillId="0" borderId="0" xfId="0" applyFont="1"/>
    <xf numFmtId="0" fontId="17" fillId="0" borderId="4" xfId="0" applyFont="1" applyBorder="1" applyAlignment="1">
      <alignment horizontal="left" vertical="center" wrapText="1"/>
    </xf>
    <xf numFmtId="0" fontId="11" fillId="0" borderId="7" xfId="0" applyFont="1" applyFill="1" applyBorder="1" applyAlignment="1" applyProtection="1">
      <alignment horizontal="centerContinuous" vertical="center"/>
    </xf>
    <xf numFmtId="0" fontId="9" fillId="0" borderId="7" xfId="0" applyFont="1" applyFill="1" applyBorder="1" applyAlignment="1" applyProtection="1">
      <alignment horizontal="centerContinuous" vertical="center"/>
    </xf>
    <xf numFmtId="0" fontId="6" fillId="0" borderId="7"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10" fillId="0" borderId="34" xfId="0" applyFont="1" applyFill="1" applyBorder="1" applyAlignment="1">
      <alignment horizontal="centerContinuous"/>
    </xf>
    <xf numFmtId="0" fontId="11" fillId="0" borderId="81" xfId="0" applyFont="1" applyFill="1" applyBorder="1" applyAlignment="1">
      <alignment horizontal="center"/>
    </xf>
    <xf numFmtId="0" fontId="32" fillId="0" borderId="41" xfId="0" applyFont="1" applyFill="1" applyBorder="1" applyAlignment="1" applyProtection="1">
      <alignment horizontal="center" vertical="center" wrapText="1"/>
    </xf>
    <xf numFmtId="0" fontId="32" fillId="0" borderId="123" xfId="0" applyNumberFormat="1" applyFont="1" applyFill="1" applyBorder="1" applyAlignment="1" applyProtection="1">
      <alignment horizontal="center" vertical="center" wrapText="1"/>
    </xf>
    <xf numFmtId="0" fontId="12" fillId="0" borderId="123" xfId="0" applyFont="1" applyFill="1" applyBorder="1" applyAlignment="1" applyProtection="1">
      <alignment horizontal="center" vertical="center" wrapText="1"/>
    </xf>
    <xf numFmtId="0" fontId="32" fillId="0" borderId="123" xfId="0" applyFont="1" applyFill="1" applyBorder="1" applyAlignment="1" applyProtection="1">
      <alignment horizontal="center" vertical="center" wrapText="1"/>
    </xf>
    <xf numFmtId="0" fontId="32" fillId="0" borderId="123" xfId="0" applyFont="1" applyFill="1" applyBorder="1" applyAlignment="1">
      <alignment horizontal="center" vertical="center" wrapText="1"/>
    </xf>
    <xf numFmtId="0" fontId="11" fillId="0" borderId="43" xfId="0" applyFont="1" applyFill="1" applyBorder="1" applyAlignment="1">
      <alignment horizontal="centerContinuous" vertical="center" wrapText="1"/>
    </xf>
    <xf numFmtId="0" fontId="44" fillId="7" borderId="0"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6" fillId="0" borderId="9" xfId="0" applyFont="1" applyFill="1" applyBorder="1" applyAlignment="1">
      <alignment horizontal="centerContinuous" vertical="center"/>
    </xf>
    <xf numFmtId="164" fontId="6" fillId="0" borderId="62" xfId="0" applyNumberFormat="1" applyFont="1" applyFill="1" applyBorder="1" applyProtection="1">
      <protection locked="0"/>
    </xf>
    <xf numFmtId="164" fontId="6" fillId="0" borderId="124" xfId="0" applyNumberFormat="1" applyFont="1" applyFill="1" applyBorder="1" applyProtection="1">
      <protection locked="0"/>
    </xf>
    <xf numFmtId="164" fontId="6" fillId="2" borderId="14" xfId="0" applyNumberFormat="1" applyFont="1" applyFill="1" applyBorder="1"/>
    <xf numFmtId="3" fontId="6" fillId="0" borderId="62" xfId="0" applyNumberFormat="1" applyFont="1" applyFill="1" applyBorder="1" applyProtection="1">
      <protection locked="0"/>
    </xf>
    <xf numFmtId="3" fontId="6" fillId="0" borderId="124" xfId="0" applyNumberFormat="1" applyFont="1" applyFill="1" applyBorder="1" applyProtection="1">
      <protection locked="0"/>
    </xf>
    <xf numFmtId="0" fontId="35" fillId="7" borderId="0" xfId="0" applyFont="1" applyFill="1" applyAlignment="1">
      <alignment horizontal="center"/>
    </xf>
    <xf numFmtId="164" fontId="6" fillId="2" borderId="26" xfId="0" applyNumberFormat="1" applyFont="1" applyFill="1" applyBorder="1"/>
    <xf numFmtId="0" fontId="6" fillId="0" borderId="0" xfId="0" applyFont="1" applyFill="1" applyBorder="1" applyAlignment="1" applyProtection="1">
      <alignment horizontal="left"/>
    </xf>
    <xf numFmtId="0" fontId="15" fillId="0" borderId="4" xfId="0" applyFont="1" applyBorder="1" applyAlignment="1">
      <alignment horizontal="center" vertical="center" wrapText="1"/>
    </xf>
    <xf numFmtId="0" fontId="11" fillId="0" borderId="5" xfId="0" applyFont="1" applyFill="1" applyBorder="1" applyAlignment="1" applyProtection="1">
      <alignment horizontal="center" vertical="center"/>
    </xf>
    <xf numFmtId="0" fontId="11" fillId="0" borderId="12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26" xfId="0" applyFont="1" applyFill="1" applyBorder="1" applyAlignment="1" applyProtection="1">
      <alignment horizontal="centerContinuous" vertical="center" wrapText="1"/>
    </xf>
    <xf numFmtId="0" fontId="6" fillId="0" borderId="44" xfId="0" applyFont="1" applyFill="1" applyBorder="1" applyAlignment="1" applyProtection="1">
      <alignment horizontal="justify"/>
    </xf>
    <xf numFmtId="0" fontId="21" fillId="0" borderId="55" xfId="0" applyFont="1" applyFill="1" applyBorder="1" applyAlignment="1" applyProtection="1">
      <alignment horizontal="center"/>
    </xf>
    <xf numFmtId="3" fontId="21" fillId="0" borderId="32" xfId="0" applyNumberFormat="1" applyFont="1" applyFill="1" applyBorder="1" applyAlignment="1" applyProtection="1">
      <alignment horizontal="center"/>
    </xf>
    <xf numFmtId="3" fontId="21" fillId="0" borderId="14" xfId="0" applyNumberFormat="1" applyFont="1" applyFill="1" applyBorder="1" applyProtection="1">
      <protection locked="0"/>
    </xf>
    <xf numFmtId="0" fontId="30" fillId="0" borderId="0" xfId="0" applyFont="1"/>
    <xf numFmtId="0" fontId="6" fillId="0" borderId="44" xfId="0" applyFont="1" applyFill="1" applyBorder="1" applyAlignment="1" applyProtection="1">
      <alignment horizontal="left"/>
    </xf>
    <xf numFmtId="0" fontId="21" fillId="0" borderId="91"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53" xfId="0" applyFont="1" applyFill="1" applyBorder="1" applyAlignment="1" applyProtection="1">
      <alignment horizontal="center"/>
    </xf>
    <xf numFmtId="0" fontId="21" fillId="0" borderId="32" xfId="0" applyFont="1" applyFill="1" applyBorder="1" applyAlignment="1" applyProtection="1">
      <alignment horizontal="center"/>
    </xf>
    <xf numFmtId="0" fontId="21" fillId="0" borderId="127" xfId="0" applyFont="1" applyFill="1" applyBorder="1" applyAlignment="1" applyProtection="1">
      <alignment horizontal="center"/>
    </xf>
    <xf numFmtId="0" fontId="6" fillId="0" borderId="44" xfId="0" applyFont="1" applyFill="1" applyBorder="1" applyAlignment="1" applyProtection="1">
      <alignment horizontal="justify" wrapText="1"/>
    </xf>
    <xf numFmtId="0" fontId="6" fillId="0" borderId="128" xfId="0" applyFont="1" applyFill="1" applyBorder="1" applyAlignment="1" applyProtection="1">
      <alignment horizontal="justify" wrapText="1"/>
    </xf>
    <xf numFmtId="3" fontId="21" fillId="0" borderId="70" xfId="0" applyNumberFormat="1" applyFont="1" applyFill="1" applyBorder="1" applyProtection="1">
      <protection locked="0"/>
    </xf>
    <xf numFmtId="0" fontId="6" fillId="0" borderId="128" xfId="0" applyFont="1" applyFill="1" applyBorder="1" applyAlignment="1" applyProtection="1">
      <alignment wrapText="1"/>
    </xf>
    <xf numFmtId="0" fontId="21" fillId="0" borderId="63" xfId="0" applyFont="1" applyFill="1" applyBorder="1" applyAlignment="1" applyProtection="1">
      <alignment horizontal="center"/>
    </xf>
    <xf numFmtId="0" fontId="21" fillId="0" borderId="115" xfId="0" applyFont="1" applyFill="1" applyBorder="1" applyAlignment="1" applyProtection="1">
      <alignment horizontal="center"/>
    </xf>
    <xf numFmtId="0" fontId="6" fillId="0" borderId="44" xfId="0" applyFont="1" applyFill="1" applyBorder="1" applyAlignment="1" applyProtection="1">
      <alignment wrapText="1"/>
    </xf>
    <xf numFmtId="0" fontId="6" fillId="0" borderId="128" xfId="0" applyFont="1" applyFill="1" applyBorder="1" applyAlignment="1" applyProtection="1">
      <alignment horizontal="justify"/>
    </xf>
    <xf numFmtId="0" fontId="6" fillId="0" borderId="0" xfId="0" applyFont="1" applyAlignment="1">
      <alignment horizontal="left"/>
    </xf>
    <xf numFmtId="0" fontId="0" fillId="0" borderId="0" xfId="0" applyFont="1" applyAlignment="1">
      <alignment horizontal="left"/>
    </xf>
    <xf numFmtId="0" fontId="46" fillId="0" borderId="0" xfId="0" applyFont="1" applyAlignment="1">
      <alignment wrapText="1"/>
    </xf>
    <xf numFmtId="0" fontId="0" fillId="0" borderId="0" xfId="0" applyFont="1" applyAlignment="1" applyProtection="1">
      <alignment horizontal="left"/>
      <protection locked="0"/>
    </xf>
    <xf numFmtId="0" fontId="6" fillId="0" borderId="34" xfId="0" applyFont="1" applyFill="1" applyBorder="1" applyAlignment="1" applyProtection="1">
      <alignment horizontal="justify"/>
    </xf>
    <xf numFmtId="0" fontId="21" fillId="0" borderId="48" xfId="0" applyFont="1" applyFill="1" applyBorder="1" applyAlignment="1" applyProtection="1">
      <alignment horizontal="center"/>
    </xf>
    <xf numFmtId="3" fontId="21" fillId="0" borderId="47" xfId="0" applyNumberFormat="1" applyFont="1" applyFill="1" applyBorder="1" applyProtection="1">
      <protection locked="0"/>
    </xf>
    <xf numFmtId="0" fontId="6" fillId="0" borderId="21" xfId="0" applyFont="1" applyFill="1" applyBorder="1" applyAlignment="1" applyProtection="1">
      <alignment horizontal="justify" wrapText="1"/>
    </xf>
    <xf numFmtId="0" fontId="21" fillId="0" borderId="50" xfId="0" applyFont="1" applyFill="1" applyBorder="1" applyAlignment="1" applyProtection="1">
      <alignment horizontal="center"/>
    </xf>
    <xf numFmtId="0" fontId="21" fillId="0" borderId="97" xfId="0" applyFont="1" applyFill="1" applyBorder="1" applyAlignment="1" applyProtection="1">
      <alignment horizontal="center"/>
    </xf>
    <xf numFmtId="0" fontId="6" fillId="0" borderId="108" xfId="0" applyFont="1" applyFill="1" applyBorder="1" applyAlignment="1" applyProtection="1">
      <alignment horizontal="justify" wrapText="1"/>
    </xf>
    <xf numFmtId="0" fontId="21" fillId="0" borderId="60" xfId="0" applyFont="1" applyFill="1" applyBorder="1" applyAlignment="1" applyProtection="1">
      <alignment horizontal="center"/>
    </xf>
    <xf numFmtId="0" fontId="21" fillId="0" borderId="129" xfId="0" applyFont="1" applyFill="1" applyBorder="1" applyAlignment="1" applyProtection="1">
      <alignment horizontal="center"/>
    </xf>
    <xf numFmtId="3" fontId="21" fillId="0" borderId="130" xfId="0" applyNumberFormat="1" applyFont="1" applyFill="1" applyBorder="1" applyProtection="1">
      <protection locked="0"/>
    </xf>
    <xf numFmtId="0" fontId="48" fillId="0" borderId="2" xfId="0" applyFont="1" applyBorder="1" applyAlignment="1">
      <alignment horizontal="center"/>
    </xf>
    <xf numFmtId="0" fontId="49" fillId="0" borderId="64" xfId="0" applyFont="1" applyBorder="1" applyAlignment="1">
      <alignment horizontal="center"/>
    </xf>
    <xf numFmtId="0" fontId="49" fillId="0" borderId="31" xfId="0" applyFont="1" applyBorder="1" applyAlignment="1">
      <alignment horizontal="center"/>
    </xf>
    <xf numFmtId="0" fontId="49" fillId="0" borderId="33" xfId="0" applyFont="1" applyBorder="1" applyAlignment="1">
      <alignment horizontal="center"/>
    </xf>
    <xf numFmtId="0" fontId="0" fillId="0" borderId="131" xfId="0" applyBorder="1" applyAlignment="1" applyProtection="1">
      <alignment vertical="top" wrapText="1"/>
      <protection locked="0"/>
    </xf>
    <xf numFmtId="0" fontId="0" fillId="0" borderId="129" xfId="0" applyBorder="1" applyAlignment="1" applyProtection="1">
      <alignment vertical="top" wrapText="1"/>
      <protection locked="0"/>
    </xf>
    <xf numFmtId="0" fontId="0" fillId="0" borderId="130" xfId="0" applyBorder="1" applyAlignment="1" applyProtection="1">
      <alignment vertical="top" wrapText="1"/>
      <protection locked="0"/>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6" fillId="0" borderId="0" xfId="0" applyFont="1" applyAlignment="1">
      <alignment horizontal="left" wrapText="1"/>
    </xf>
    <xf numFmtId="0" fontId="0" fillId="0" borderId="0" xfId="0" applyNumberFormat="1"/>
    <xf numFmtId="0" fontId="51" fillId="0" borderId="0" xfId="8" applyFont="1" applyAlignment="1">
      <alignment horizontal="left" vertical="top"/>
    </xf>
    <xf numFmtId="165" fontId="6" fillId="0" borderId="0" xfId="8" applyNumberFormat="1" applyFont="1"/>
    <xf numFmtId="0" fontId="6" fillId="0" borderId="0" xfId="8" applyFont="1"/>
    <xf numFmtId="0" fontId="52" fillId="0" borderId="0" xfId="8" applyFont="1" applyAlignment="1">
      <alignment horizontal="center" vertical="center"/>
    </xf>
    <xf numFmtId="0" fontId="53" fillId="7" borderId="0" xfId="8" applyFont="1" applyFill="1" applyAlignment="1">
      <alignment horizontal="center" vertical="center"/>
    </xf>
    <xf numFmtId="0" fontId="6" fillId="0" borderId="0" xfId="8" applyFont="1" applyAlignment="1">
      <alignment vertical="center"/>
    </xf>
    <xf numFmtId="0" fontId="6" fillId="0" borderId="0" xfId="8" applyFont="1" applyAlignment="1">
      <alignment horizontal="center" vertical="center"/>
    </xf>
    <xf numFmtId="0" fontId="6" fillId="0" borderId="0" xfId="8" applyFont="1" applyAlignment="1">
      <alignment horizontal="center"/>
    </xf>
    <xf numFmtId="0" fontId="54" fillId="0" borderId="0" xfId="8" applyFont="1" applyBorder="1" applyAlignment="1">
      <alignment horizontal="centerContinuous" vertical="center"/>
    </xf>
    <xf numFmtId="0" fontId="0" fillId="0" borderId="0" xfId="0" applyBorder="1" applyAlignment="1">
      <alignment horizontal="centerContinuous" vertical="center"/>
    </xf>
    <xf numFmtId="0" fontId="9" fillId="0" borderId="106" xfId="8" applyFont="1" applyBorder="1" applyAlignment="1">
      <alignment horizontal="centerContinuous" vertical="center"/>
    </xf>
    <xf numFmtId="0" fontId="6" fillId="0" borderId="31" xfId="8" applyFont="1" applyBorder="1" applyAlignment="1">
      <alignment horizontal="centerContinuous"/>
    </xf>
    <xf numFmtId="0" fontId="6" fillId="0" borderId="33" xfId="8" applyFont="1" applyBorder="1" applyAlignment="1">
      <alignment horizontal="centerContinuous" vertical="center"/>
    </xf>
    <xf numFmtId="0" fontId="6" fillId="8" borderId="119" xfId="8" applyFont="1" applyFill="1" applyBorder="1"/>
    <xf numFmtId="0" fontId="6" fillId="0" borderId="31" xfId="8" applyFont="1" applyBorder="1" applyAlignment="1">
      <alignment horizontal="centerContinuous" vertical="center"/>
    </xf>
    <xf numFmtId="0" fontId="56" fillId="0" borderId="112" xfId="8" applyFont="1" applyBorder="1" applyAlignment="1">
      <alignment horizontal="center" vertical="center" wrapText="1"/>
    </xf>
    <xf numFmtId="0" fontId="57" fillId="0" borderId="0" xfId="8" applyFont="1" applyAlignment="1">
      <alignment vertical="center" wrapText="1"/>
    </xf>
    <xf numFmtId="0" fontId="52" fillId="0" borderId="0" xfId="8" applyFont="1" applyAlignment="1">
      <alignment horizontal="center" vertical="center" wrapText="1"/>
    </xf>
    <xf numFmtId="0" fontId="6" fillId="0" borderId="21" xfId="8" applyFont="1" applyBorder="1" applyAlignment="1">
      <alignment horizontal="centerContinuous"/>
    </xf>
    <xf numFmtId="0" fontId="13" fillId="0" borderId="53" xfId="8" applyFont="1" applyBorder="1" applyAlignment="1">
      <alignment horizontal="center"/>
    </xf>
    <xf numFmtId="0" fontId="6" fillId="0" borderId="53" xfId="8" applyFont="1" applyBorder="1" applyAlignment="1">
      <alignment horizontal="centerContinuous"/>
    </xf>
    <xf numFmtId="0" fontId="13" fillId="0" borderId="48" xfId="8" applyFont="1" applyBorder="1" applyAlignment="1">
      <alignment horizontal="center"/>
    </xf>
    <xf numFmtId="0" fontId="6" fillId="0" borderId="47" xfId="8" applyFont="1" applyBorder="1" applyAlignment="1">
      <alignment horizontal="centerContinuous"/>
    </xf>
    <xf numFmtId="0" fontId="52" fillId="0" borderId="119" xfId="8" applyFont="1" applyBorder="1" applyAlignment="1">
      <alignment horizontal="center" vertical="center" wrapText="1"/>
    </xf>
    <xf numFmtId="0" fontId="4" fillId="0" borderId="132" xfId="8" applyFont="1" applyBorder="1"/>
    <xf numFmtId="0" fontId="9" fillId="0" borderId="115" xfId="8" applyFont="1" applyBorder="1" applyAlignment="1">
      <alignment horizontal="left" wrapText="1"/>
    </xf>
    <xf numFmtId="0" fontId="9" fillId="0" borderId="72" xfId="8" applyFont="1" applyBorder="1" applyAlignment="1">
      <alignment horizontal="left" wrapText="1"/>
    </xf>
    <xf numFmtId="0" fontId="56" fillId="0" borderId="118" xfId="8" applyFont="1" applyBorder="1" applyAlignment="1">
      <alignment horizontal="center" vertical="center" wrapText="1"/>
    </xf>
    <xf numFmtId="0" fontId="6" fillId="0" borderId="34" xfId="8" applyFont="1" applyBorder="1"/>
    <xf numFmtId="0" fontId="15" fillId="0" borderId="0" xfId="9" applyFont="1" applyAlignment="1" applyProtection="1">
      <alignment horizontal="centerContinuous" vertical="center"/>
      <protection hidden="1"/>
    </xf>
    <xf numFmtId="0" fontId="36" fillId="0" borderId="0" xfId="8" applyFont="1" applyAlignment="1">
      <alignment horizontal="centerContinuous" vertical="center"/>
    </xf>
    <xf numFmtId="0" fontId="35" fillId="0" borderId="0" xfId="8" applyFont="1" applyAlignment="1">
      <alignment horizontal="centerContinuous" vertical="center"/>
    </xf>
    <xf numFmtId="0" fontId="35" fillId="0" borderId="0" xfId="8" applyFont="1" applyAlignment="1">
      <alignment vertical="center"/>
    </xf>
    <xf numFmtId="0" fontId="59" fillId="0" borderId="44" xfId="8" applyFont="1" applyBorder="1" applyAlignment="1">
      <alignment horizontal="left" vertical="top"/>
    </xf>
    <xf numFmtId="0" fontId="9" fillId="0" borderId="32" xfId="8" applyFont="1" applyBorder="1" applyAlignment="1">
      <alignment horizontal="left" wrapText="1"/>
    </xf>
    <xf numFmtId="0" fontId="9" fillId="0" borderId="14" xfId="8" applyFont="1" applyBorder="1" applyAlignment="1">
      <alignment horizontal="left" wrapText="1"/>
    </xf>
    <xf numFmtId="0" fontId="52" fillId="0" borderId="112" xfId="8" applyFont="1" applyBorder="1" applyAlignment="1">
      <alignment horizontal="center" vertical="center" wrapText="1"/>
    </xf>
    <xf numFmtId="0" fontId="15" fillId="0" borderId="0" xfId="9" applyFont="1" applyAlignment="1" applyProtection="1">
      <alignment horizontal="center" vertical="center"/>
      <protection hidden="1"/>
    </xf>
    <xf numFmtId="0" fontId="6" fillId="0" borderId="21" xfId="8" applyFont="1" applyBorder="1" applyAlignment="1">
      <alignment horizontal="left"/>
    </xf>
    <xf numFmtId="0" fontId="6" fillId="0" borderId="57" xfId="9" applyFont="1" applyBorder="1" applyAlignment="1">
      <alignment horizontal="center"/>
    </xf>
    <xf numFmtId="3" fontId="6" fillId="0" borderId="47" xfId="8" applyNumberFormat="1" applyFont="1" applyBorder="1" applyProtection="1">
      <protection locked="0"/>
    </xf>
    <xf numFmtId="0" fontId="6" fillId="0" borderId="53" xfId="9" applyFont="1" applyBorder="1" applyAlignment="1">
      <alignment horizontal="center"/>
    </xf>
    <xf numFmtId="3" fontId="6" fillId="0" borderId="0" xfId="8" applyNumberFormat="1" applyFont="1" applyAlignment="1">
      <alignment vertical="center"/>
    </xf>
    <xf numFmtId="3" fontId="6" fillId="0" borderId="0" xfId="8" applyNumberFormat="1" applyFont="1" applyAlignment="1">
      <alignment horizontal="center" vertical="center"/>
    </xf>
    <xf numFmtId="3" fontId="6" fillId="0" borderId="133" xfId="8" applyNumberFormat="1" applyFont="1" applyBorder="1" applyProtection="1">
      <protection locked="0"/>
    </xf>
    <xf numFmtId="0" fontId="4" fillId="0" borderId="118" xfId="8" applyFont="1" applyBorder="1" applyAlignment="1">
      <alignment horizontal="center" vertical="center" wrapText="1"/>
    </xf>
    <xf numFmtId="0" fontId="19" fillId="0" borderId="131" xfId="8" applyFont="1" applyBorder="1" applyAlignment="1">
      <alignment horizontal="right"/>
    </xf>
    <xf numFmtId="0" fontId="17" fillId="0" borderId="134" xfId="8" applyFont="1" applyBorder="1"/>
    <xf numFmtId="164" fontId="19" fillId="0" borderId="109" xfId="8" applyNumberFormat="1" applyFont="1" applyBorder="1" applyAlignment="1">
      <alignment vertical="center"/>
    </xf>
    <xf numFmtId="0" fontId="17" fillId="0" borderId="51" xfId="8" applyFont="1" applyBorder="1" applyAlignment="1">
      <alignment horizontal="right"/>
    </xf>
    <xf numFmtId="0" fontId="17" fillId="0" borderId="135" xfId="8" applyFont="1" applyBorder="1"/>
    <xf numFmtId="164" fontId="17" fillId="0" borderId="111" xfId="8" applyNumberFormat="1" applyFont="1" applyBorder="1" applyAlignment="1">
      <alignment vertical="center"/>
    </xf>
    <xf numFmtId="0" fontId="6" fillId="8" borderId="0" xfId="8" applyFont="1" applyFill="1"/>
    <xf numFmtId="0" fontId="6" fillId="8" borderId="0" xfId="8" applyFont="1" applyFill="1" applyAlignment="1">
      <alignment horizontal="center"/>
    </xf>
    <xf numFmtId="0" fontId="19" fillId="0" borderId="131" xfId="8" applyFont="1" applyBorder="1" applyAlignment="1">
      <alignment horizontal="left" vertical="center"/>
    </xf>
    <xf numFmtId="0" fontId="7" fillId="0" borderId="134" xfId="8" applyFont="1" applyBorder="1"/>
    <xf numFmtId="0" fontId="19" fillId="0" borderId="4" xfId="8" applyFont="1" applyBorder="1" applyAlignment="1">
      <alignment horizontal="center"/>
    </xf>
    <xf numFmtId="164" fontId="17" fillId="0" borderId="136" xfId="8" applyNumberFormat="1" applyFont="1" applyBorder="1" applyAlignment="1">
      <alignment vertical="center"/>
    </xf>
    <xf numFmtId="0" fontId="9" fillId="0" borderId="1" xfId="8" applyFont="1" applyBorder="1" applyAlignment="1">
      <alignment horizontal="center" vertical="center"/>
    </xf>
    <xf numFmtId="0" fontId="21" fillId="0" borderId="137" xfId="8" applyFont="1" applyBorder="1" applyAlignment="1">
      <alignment horizontal="center" vertical="center"/>
    </xf>
    <xf numFmtId="164" fontId="9" fillId="0" borderId="136" xfId="8" applyNumberFormat="1" applyFont="1" applyBorder="1" applyAlignment="1">
      <alignment vertical="center"/>
    </xf>
    <xf numFmtId="0" fontId="9" fillId="0" borderId="137" xfId="8" applyFont="1" applyBorder="1" applyAlignment="1">
      <alignment horizontal="center" vertical="center"/>
    </xf>
    <xf numFmtId="0" fontId="0" fillId="0" borderId="120" xfId="0" applyBorder="1" applyAlignment="1">
      <alignment wrapText="1"/>
    </xf>
    <xf numFmtId="0" fontId="4" fillId="0" borderId="0" xfId="8" applyFont="1" applyAlignment="1">
      <alignment horizontal="center" vertical="center"/>
    </xf>
    <xf numFmtId="0" fontId="62" fillId="0" borderId="0" xfId="8" applyFont="1" applyAlignment="1">
      <alignment vertical="center" wrapText="1"/>
    </xf>
    <xf numFmtId="0" fontId="30" fillId="8" borderId="119" xfId="8" applyFont="1" applyFill="1" applyBorder="1" applyAlignment="1">
      <alignment horizontal="center" vertical="center" wrapText="1"/>
    </xf>
    <xf numFmtId="0" fontId="4" fillId="0" borderId="119" xfId="8" applyFont="1" applyBorder="1" applyAlignment="1">
      <alignment horizontal="center" vertical="center" wrapText="1"/>
    </xf>
    <xf numFmtId="0" fontId="52" fillId="0" borderId="0" xfId="8" applyFont="1" applyAlignment="1">
      <alignment horizontal="centerContinuous" vertical="center"/>
    </xf>
    <xf numFmtId="0" fontId="6" fillId="0" borderId="0" xfId="8" applyFont="1" applyAlignment="1">
      <alignment horizontal="centerContinuous" vertical="center"/>
    </xf>
    <xf numFmtId="0" fontId="59" fillId="0" borderId="44" xfId="8" applyFont="1" applyBorder="1" applyAlignment="1">
      <alignment horizontal="left" vertical="top" wrapText="1"/>
    </xf>
    <xf numFmtId="0" fontId="4" fillId="0" borderId="120" xfId="8" applyFont="1" applyBorder="1" applyAlignment="1">
      <alignment horizontal="center" vertical="center" wrapText="1"/>
    </xf>
    <xf numFmtId="0" fontId="56" fillId="0" borderId="118" xfId="8" applyFont="1" applyBorder="1" applyAlignment="1">
      <alignment horizontal="center" vertical="center" wrapText="1"/>
    </xf>
    <xf numFmtId="0" fontId="0" fillId="0" borderId="120" xfId="0" applyBorder="1" applyAlignment="1">
      <alignment wrapText="1"/>
    </xf>
    <xf numFmtId="0" fontId="6" fillId="8" borderId="34" xfId="8" applyFont="1" applyFill="1" applyBorder="1"/>
    <xf numFmtId="3" fontId="6" fillId="8" borderId="43" xfId="8" applyNumberFormat="1" applyFont="1" applyFill="1" applyBorder="1"/>
    <xf numFmtId="0" fontId="11" fillId="8" borderId="34" xfId="8" applyFont="1" applyFill="1" applyBorder="1" applyAlignment="1">
      <alignment horizontal="center"/>
    </xf>
    <xf numFmtId="0" fontId="63" fillId="0" borderId="119" xfId="0" applyFont="1" applyBorder="1" applyAlignment="1">
      <alignment horizontal="center"/>
    </xf>
    <xf numFmtId="0" fontId="59" fillId="0" borderId="44" xfId="8" applyFont="1" applyBorder="1" applyAlignment="1">
      <alignment horizontal="left"/>
    </xf>
    <xf numFmtId="0" fontId="59" fillId="0" borderId="32" xfId="8" applyFont="1" applyBorder="1" applyAlignment="1">
      <alignment horizontal="left"/>
    </xf>
    <xf numFmtId="0" fontId="59" fillId="0" borderId="14" xfId="8" applyFont="1" applyBorder="1" applyAlignment="1">
      <alignment horizontal="left"/>
    </xf>
    <xf numFmtId="0" fontId="0" fillId="0" borderId="120" xfId="0" applyBorder="1"/>
    <xf numFmtId="0" fontId="6" fillId="0" borderId="48" xfId="8" applyFont="1" applyBorder="1" applyAlignment="1">
      <alignment horizontal="center"/>
    </xf>
    <xf numFmtId="0" fontId="4" fillId="0" borderId="0" xfId="8" applyFont="1" applyAlignment="1">
      <alignment horizontal="center" vertical="center" wrapText="1"/>
    </xf>
    <xf numFmtId="0" fontId="64" fillId="0" borderId="0" xfId="8" quotePrefix="1" applyFont="1" applyAlignment="1">
      <alignment vertical="center" wrapText="1"/>
    </xf>
    <xf numFmtId="3" fontId="21" fillId="0" borderId="47" xfId="8" applyNumberFormat="1" applyFont="1" applyBorder="1"/>
    <xf numFmtId="0" fontId="21" fillId="8" borderId="119" xfId="8" applyFont="1" applyFill="1" applyBorder="1"/>
    <xf numFmtId="0" fontId="9" fillId="0" borderId="0" xfId="8" applyFont="1" applyAlignment="1">
      <alignment vertical="center" wrapText="1"/>
    </xf>
    <xf numFmtId="0" fontId="21" fillId="0" borderId="0" xfId="8" applyFont="1" applyAlignment="1">
      <alignment vertical="center"/>
    </xf>
    <xf numFmtId="0" fontId="9" fillId="0" borderId="51" xfId="8" applyFont="1" applyBorder="1" applyAlignment="1">
      <alignment horizontal="center" vertical="center"/>
    </xf>
    <xf numFmtId="0" fontId="21" fillId="0" borderId="135" xfId="8" applyFont="1" applyBorder="1" applyAlignment="1">
      <alignment horizontal="center" vertical="center"/>
    </xf>
    <xf numFmtId="164" fontId="9" fillId="0" borderId="111" xfId="8" applyNumberFormat="1" applyFont="1" applyBorder="1" applyAlignment="1">
      <alignment vertical="center"/>
    </xf>
    <xf numFmtId="0" fontId="21" fillId="0" borderId="0" xfId="8" applyFont="1" applyAlignment="1">
      <alignment horizontal="center" vertical="center"/>
    </xf>
    <xf numFmtId="0" fontId="21" fillId="0" borderId="0" xfId="8" applyFont="1"/>
    <xf numFmtId="0" fontId="6" fillId="0" borderId="79" xfId="8" applyFont="1" applyBorder="1"/>
    <xf numFmtId="0" fontId="65" fillId="0" borderId="0" xfId="8" applyFont="1"/>
    <xf numFmtId="0" fontId="53" fillId="0" borderId="0" xfId="8" applyFont="1" applyAlignment="1">
      <alignment horizontal="center" vertical="center"/>
    </xf>
    <xf numFmtId="0" fontId="35" fillId="0" borderId="0" xfId="8" applyFont="1"/>
    <xf numFmtId="164" fontId="6" fillId="0" borderId="0" xfId="8" applyNumberFormat="1" applyFont="1"/>
    <xf numFmtId="0" fontId="4" fillId="0" borderId="132" xfId="8" applyFont="1" applyBorder="1" applyAlignment="1">
      <alignment horizontal="left"/>
    </xf>
    <xf numFmtId="0" fontId="9" fillId="0" borderId="72" xfId="8" applyFont="1" applyBorder="1" applyAlignment="1">
      <alignment horizontal="left"/>
    </xf>
    <xf numFmtId="0" fontId="0" fillId="0" borderId="119" xfId="0" applyBorder="1" applyAlignment="1">
      <alignment wrapText="1"/>
    </xf>
    <xf numFmtId="0" fontId="9" fillId="0" borderId="14" xfId="8" applyFont="1" applyBorder="1" applyAlignment="1">
      <alignment horizontal="left"/>
    </xf>
    <xf numFmtId="0" fontId="6" fillId="0" borderId="21" xfId="10" applyFont="1" applyBorder="1" applyAlignment="1">
      <alignment horizontal="left"/>
    </xf>
    <xf numFmtId="0" fontId="6" fillId="0" borderId="53" xfId="10" applyFont="1" applyBorder="1" applyAlignment="1">
      <alignment horizontal="center"/>
    </xf>
    <xf numFmtId="3" fontId="52" fillId="0" borderId="0" xfId="8" applyNumberFormat="1" applyFont="1" applyAlignment="1">
      <alignment vertical="center"/>
    </xf>
    <xf numFmtId="3" fontId="52" fillId="0" borderId="0" xfId="8" applyNumberFormat="1" applyFont="1" applyAlignment="1">
      <alignment horizontal="center" vertical="center"/>
    </xf>
    <xf numFmtId="0" fontId="6" fillId="0" borderId="53" xfId="8" applyFont="1" applyBorder="1" applyAlignment="1">
      <alignment horizontal="center"/>
    </xf>
    <xf numFmtId="0" fontId="0" fillId="0" borderId="119" xfId="0" applyBorder="1" applyAlignment="1">
      <alignment horizontal="center" vertical="center" wrapText="1"/>
    </xf>
    <xf numFmtId="0" fontId="66" fillId="0" borderId="119" xfId="8" applyFont="1" applyBorder="1" applyAlignment="1">
      <alignment horizontal="center" vertical="center" wrapText="1"/>
    </xf>
    <xf numFmtId="0" fontId="66" fillId="0" borderId="119" xfId="8" applyFont="1" applyBorder="1" applyAlignment="1">
      <alignment horizontal="center" vertical="center"/>
    </xf>
    <xf numFmtId="0" fontId="52" fillId="4" borderId="0" xfId="8" applyFont="1" applyFill="1" applyAlignment="1">
      <alignment horizontal="center" vertical="center"/>
    </xf>
    <xf numFmtId="0" fontId="6" fillId="0" borderId="128" xfId="8" applyFont="1" applyBorder="1"/>
    <xf numFmtId="3" fontId="6" fillId="0" borderId="0" xfId="8" applyNumberFormat="1" applyFont="1"/>
    <xf numFmtId="0" fontId="52" fillId="7" borderId="0" xfId="8" applyFont="1" applyFill="1" applyAlignment="1">
      <alignment horizontal="center" vertical="center"/>
    </xf>
    <xf numFmtId="3" fontId="52" fillId="7" borderId="0" xfId="8" applyNumberFormat="1" applyFont="1" applyFill="1" applyAlignment="1">
      <alignment vertical="center"/>
    </xf>
    <xf numFmtId="0" fontId="6" fillId="0" borderId="63" xfId="9" applyFont="1" applyBorder="1" applyAlignment="1">
      <alignment horizontal="center"/>
    </xf>
    <xf numFmtId="0" fontId="52" fillId="0" borderId="0" xfId="8" applyFont="1" applyAlignment="1">
      <alignment vertical="center"/>
    </xf>
    <xf numFmtId="0" fontId="59" fillId="0" borderId="64" xfId="8" applyFont="1" applyBorder="1" applyAlignment="1">
      <alignment horizontal="left"/>
    </xf>
    <xf numFmtId="0" fontId="59" fillId="0" borderId="31" xfId="8" applyFont="1" applyBorder="1" applyAlignment="1">
      <alignment horizontal="left"/>
    </xf>
    <xf numFmtId="0" fontId="59" fillId="0" borderId="33" xfId="8" applyFont="1" applyBorder="1" applyAlignment="1">
      <alignment horizontal="left"/>
    </xf>
    <xf numFmtId="0" fontId="6" fillId="0" borderId="0" xfId="8" applyFont="1" applyAlignment="1">
      <alignment wrapText="1"/>
    </xf>
    <xf numFmtId="0" fontId="4" fillId="0" borderId="119" xfId="8" applyFont="1" applyBorder="1" applyAlignment="1">
      <alignment horizontal="center" vertical="center"/>
    </xf>
    <xf numFmtId="3" fontId="52" fillId="7" borderId="0" xfId="8" applyNumberFormat="1" applyFont="1" applyFill="1" applyAlignment="1">
      <alignment horizontal="center" vertical="center"/>
    </xf>
    <xf numFmtId="0" fontId="17" fillId="0" borderId="137" xfId="8" applyFont="1" applyBorder="1"/>
    <xf numFmtId="164" fontId="17" fillId="0" borderId="3" xfId="8" applyNumberFormat="1" applyFont="1" applyBorder="1" applyAlignment="1">
      <alignment vertical="center"/>
    </xf>
    <xf numFmtId="0" fontId="4" fillId="0" borderId="120" xfId="8" applyFont="1" applyBorder="1" applyAlignment="1">
      <alignment horizontal="center" vertical="center"/>
    </xf>
    <xf numFmtId="0" fontId="17" fillId="8" borderId="34" xfId="8" applyFont="1" applyFill="1" applyBorder="1" applyAlignment="1">
      <alignment horizontal="right"/>
    </xf>
    <xf numFmtId="0" fontId="17" fillId="8" borderId="0" xfId="8" applyFont="1" applyFill="1"/>
    <xf numFmtId="164" fontId="17" fillId="8" borderId="43" xfId="8" applyNumberFormat="1" applyFont="1" applyFill="1" applyBorder="1" applyAlignment="1">
      <alignment vertical="center"/>
    </xf>
    <xf numFmtId="0" fontId="0" fillId="0" borderId="34" xfId="0" applyBorder="1" applyAlignment="1">
      <alignment wrapText="1"/>
    </xf>
    <xf numFmtId="0" fontId="52" fillId="0" borderId="0" xfId="8" applyFont="1" applyFill="1" applyAlignment="1">
      <alignment horizontal="center" vertical="center"/>
    </xf>
    <xf numFmtId="3" fontId="52" fillId="0" borderId="0" xfId="8" applyNumberFormat="1" applyFont="1" applyFill="1" applyAlignment="1">
      <alignment vertical="center"/>
    </xf>
    <xf numFmtId="0" fontId="6" fillId="0" borderId="48" xfId="9" applyFont="1" applyBorder="1" applyAlignment="1">
      <alignment horizontal="center"/>
    </xf>
    <xf numFmtId="0" fontId="4" fillId="0" borderId="115" xfId="8" applyFont="1" applyBorder="1" applyAlignment="1">
      <alignment horizontal="left" wrapText="1"/>
    </xf>
    <xf numFmtId="0" fontId="59" fillId="0" borderId="0" xfId="8" applyFont="1" applyAlignment="1">
      <alignment horizontal="center"/>
    </xf>
    <xf numFmtId="3" fontId="21" fillId="0" borderId="43" xfId="8" applyNumberFormat="1" applyFont="1" applyBorder="1"/>
    <xf numFmtId="0" fontId="6" fillId="0" borderId="34" xfId="8" applyFont="1" applyBorder="1" applyAlignment="1">
      <alignment horizontal="left"/>
    </xf>
    <xf numFmtId="0" fontId="13" fillId="0" borderId="131" xfId="8" applyFont="1" applyBorder="1" applyAlignment="1">
      <alignment horizontal="left" vertical="center"/>
    </xf>
    <xf numFmtId="0" fontId="13" fillId="0" borderId="0" xfId="8" applyFont="1" applyAlignment="1">
      <alignment horizontal="center"/>
    </xf>
    <xf numFmtId="164" fontId="13" fillId="0" borderId="109" xfId="8" applyNumberFormat="1" applyFont="1" applyBorder="1" applyAlignment="1">
      <alignment vertical="center"/>
    </xf>
    <xf numFmtId="0" fontId="11" fillId="0" borderId="51" xfId="8" applyFont="1" applyBorder="1" applyAlignment="1">
      <alignment horizontal="right"/>
    </xf>
    <xf numFmtId="0" fontId="11" fillId="0" borderId="137" xfId="8" applyFont="1" applyBorder="1" applyAlignment="1">
      <alignment horizontal="center" vertical="center"/>
    </xf>
    <xf numFmtId="164" fontId="11" fillId="0" borderId="3" xfId="8" applyNumberFormat="1" applyFont="1" applyBorder="1" applyAlignment="1">
      <alignment vertical="center"/>
    </xf>
    <xf numFmtId="0" fontId="11" fillId="8" borderId="34" xfId="8" applyFont="1" applyFill="1" applyBorder="1" applyAlignment="1">
      <alignment horizontal="right"/>
    </xf>
    <xf numFmtId="0" fontId="11" fillId="8" borderId="0" xfId="8" applyFont="1" applyFill="1" applyAlignment="1">
      <alignment horizontal="center" vertical="center"/>
    </xf>
    <xf numFmtId="164" fontId="11" fillId="8" borderId="43" xfId="8" applyNumberFormat="1" applyFont="1" applyFill="1" applyBorder="1" applyAlignment="1">
      <alignment vertical="center"/>
    </xf>
    <xf numFmtId="164" fontId="25" fillId="0" borderId="109" xfId="8" applyNumberFormat="1" applyFont="1" applyBorder="1" applyAlignment="1">
      <alignment vertical="center"/>
    </xf>
    <xf numFmtId="0" fontId="21" fillId="0" borderId="31" xfId="8" applyFont="1" applyBorder="1" applyAlignment="1">
      <alignment horizontal="left"/>
    </xf>
    <xf numFmtId="3" fontId="6" fillId="0" borderId="43" xfId="8" applyNumberFormat="1" applyFont="1" applyBorder="1"/>
    <xf numFmtId="0" fontId="6" fillId="0" borderId="132" xfId="8" applyFont="1" applyBorder="1" applyAlignment="1">
      <alignment horizontal="left"/>
    </xf>
    <xf numFmtId="0" fontId="19" fillId="0" borderId="0" xfId="8" applyFont="1" applyAlignment="1">
      <alignment horizontal="center"/>
    </xf>
    <xf numFmtId="0" fontId="52" fillId="0" borderId="0" xfId="9" applyFont="1" applyAlignment="1">
      <alignment vertical="center"/>
    </xf>
    <xf numFmtId="0" fontId="17" fillId="0" borderId="137" xfId="8" applyFont="1" applyBorder="1" applyAlignment="1">
      <alignment horizontal="center" vertical="center"/>
    </xf>
    <xf numFmtId="0" fontId="6" fillId="8" borderId="29" xfId="8" applyFont="1" applyFill="1" applyBorder="1"/>
    <xf numFmtId="0" fontId="21" fillId="8" borderId="79" xfId="8" applyFont="1" applyFill="1" applyBorder="1"/>
    <xf numFmtId="0" fontId="6" fillId="8" borderId="80" xfId="8" applyFont="1" applyFill="1" applyBorder="1"/>
    <xf numFmtId="0" fontId="21" fillId="8" borderId="0" xfId="8" applyFont="1" applyFill="1"/>
    <xf numFmtId="0" fontId="6" fillId="8" borderId="43" xfId="8" applyFont="1" applyFill="1" applyBorder="1"/>
    <xf numFmtId="0" fontId="6" fillId="8" borderId="34" xfId="8" applyFont="1" applyFill="1" applyBorder="1" applyAlignment="1">
      <alignment horizontal="left"/>
    </xf>
    <xf numFmtId="0" fontId="13" fillId="8" borderId="0" xfId="8" applyFont="1" applyFill="1" applyAlignment="1">
      <alignment horizontal="center"/>
    </xf>
    <xf numFmtId="0" fontId="6" fillId="8" borderId="51" xfId="8" applyFont="1" applyFill="1" applyBorder="1" applyAlignment="1">
      <alignment horizontal="left"/>
    </xf>
    <xf numFmtId="0" fontId="13" fillId="8" borderId="4" xfId="8" applyFont="1" applyFill="1" applyBorder="1" applyAlignment="1">
      <alignment horizontal="center"/>
    </xf>
    <xf numFmtId="3" fontId="6" fillId="8" borderId="138" xfId="8" applyNumberFormat="1" applyFont="1" applyFill="1" applyBorder="1"/>
    <xf numFmtId="164" fontId="9" fillId="0" borderId="3" xfId="8" applyNumberFormat="1" applyFont="1" applyBorder="1" applyAlignment="1">
      <alignment vertical="center"/>
    </xf>
    <xf numFmtId="0" fontId="6" fillId="9" borderId="0" xfId="8" applyFont="1" applyFill="1" applyBorder="1"/>
  </cellXfs>
  <cellStyles count="34">
    <cellStyle name="Euro" xfId="11"/>
    <cellStyle name="Logico" xfId="12"/>
    <cellStyle name="Migliaia" xfId="1" builtinId="3"/>
    <cellStyle name="Migliaia (0)_3tabella15" xfId="13"/>
    <cellStyle name="Migliaia 2" xfId="14"/>
    <cellStyle name="Migliaia 2 2" xfId="15"/>
    <cellStyle name="Normale" xfId="0" builtinId="0"/>
    <cellStyle name="Normale 2" xfId="8"/>
    <cellStyle name="Normale 2 2" xfId="16"/>
    <cellStyle name="Normale 2 2 2" xfId="10"/>
    <cellStyle name="Normale 2 3" xfId="17"/>
    <cellStyle name="Normale 2 4" xfId="18"/>
    <cellStyle name="Normale 3" xfId="9"/>
    <cellStyle name="Normale 3 2" xfId="19"/>
    <cellStyle name="Normale 3 3" xfId="20"/>
    <cellStyle name="Normale 3 4" xfId="21"/>
    <cellStyle name="Normale 4" xfId="22"/>
    <cellStyle name="Normale 4 2" xfId="23"/>
    <cellStyle name="Normale 4 3" xfId="24"/>
    <cellStyle name="Normale 5" xfId="25"/>
    <cellStyle name="Normale 5 2" xfId="26"/>
    <cellStyle name="Normale 5 3" xfId="27"/>
    <cellStyle name="Normale 6" xfId="28"/>
    <cellStyle name="Normale 7" xfId="29"/>
    <cellStyle name="Normale 8" xfId="30"/>
    <cellStyle name="Normale_tabella 4" xfId="2"/>
    <cellStyle name="Normale_tabella 5" xfId="3"/>
    <cellStyle name="Normale_tabella 6" xfId="4"/>
    <cellStyle name="Normale_tabella 7" xfId="5"/>
    <cellStyle name="Normale_tabella 8" xfId="6"/>
    <cellStyle name="Normale_tabella 9" xfId="7"/>
    <cellStyle name="Percentuale 2" xfId="31"/>
    <cellStyle name="Percentuale 2 2" xfId="32"/>
    <cellStyle name="Valuta (0)_3tabella15" xfId="33"/>
  </cellStyles>
  <dxfs count="1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AK$3" fmlaRange="$AK$1:$AK$2" noThreeD="1" sel="2" val="0"/>
</file>

<file path=xl/ctrlProps/ctrlProp2.xml><?xml version="1.0" encoding="utf-8"?>
<formControlPr xmlns="http://schemas.microsoft.com/office/spreadsheetml/2009/9/main" objectType="Drop" dropStyle="combo" dx="16" fmlaLink="$G$22" fmlaRange="$G$20:$G$21" noThreeD="1" val="0"/>
</file>

<file path=xl/drawings/drawing1.xml><?xml version="1.0" encoding="utf-8"?>
<xdr:wsDr xmlns:xdr="http://schemas.openxmlformats.org/drawingml/2006/spreadsheetDrawing" xmlns:a="http://schemas.openxmlformats.org/drawingml/2006/main">
  <xdr:twoCellAnchor>
    <xdr:from>
      <xdr:col>0</xdr:col>
      <xdr:colOff>3174</xdr:colOff>
      <xdr:row>1</xdr:row>
      <xdr:rowOff>38100</xdr:rowOff>
    </xdr:from>
    <xdr:to>
      <xdr:col>31</xdr:col>
      <xdr:colOff>168217</xdr:colOff>
      <xdr:row>1</xdr:row>
      <xdr:rowOff>273035</xdr:rowOff>
    </xdr:to>
    <xdr:sp macro="" textlink="">
      <xdr:nvSpPr>
        <xdr:cNvPr id="2" name="Testo 9"/>
        <xdr:cNvSpPr txBox="1">
          <a:spLocks noChangeArrowheads="1"/>
        </xdr:cNvSpPr>
      </xdr:nvSpPr>
      <xdr:spPr bwMode="auto">
        <a:xfrm>
          <a:off x="3174" y="352425"/>
          <a:ext cx="6661093" cy="23493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23495</xdr:rowOff>
    </xdr:from>
    <xdr:to>
      <xdr:col>34</xdr:col>
      <xdr:colOff>2545</xdr:colOff>
      <xdr:row>1</xdr:row>
      <xdr:rowOff>303000</xdr:rowOff>
    </xdr:to>
    <xdr:sp macro="" textlink="">
      <xdr:nvSpPr>
        <xdr:cNvPr id="2" name="Testo 9"/>
        <xdr:cNvSpPr txBox="1">
          <a:spLocks noChangeArrowheads="1"/>
        </xdr:cNvSpPr>
      </xdr:nvSpPr>
      <xdr:spPr bwMode="auto">
        <a:xfrm>
          <a:off x="0" y="575945"/>
          <a:ext cx="6365245"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37465</xdr:rowOff>
    </xdr:from>
    <xdr:to>
      <xdr:col>35</xdr:col>
      <xdr:colOff>611710</xdr:colOff>
      <xdr:row>16</xdr:row>
      <xdr:rowOff>282980</xdr:rowOff>
    </xdr:to>
    <xdr:sp macro="" textlink="">
      <xdr:nvSpPr>
        <xdr:cNvPr id="3" name="Testo 9"/>
        <xdr:cNvSpPr txBox="1">
          <a:spLocks noChangeArrowheads="1"/>
        </xdr:cNvSpPr>
      </xdr:nvSpPr>
      <xdr:spPr bwMode="auto">
        <a:xfrm>
          <a:off x="0" y="4685665"/>
          <a:ext cx="7612585" cy="24551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200025</xdr:colOff>
          <xdr:row>12</xdr:row>
          <xdr:rowOff>142875</xdr:rowOff>
        </xdr:from>
        <xdr:to>
          <xdr:col>30</xdr:col>
          <xdr:colOff>276225</xdr:colOff>
          <xdr:row>13</xdr:row>
          <xdr:rowOff>171450</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2540</xdr:colOff>
      <xdr:row>2</xdr:row>
      <xdr:rowOff>182245</xdr:rowOff>
    </xdr:from>
    <xdr:to>
      <xdr:col>11</xdr:col>
      <xdr:colOff>0</xdr:colOff>
      <xdr:row>3</xdr:row>
      <xdr:rowOff>124742</xdr:rowOff>
    </xdr:to>
    <xdr:sp macro="" textlink="">
      <xdr:nvSpPr>
        <xdr:cNvPr id="2" name="Testo 9"/>
        <xdr:cNvSpPr txBox="1">
          <a:spLocks noChangeArrowheads="1"/>
        </xdr:cNvSpPr>
      </xdr:nvSpPr>
      <xdr:spPr bwMode="auto">
        <a:xfrm>
          <a:off x="354965" y="610870"/>
          <a:ext cx="8608060" cy="23777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xdr:colOff>
      <xdr:row>1</xdr:row>
      <xdr:rowOff>23495</xdr:rowOff>
    </xdr:from>
    <xdr:to>
      <xdr:col>6</xdr:col>
      <xdr:colOff>8270</xdr:colOff>
      <xdr:row>1</xdr:row>
      <xdr:rowOff>303000</xdr:rowOff>
    </xdr:to>
    <xdr:sp macro="" textlink="">
      <xdr:nvSpPr>
        <xdr:cNvPr id="2" name="Testo 13"/>
        <xdr:cNvSpPr txBox="1">
          <a:spLocks noChangeArrowheads="1"/>
        </xdr:cNvSpPr>
      </xdr:nvSpPr>
      <xdr:spPr bwMode="auto">
        <a:xfrm>
          <a:off x="1905" y="575945"/>
          <a:ext cx="5730890"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xdr:colOff>
      <xdr:row>1</xdr:row>
      <xdr:rowOff>23495</xdr:rowOff>
    </xdr:from>
    <xdr:to>
      <xdr:col>26</xdr:col>
      <xdr:colOff>39924</xdr:colOff>
      <xdr:row>1</xdr:row>
      <xdr:rowOff>303000</xdr:rowOff>
    </xdr:to>
    <xdr:sp macro="" textlink="">
      <xdr:nvSpPr>
        <xdr:cNvPr id="2" name="Testo 9"/>
        <xdr:cNvSpPr txBox="1">
          <a:spLocks noChangeArrowheads="1"/>
        </xdr:cNvSpPr>
      </xdr:nvSpPr>
      <xdr:spPr bwMode="auto">
        <a:xfrm>
          <a:off x="2540" y="575945"/>
          <a:ext cx="9257584"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xdr:rowOff>
    </xdr:from>
    <xdr:to>
      <xdr:col>7</xdr:col>
      <xdr:colOff>605629</xdr:colOff>
      <xdr:row>1</xdr:row>
      <xdr:rowOff>283641</xdr:rowOff>
    </xdr:to>
    <xdr:sp macro="" textlink="">
      <xdr:nvSpPr>
        <xdr:cNvPr id="2" name="Testo 13"/>
        <xdr:cNvSpPr txBox="1">
          <a:spLocks noChangeArrowheads="1"/>
        </xdr:cNvSpPr>
      </xdr:nvSpPr>
      <xdr:spPr bwMode="auto">
        <a:xfrm>
          <a:off x="0" y="554355"/>
          <a:ext cx="6873079" cy="28173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xdr:rowOff>
    </xdr:from>
    <xdr:to>
      <xdr:col>6</xdr:col>
      <xdr:colOff>0</xdr:colOff>
      <xdr:row>1</xdr:row>
      <xdr:rowOff>283641</xdr:rowOff>
    </xdr:to>
    <xdr:sp macro="" textlink="">
      <xdr:nvSpPr>
        <xdr:cNvPr id="2" name="Testo 13"/>
        <xdr:cNvSpPr txBox="1">
          <a:spLocks noChangeArrowheads="1"/>
        </xdr:cNvSpPr>
      </xdr:nvSpPr>
      <xdr:spPr bwMode="auto">
        <a:xfrm>
          <a:off x="0" y="554355"/>
          <a:ext cx="5505450" cy="28173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41275</xdr:rowOff>
    </xdr:from>
    <xdr:to>
      <xdr:col>11</xdr:col>
      <xdr:colOff>168497</xdr:colOff>
      <xdr:row>1</xdr:row>
      <xdr:rowOff>286291</xdr:rowOff>
    </xdr:to>
    <xdr:sp macro="" textlink="">
      <xdr:nvSpPr>
        <xdr:cNvPr id="2" name="Testo 13"/>
        <xdr:cNvSpPr txBox="1">
          <a:spLocks noChangeArrowheads="1"/>
        </xdr:cNvSpPr>
      </xdr:nvSpPr>
      <xdr:spPr bwMode="auto">
        <a:xfrm>
          <a:off x="0" y="593725"/>
          <a:ext cx="8055197" cy="24501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xdr:rowOff>
    </xdr:from>
    <xdr:to>
      <xdr:col>12</xdr:col>
      <xdr:colOff>48638</xdr:colOff>
      <xdr:row>1</xdr:row>
      <xdr:rowOff>240863</xdr:rowOff>
    </xdr:to>
    <xdr:sp macro="" textlink="">
      <xdr:nvSpPr>
        <xdr:cNvPr id="2" name="Testo 13"/>
        <xdr:cNvSpPr txBox="1">
          <a:spLocks noChangeArrowheads="1"/>
        </xdr:cNvSpPr>
      </xdr:nvSpPr>
      <xdr:spPr bwMode="auto">
        <a:xfrm>
          <a:off x="0" y="554355"/>
          <a:ext cx="7601963" cy="238958"/>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735829</xdr:colOff>
      <xdr:row>2</xdr:row>
      <xdr:rowOff>300652</xdr:rowOff>
    </xdr:to>
    <xdr:sp macro="" textlink="">
      <xdr:nvSpPr>
        <xdr:cNvPr id="2" name="Testo 2"/>
        <xdr:cNvSpPr txBox="1">
          <a:spLocks noChangeArrowheads="1"/>
        </xdr:cNvSpPr>
      </xdr:nvSpPr>
      <xdr:spPr bwMode="auto">
        <a:xfrm>
          <a:off x="0" y="663575"/>
          <a:ext cx="7708129" cy="25620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303000</xdr:rowOff>
    </xdr:to>
    <xdr:sp macro="" textlink="">
      <xdr:nvSpPr>
        <xdr:cNvPr id="2" name="Testo 9"/>
        <xdr:cNvSpPr txBox="1">
          <a:spLocks noChangeArrowheads="1"/>
        </xdr:cNvSpPr>
      </xdr:nvSpPr>
      <xdr:spPr bwMode="auto">
        <a:xfrm>
          <a:off x="2914650" y="575945"/>
          <a:ext cx="5257800"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2597</xdr:colOff>
      <xdr:row>1</xdr:row>
      <xdr:rowOff>303000</xdr:rowOff>
    </xdr:to>
    <xdr:sp macro="" textlink="">
      <xdr:nvSpPr>
        <xdr:cNvPr id="3" name="Testo 9"/>
        <xdr:cNvSpPr txBox="1">
          <a:spLocks noChangeArrowheads="1"/>
        </xdr:cNvSpPr>
      </xdr:nvSpPr>
      <xdr:spPr bwMode="auto">
        <a:xfrm>
          <a:off x="13430250" y="575945"/>
          <a:ext cx="5346122" cy="27950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xdr:rowOff>
    </xdr:from>
    <xdr:to>
      <xdr:col>32</xdr:col>
      <xdr:colOff>3319</xdr:colOff>
      <xdr:row>1</xdr:row>
      <xdr:rowOff>283641</xdr:rowOff>
    </xdr:to>
    <xdr:sp macro="" textlink="">
      <xdr:nvSpPr>
        <xdr:cNvPr id="2" name="Testo 3"/>
        <xdr:cNvSpPr txBox="1">
          <a:spLocks noChangeArrowheads="1"/>
        </xdr:cNvSpPr>
      </xdr:nvSpPr>
      <xdr:spPr bwMode="auto">
        <a:xfrm>
          <a:off x="0" y="554355"/>
          <a:ext cx="5575444" cy="28173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59055</xdr:rowOff>
    </xdr:from>
    <xdr:to>
      <xdr:col>31</xdr:col>
      <xdr:colOff>0</xdr:colOff>
      <xdr:row>1</xdr:row>
      <xdr:rowOff>273954</xdr:rowOff>
    </xdr:to>
    <xdr:sp macro="" textlink="">
      <xdr:nvSpPr>
        <xdr:cNvPr id="2" name="Testo 3"/>
        <xdr:cNvSpPr txBox="1">
          <a:spLocks noChangeArrowheads="1"/>
        </xdr:cNvSpPr>
      </xdr:nvSpPr>
      <xdr:spPr bwMode="auto">
        <a:xfrm>
          <a:off x="0" y="478155"/>
          <a:ext cx="7705725" cy="21489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58420</xdr:rowOff>
    </xdr:from>
    <xdr:to>
      <xdr:col>40</xdr:col>
      <xdr:colOff>459215</xdr:colOff>
      <xdr:row>1</xdr:row>
      <xdr:rowOff>272940</xdr:rowOff>
    </xdr:to>
    <xdr:sp macro="" textlink="">
      <xdr:nvSpPr>
        <xdr:cNvPr id="2" name="Testo 3"/>
        <xdr:cNvSpPr txBox="1">
          <a:spLocks noChangeArrowheads="1"/>
        </xdr:cNvSpPr>
      </xdr:nvSpPr>
      <xdr:spPr bwMode="auto">
        <a:xfrm>
          <a:off x="0" y="515620"/>
          <a:ext cx="6726665" cy="21452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4620017</xdr:colOff>
      <xdr:row>1</xdr:row>
      <xdr:rowOff>262034</xdr:rowOff>
    </xdr:to>
    <xdr:sp macro="" textlink="">
      <xdr:nvSpPr>
        <xdr:cNvPr id="2" name="Testo 4"/>
        <xdr:cNvSpPr txBox="1">
          <a:spLocks noChangeArrowheads="1"/>
        </xdr:cNvSpPr>
      </xdr:nvSpPr>
      <xdr:spPr bwMode="auto">
        <a:xfrm>
          <a:off x="0" y="575945"/>
          <a:ext cx="4620017" cy="23853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5</xdr:col>
          <xdr:colOff>0</xdr:colOff>
          <xdr:row>21</xdr:row>
          <xdr:rowOff>257175</xdr:rowOff>
        </xdr:to>
        <xdr:sp macro="" textlink="">
          <xdr:nvSpPr>
            <xdr:cNvPr id="15361" name="Drop Down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B_GEPCOMUNE\Conto%20annuale%202022\KitExcel_2022\28.06.2023%20RALN_REGIONI-E-AUT_LOC_-CCNL-NAZ_%20-%20Rettific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4"/>
      <sheetName val="Incongruenza 15"/>
      <sheetName val="Foglio1"/>
    </sheetNames>
    <sheetDataSet>
      <sheetData sheetId="0">
        <row r="2">
          <cell r="A2" t="str">
            <v>RALN</v>
          </cell>
        </row>
      </sheetData>
      <sheetData sheetId="1"/>
      <sheetData sheetId="2">
        <row r="148">
          <cell r="F148">
            <v>0</v>
          </cell>
        </row>
      </sheetData>
      <sheetData sheetId="3">
        <row r="148">
          <cell r="F148">
            <v>0</v>
          </cell>
        </row>
      </sheetData>
      <sheetData sheetId="4">
        <row r="148">
          <cell r="F14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
          <cell r="F13">
            <v>44916</v>
          </cell>
        </row>
      </sheetData>
      <sheetData sheetId="26">
        <row r="13">
          <cell r="F13">
            <v>44635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K56"/>
  <sheetViews>
    <sheetView showGridLines="0" tabSelected="1" zoomScaleNormal="100" workbookViewId="0">
      <pane xSplit="2" ySplit="5" topLeftCell="AA24" activePane="bottomRight" state="frozen"/>
      <selection activeCell="AD33" sqref="AD33"/>
      <selection pane="topRight" activeCell="AD33" sqref="AD33"/>
      <selection pane="bottomLeft" activeCell="AD33" sqref="AD33"/>
      <selection pane="bottomRight" activeCell="AD33" sqref="AD33"/>
    </sheetView>
  </sheetViews>
  <sheetFormatPr defaultRowHeight="11.25" x14ac:dyDescent="0.2"/>
  <cols>
    <col min="1" max="1" width="40.6640625" style="4" customWidth="1"/>
    <col min="2" max="2" width="9.6640625" style="52" customWidth="1"/>
    <col min="3" max="12" width="12.6640625" style="4" hidden="1" customWidth="1"/>
    <col min="13" max="13" width="9.33203125" style="4" hidden="1" customWidth="1"/>
    <col min="14" max="14" width="10.5" style="4" hidden="1" customWidth="1"/>
    <col min="15" max="26" width="9.33203125" style="4" hidden="1" customWidth="1"/>
    <col min="27" max="36" width="12.6640625" style="4" customWidth="1"/>
    <col min="37" max="37" width="9.33203125" style="4" hidden="1" customWidth="1"/>
    <col min="38" max="16384" width="9.33203125" style="4"/>
  </cols>
  <sheetData>
    <row r="1" spans="1:37" ht="24.75" customHeight="1" thickBot="1" x14ac:dyDescent="0.25">
      <c r="A1" s="1" t="str">
        <f>"REGIONI ED AUTONOMIE LOCALI"&amp;" - anno "&amp;$L$1</f>
        <v>REGIONI ED AUTONOMIE LOCALI - anno 2022</v>
      </c>
      <c r="B1" s="1"/>
      <c r="C1" s="1"/>
      <c r="D1" s="1"/>
      <c r="E1" s="1"/>
      <c r="F1" s="1"/>
      <c r="G1" s="1"/>
      <c r="H1" s="1"/>
      <c r="I1" s="1"/>
      <c r="J1" s="1"/>
      <c r="K1" s="2"/>
      <c r="L1" s="3">
        <v>2022</v>
      </c>
      <c r="AI1" s="2"/>
      <c r="AJ1" s="3"/>
    </row>
    <row r="2" spans="1:37" ht="30" customHeight="1" thickBot="1" x14ac:dyDescent="0.25">
      <c r="A2" s="5"/>
      <c r="B2" s="6"/>
      <c r="C2" s="7"/>
      <c r="D2" s="7"/>
      <c r="E2" s="7"/>
      <c r="F2" s="7"/>
      <c r="G2" s="8" t="e">
        <f>IF(AND(K51+L51&gt;0,SUM(#REF!)=0),"ATTENZIONE!  INSERIRE LA DOTAZIONE ORGANICA",IF(AND(K51+L51&gt;0,SUM(#REF!)&gt;0),"CANCELLARE I DATI RELATIVI ALLA DOTAZIONE ORGANICA DEI SEGRETARI COMUNALI (ad eccezione dell'Istituzione '9909')",IF(AND((K51+L51)&gt;SUM(#REF!)),"ATTENZIONE!  IL TOTALE DELLA DOTAZIONE ORGANICA E' MINORE DEI PRESENTI AL 31/12","")))</f>
        <v>#REF!</v>
      </c>
      <c r="H2" s="9"/>
      <c r="I2" s="9"/>
      <c r="J2" s="9"/>
      <c r="K2" s="9"/>
      <c r="L2" s="10"/>
      <c r="AA2" s="7"/>
      <c r="AB2" s="7"/>
      <c r="AC2" s="7"/>
      <c r="AD2" s="7"/>
      <c r="AE2" s="11"/>
      <c r="AF2" s="11"/>
      <c r="AG2" s="11"/>
      <c r="AH2" s="11"/>
      <c r="AI2" s="11"/>
      <c r="AJ2" s="11"/>
    </row>
    <row r="3" spans="1:37" ht="15" customHeight="1" thickBot="1" x14ac:dyDescent="0.25">
      <c r="A3" s="12"/>
      <c r="B3" s="13"/>
      <c r="C3" s="14" t="s">
        <v>0</v>
      </c>
      <c r="D3" s="14"/>
      <c r="E3" s="14"/>
      <c r="F3" s="14"/>
      <c r="G3" s="15"/>
      <c r="H3" s="15"/>
      <c r="I3" s="15"/>
      <c r="J3" s="15"/>
      <c r="K3" s="15"/>
      <c r="L3" s="16"/>
      <c r="AA3" s="17" t="s">
        <v>0</v>
      </c>
      <c r="AB3" s="18"/>
      <c r="AC3" s="18"/>
      <c r="AD3" s="18"/>
      <c r="AE3" s="18"/>
      <c r="AF3" s="18"/>
      <c r="AG3" s="18"/>
      <c r="AH3" s="18"/>
      <c r="AI3" s="18"/>
      <c r="AJ3" s="19"/>
    </row>
    <row r="4" spans="1:37" ht="23.25" thickTop="1" x14ac:dyDescent="0.2">
      <c r="A4" s="20" t="s">
        <v>1</v>
      </c>
      <c r="B4" s="21" t="s">
        <v>2</v>
      </c>
      <c r="C4" s="22" t="str">
        <f>"Totale dipendenti al 31/12/"&amp;L1-1&amp;" (*)"</f>
        <v>Totale dipendenti al 31/12/2021 (*)</v>
      </c>
      <c r="D4" s="23"/>
      <c r="E4" s="24" t="s">
        <v>3</v>
      </c>
      <c r="F4" s="23"/>
      <c r="G4" s="22" t="s">
        <v>4</v>
      </c>
      <c r="H4" s="23"/>
      <c r="I4" s="22" t="s">
        <v>5</v>
      </c>
      <c r="J4" s="23"/>
      <c r="K4" s="22" t="str">
        <f>"Totale dipendenti al 31/12/"&amp;L1&amp;" (**)"</f>
        <v>Totale dipendenti al 31/12/2022 (**)</v>
      </c>
      <c r="L4" s="25"/>
      <c r="AA4" s="26" t="str">
        <f>"Totale dipendenti al 31/12/"&amp;L1-1&amp;" (*)"</f>
        <v>Totale dipendenti al 31/12/2021 (*)</v>
      </c>
      <c r="AB4" s="27"/>
      <c r="AC4" s="28" t="s">
        <v>3</v>
      </c>
      <c r="AD4" s="27"/>
      <c r="AE4" s="26" t="s">
        <v>4</v>
      </c>
      <c r="AF4" s="27"/>
      <c r="AG4" s="26" t="s">
        <v>5</v>
      </c>
      <c r="AH4" s="27"/>
      <c r="AI4" s="26" t="str">
        <f>"Totale dipendenti al 31/12/"&amp;L1&amp;" (**)"</f>
        <v>Totale dipendenti al 31/12/2022 (**)</v>
      </c>
      <c r="AJ4" s="25"/>
    </row>
    <row r="5" spans="1:37" ht="12" thickBot="1" x14ac:dyDescent="0.25">
      <c r="A5" s="29"/>
      <c r="B5" s="30"/>
      <c r="C5" s="31" t="s">
        <v>6</v>
      </c>
      <c r="D5" s="32" t="s">
        <v>7</v>
      </c>
      <c r="E5" s="31" t="s">
        <v>6</v>
      </c>
      <c r="F5" s="32" t="s">
        <v>7</v>
      </c>
      <c r="G5" s="31" t="s">
        <v>6</v>
      </c>
      <c r="H5" s="32" t="s">
        <v>7</v>
      </c>
      <c r="I5" s="31" t="s">
        <v>6</v>
      </c>
      <c r="J5" s="32" t="s">
        <v>7</v>
      </c>
      <c r="K5" s="31" t="s">
        <v>6</v>
      </c>
      <c r="L5" s="33" t="s">
        <v>7</v>
      </c>
      <c r="AA5" s="31" t="s">
        <v>6</v>
      </c>
      <c r="AB5" s="32" t="s">
        <v>7</v>
      </c>
      <c r="AC5" s="31" t="s">
        <v>6</v>
      </c>
      <c r="AD5" s="32" t="s">
        <v>7</v>
      </c>
      <c r="AE5" s="31" t="s">
        <v>6</v>
      </c>
      <c r="AF5" s="32" t="s">
        <v>7</v>
      </c>
      <c r="AG5" s="31" t="s">
        <v>6</v>
      </c>
      <c r="AH5" s="32" t="s">
        <v>7</v>
      </c>
      <c r="AI5" s="31" t="s">
        <v>6</v>
      </c>
      <c r="AJ5" s="33" t="s">
        <v>7</v>
      </c>
    </row>
    <row r="6" spans="1:37" ht="12.75" customHeight="1" thickTop="1" x14ac:dyDescent="0.2">
      <c r="A6" s="34" t="s">
        <v>8</v>
      </c>
      <c r="B6" s="35" t="s">
        <v>9</v>
      </c>
      <c r="C6" s="36">
        <f>ROUND(AA6,0)</f>
        <v>0</v>
      </c>
      <c r="D6" s="37">
        <f t="shared" ref="D6:J50" si="0">ROUND(AB6,0)</f>
        <v>0</v>
      </c>
      <c r="E6" s="38">
        <f t="shared" si="0"/>
        <v>0</v>
      </c>
      <c r="F6" s="39">
        <f t="shared" si="0"/>
        <v>0</v>
      </c>
      <c r="G6" s="38">
        <f t="shared" si="0"/>
        <v>0</v>
      </c>
      <c r="H6" s="39">
        <f t="shared" si="0"/>
        <v>0</v>
      </c>
      <c r="I6" s="38">
        <f t="shared" si="0"/>
        <v>0</v>
      </c>
      <c r="J6" s="39">
        <f t="shared" si="0"/>
        <v>0</v>
      </c>
      <c r="K6" s="40">
        <f>E6+G6+I6</f>
        <v>0</v>
      </c>
      <c r="L6" s="41">
        <f>F6+H6+J6</f>
        <v>0</v>
      </c>
      <c r="M6" s="42">
        <f t="shared" ref="M6:M50" si="1">IF((K6+L6)&gt;0,1,0)</f>
        <v>0</v>
      </c>
      <c r="AA6" s="43"/>
      <c r="AB6" s="44"/>
      <c r="AC6" s="45"/>
      <c r="AD6" s="46"/>
      <c r="AE6" s="45"/>
      <c r="AF6" s="46"/>
      <c r="AG6" s="45"/>
      <c r="AH6" s="46"/>
      <c r="AI6" s="40">
        <f t="shared" ref="AI6:AJ21" si="2">AC6+AE6+AG6</f>
        <v>0</v>
      </c>
      <c r="AJ6" s="41">
        <f t="shared" si="2"/>
        <v>0</v>
      </c>
      <c r="AK6" s="42">
        <f t="shared" ref="AK6:AK50" si="3">IF((AI6+AJ6)&gt;0,1,0)</f>
        <v>0</v>
      </c>
    </row>
    <row r="7" spans="1:37" ht="12.75" customHeight="1" x14ac:dyDescent="0.2">
      <c r="A7" s="34" t="s">
        <v>10</v>
      </c>
      <c r="B7" s="35" t="s">
        <v>11</v>
      </c>
      <c r="C7" s="36">
        <f t="shared" ref="C7:J50" si="4">ROUND(AA7,0)</f>
        <v>0</v>
      </c>
      <c r="D7" s="37">
        <f t="shared" si="0"/>
        <v>0</v>
      </c>
      <c r="E7" s="38">
        <f t="shared" si="0"/>
        <v>0</v>
      </c>
      <c r="F7" s="39">
        <f t="shared" si="0"/>
        <v>0</v>
      </c>
      <c r="G7" s="38">
        <f t="shared" si="0"/>
        <v>0</v>
      </c>
      <c r="H7" s="39">
        <f t="shared" si="0"/>
        <v>0</v>
      </c>
      <c r="I7" s="38">
        <f t="shared" si="0"/>
        <v>0</v>
      </c>
      <c r="J7" s="39">
        <f t="shared" si="0"/>
        <v>0</v>
      </c>
      <c r="K7" s="40">
        <f t="shared" ref="K7:L41" si="5">E7+G7+I7</f>
        <v>0</v>
      </c>
      <c r="L7" s="41">
        <f t="shared" si="5"/>
        <v>0</v>
      </c>
      <c r="M7" s="42">
        <f t="shared" si="1"/>
        <v>0</v>
      </c>
      <c r="AA7" s="43"/>
      <c r="AB7" s="44"/>
      <c r="AC7" s="45"/>
      <c r="AD7" s="46"/>
      <c r="AE7" s="45"/>
      <c r="AF7" s="46"/>
      <c r="AG7" s="45"/>
      <c r="AH7" s="46"/>
      <c r="AI7" s="40">
        <f t="shared" si="2"/>
        <v>0</v>
      </c>
      <c r="AJ7" s="41">
        <f t="shared" si="2"/>
        <v>0</v>
      </c>
      <c r="AK7" s="42">
        <f t="shared" si="3"/>
        <v>0</v>
      </c>
    </row>
    <row r="8" spans="1:37" ht="12.75" customHeight="1" x14ac:dyDescent="0.2">
      <c r="A8" s="34" t="s">
        <v>12</v>
      </c>
      <c r="B8" s="35" t="s">
        <v>13</v>
      </c>
      <c r="C8" s="36">
        <f t="shared" si="4"/>
        <v>0</v>
      </c>
      <c r="D8" s="37">
        <f t="shared" si="0"/>
        <v>0</v>
      </c>
      <c r="E8" s="38">
        <f t="shared" si="0"/>
        <v>0</v>
      </c>
      <c r="F8" s="39">
        <f t="shared" si="0"/>
        <v>0</v>
      </c>
      <c r="G8" s="38">
        <f t="shared" si="0"/>
        <v>0</v>
      </c>
      <c r="H8" s="39">
        <f t="shared" si="0"/>
        <v>0</v>
      </c>
      <c r="I8" s="38">
        <f t="shared" si="0"/>
        <v>0</v>
      </c>
      <c r="J8" s="39">
        <f t="shared" si="0"/>
        <v>0</v>
      </c>
      <c r="K8" s="40">
        <f t="shared" si="5"/>
        <v>0</v>
      </c>
      <c r="L8" s="41">
        <f t="shared" si="5"/>
        <v>0</v>
      </c>
      <c r="M8" s="42">
        <f t="shared" si="1"/>
        <v>0</v>
      </c>
      <c r="AA8" s="43"/>
      <c r="AB8" s="44"/>
      <c r="AC8" s="45"/>
      <c r="AD8" s="46"/>
      <c r="AE8" s="45"/>
      <c r="AF8" s="46"/>
      <c r="AG8" s="45"/>
      <c r="AH8" s="46"/>
      <c r="AI8" s="40">
        <f t="shared" si="2"/>
        <v>0</v>
      </c>
      <c r="AJ8" s="41">
        <f t="shared" si="2"/>
        <v>0</v>
      </c>
      <c r="AK8" s="42">
        <f t="shared" si="3"/>
        <v>0</v>
      </c>
    </row>
    <row r="9" spans="1:37" ht="12.75" customHeight="1" x14ac:dyDescent="0.2">
      <c r="A9" s="34" t="s">
        <v>14</v>
      </c>
      <c r="B9" s="35" t="s">
        <v>15</v>
      </c>
      <c r="C9" s="36">
        <f t="shared" si="4"/>
        <v>0</v>
      </c>
      <c r="D9" s="37">
        <f t="shared" si="4"/>
        <v>0</v>
      </c>
      <c r="E9" s="38">
        <f t="shared" si="4"/>
        <v>0</v>
      </c>
      <c r="F9" s="39">
        <f t="shared" si="4"/>
        <v>0</v>
      </c>
      <c r="G9" s="38">
        <f t="shared" si="4"/>
        <v>0</v>
      </c>
      <c r="H9" s="39">
        <f t="shared" si="4"/>
        <v>0</v>
      </c>
      <c r="I9" s="38">
        <f t="shared" si="4"/>
        <v>0</v>
      </c>
      <c r="J9" s="39">
        <f t="shared" si="4"/>
        <v>0</v>
      </c>
      <c r="K9" s="40">
        <f t="shared" si="5"/>
        <v>0</v>
      </c>
      <c r="L9" s="41">
        <f t="shared" si="5"/>
        <v>0</v>
      </c>
      <c r="M9" s="42">
        <f>IF((K9+L9)&gt;0,1,0)</f>
        <v>0</v>
      </c>
      <c r="AA9" s="43"/>
      <c r="AB9" s="44"/>
      <c r="AC9" s="45"/>
      <c r="AD9" s="46"/>
      <c r="AE9" s="45"/>
      <c r="AF9" s="46"/>
      <c r="AG9" s="45"/>
      <c r="AH9" s="46"/>
      <c r="AI9" s="40">
        <f t="shared" si="2"/>
        <v>0</v>
      </c>
      <c r="AJ9" s="41">
        <f t="shared" si="2"/>
        <v>0</v>
      </c>
      <c r="AK9" s="42">
        <f>IF((AI9+AJ9)&gt;0,1,0)</f>
        <v>0</v>
      </c>
    </row>
    <row r="10" spans="1:37" ht="12.75" customHeight="1" x14ac:dyDescent="0.2">
      <c r="A10" s="34" t="s">
        <v>16</v>
      </c>
      <c r="B10" s="35" t="s">
        <v>17</v>
      </c>
      <c r="C10" s="36">
        <f t="shared" si="4"/>
        <v>0</v>
      </c>
      <c r="D10" s="37">
        <f t="shared" si="4"/>
        <v>0</v>
      </c>
      <c r="E10" s="38">
        <f t="shared" si="4"/>
        <v>0</v>
      </c>
      <c r="F10" s="39">
        <f t="shared" si="4"/>
        <v>0</v>
      </c>
      <c r="G10" s="38">
        <f t="shared" si="4"/>
        <v>0</v>
      </c>
      <c r="H10" s="39">
        <f t="shared" si="4"/>
        <v>0</v>
      </c>
      <c r="I10" s="38">
        <f t="shared" si="4"/>
        <v>0</v>
      </c>
      <c r="J10" s="39">
        <f t="shared" si="4"/>
        <v>0</v>
      </c>
      <c r="K10" s="40">
        <f t="shared" si="5"/>
        <v>0</v>
      </c>
      <c r="L10" s="41">
        <f t="shared" si="5"/>
        <v>0</v>
      </c>
      <c r="M10" s="42">
        <f>IF((K10+L10)&gt;0,1,0)</f>
        <v>0</v>
      </c>
      <c r="AA10" s="43"/>
      <c r="AB10" s="44"/>
      <c r="AC10" s="45"/>
      <c r="AD10" s="46"/>
      <c r="AE10" s="45"/>
      <c r="AF10" s="46"/>
      <c r="AG10" s="45"/>
      <c r="AH10" s="46"/>
      <c r="AI10" s="40">
        <f t="shared" si="2"/>
        <v>0</v>
      </c>
      <c r="AJ10" s="41">
        <f t="shared" si="2"/>
        <v>0</v>
      </c>
      <c r="AK10" s="42">
        <f>IF((AI10+AJ10)&gt;0,1,0)</f>
        <v>0</v>
      </c>
    </row>
    <row r="11" spans="1:37" ht="12.75" customHeight="1" x14ac:dyDescent="0.2">
      <c r="A11" s="34" t="s">
        <v>18</v>
      </c>
      <c r="B11" s="35" t="s">
        <v>19</v>
      </c>
      <c r="C11" s="36">
        <f t="shared" si="4"/>
        <v>0</v>
      </c>
      <c r="D11" s="37">
        <f t="shared" si="4"/>
        <v>0</v>
      </c>
      <c r="E11" s="38">
        <f t="shared" si="4"/>
        <v>0</v>
      </c>
      <c r="F11" s="39">
        <f t="shared" si="4"/>
        <v>0</v>
      </c>
      <c r="G11" s="38">
        <f t="shared" si="4"/>
        <v>0</v>
      </c>
      <c r="H11" s="39">
        <f t="shared" si="4"/>
        <v>0</v>
      </c>
      <c r="I11" s="38">
        <f t="shared" si="4"/>
        <v>0</v>
      </c>
      <c r="J11" s="39">
        <f t="shared" si="4"/>
        <v>0</v>
      </c>
      <c r="K11" s="40">
        <f t="shared" si="5"/>
        <v>0</v>
      </c>
      <c r="L11" s="41">
        <f t="shared" si="5"/>
        <v>0</v>
      </c>
      <c r="M11" s="42">
        <f>IF((K11+L11)&gt;0,1,0)</f>
        <v>0</v>
      </c>
      <c r="AA11" s="43"/>
      <c r="AB11" s="44"/>
      <c r="AC11" s="45"/>
      <c r="AD11" s="46"/>
      <c r="AE11" s="45"/>
      <c r="AF11" s="46"/>
      <c r="AG11" s="45"/>
      <c r="AH11" s="46"/>
      <c r="AI11" s="40">
        <f t="shared" si="2"/>
        <v>0</v>
      </c>
      <c r="AJ11" s="41">
        <f t="shared" si="2"/>
        <v>0</v>
      </c>
      <c r="AK11" s="42">
        <f>IF((AI11+AJ11)&gt;0,1,0)</f>
        <v>0</v>
      </c>
    </row>
    <row r="12" spans="1:37" ht="12.75" customHeight="1" x14ac:dyDescent="0.2">
      <c r="A12" s="34" t="s">
        <v>20</v>
      </c>
      <c r="B12" s="35" t="s">
        <v>21</v>
      </c>
      <c r="C12" s="36">
        <f t="shared" si="4"/>
        <v>1</v>
      </c>
      <c r="D12" s="37">
        <f t="shared" si="0"/>
        <v>0</v>
      </c>
      <c r="E12" s="38">
        <f t="shared" si="0"/>
        <v>1</v>
      </c>
      <c r="F12" s="39">
        <f t="shared" si="0"/>
        <v>0</v>
      </c>
      <c r="G12" s="38">
        <f t="shared" si="0"/>
        <v>0</v>
      </c>
      <c r="H12" s="39">
        <f t="shared" si="0"/>
        <v>0</v>
      </c>
      <c r="I12" s="38">
        <f t="shared" si="0"/>
        <v>0</v>
      </c>
      <c r="J12" s="39">
        <f t="shared" si="0"/>
        <v>0</v>
      </c>
      <c r="K12" s="40">
        <f t="shared" si="5"/>
        <v>1</v>
      </c>
      <c r="L12" s="41">
        <f t="shared" si="5"/>
        <v>0</v>
      </c>
      <c r="M12" s="42">
        <f t="shared" si="1"/>
        <v>1</v>
      </c>
      <c r="AA12" s="43">
        <v>1</v>
      </c>
      <c r="AB12" s="44"/>
      <c r="AC12" s="45">
        <v>1</v>
      </c>
      <c r="AD12" s="46"/>
      <c r="AE12" s="45"/>
      <c r="AF12" s="46"/>
      <c r="AG12" s="45"/>
      <c r="AH12" s="46"/>
      <c r="AI12" s="40">
        <f t="shared" si="2"/>
        <v>1</v>
      </c>
      <c r="AJ12" s="41">
        <f t="shared" si="2"/>
        <v>0</v>
      </c>
      <c r="AK12" s="42">
        <f t="shared" si="3"/>
        <v>1</v>
      </c>
    </row>
    <row r="13" spans="1:37" ht="12.75" customHeight="1" x14ac:dyDescent="0.2">
      <c r="A13" s="34" t="s">
        <v>22</v>
      </c>
      <c r="B13" s="35" t="s">
        <v>23</v>
      </c>
      <c r="C13" s="36">
        <f t="shared" si="4"/>
        <v>2</v>
      </c>
      <c r="D13" s="37">
        <f t="shared" si="0"/>
        <v>0</v>
      </c>
      <c r="E13" s="38">
        <f t="shared" si="0"/>
        <v>1</v>
      </c>
      <c r="F13" s="39">
        <f t="shared" si="0"/>
        <v>0</v>
      </c>
      <c r="G13" s="38">
        <f t="shared" si="0"/>
        <v>0</v>
      </c>
      <c r="H13" s="39">
        <f t="shared" si="0"/>
        <v>0</v>
      </c>
      <c r="I13" s="38">
        <f t="shared" si="0"/>
        <v>0</v>
      </c>
      <c r="J13" s="39">
        <f t="shared" si="0"/>
        <v>0</v>
      </c>
      <c r="K13" s="40">
        <f t="shared" si="5"/>
        <v>1</v>
      </c>
      <c r="L13" s="41">
        <f t="shared" si="5"/>
        <v>0</v>
      </c>
      <c r="M13" s="42">
        <f t="shared" si="1"/>
        <v>1</v>
      </c>
      <c r="AA13" s="43">
        <v>2</v>
      </c>
      <c r="AB13" s="44"/>
      <c r="AC13" s="45">
        <v>1</v>
      </c>
      <c r="AD13" s="46"/>
      <c r="AE13" s="45"/>
      <c r="AF13" s="46"/>
      <c r="AG13" s="45"/>
      <c r="AH13" s="46"/>
      <c r="AI13" s="40">
        <f t="shared" si="2"/>
        <v>1</v>
      </c>
      <c r="AJ13" s="41">
        <f t="shared" si="2"/>
        <v>0</v>
      </c>
      <c r="AK13" s="42">
        <f t="shared" si="3"/>
        <v>1</v>
      </c>
    </row>
    <row r="14" spans="1:37" ht="12.75" customHeight="1" x14ac:dyDescent="0.2">
      <c r="A14" s="34" t="s">
        <v>24</v>
      </c>
      <c r="B14" s="35" t="s">
        <v>25</v>
      </c>
      <c r="C14" s="36">
        <f t="shared" si="4"/>
        <v>0</v>
      </c>
      <c r="D14" s="37">
        <f t="shared" si="0"/>
        <v>0</v>
      </c>
      <c r="E14" s="38">
        <f t="shared" si="0"/>
        <v>0</v>
      </c>
      <c r="F14" s="39">
        <f t="shared" si="0"/>
        <v>0</v>
      </c>
      <c r="G14" s="38">
        <f t="shared" si="0"/>
        <v>0</v>
      </c>
      <c r="H14" s="39">
        <f t="shared" si="0"/>
        <v>0</v>
      </c>
      <c r="I14" s="38">
        <f t="shared" si="0"/>
        <v>0</v>
      </c>
      <c r="J14" s="39">
        <f t="shared" si="0"/>
        <v>0</v>
      </c>
      <c r="K14" s="40">
        <f>E14+G14+I14</f>
        <v>0</v>
      </c>
      <c r="L14" s="41">
        <f>F14+H14+J14</f>
        <v>0</v>
      </c>
      <c r="M14" s="42">
        <f t="shared" si="1"/>
        <v>0</v>
      </c>
      <c r="AA14" s="43"/>
      <c r="AB14" s="44"/>
      <c r="AC14" s="45"/>
      <c r="AD14" s="46"/>
      <c r="AE14" s="45"/>
      <c r="AF14" s="46"/>
      <c r="AG14" s="45"/>
      <c r="AH14" s="46"/>
      <c r="AI14" s="40">
        <f t="shared" si="2"/>
        <v>0</v>
      </c>
      <c r="AJ14" s="41">
        <f t="shared" si="2"/>
        <v>0</v>
      </c>
      <c r="AK14" s="42">
        <f t="shared" si="3"/>
        <v>0</v>
      </c>
    </row>
    <row r="15" spans="1:37" ht="12.75" customHeight="1" x14ac:dyDescent="0.2">
      <c r="A15" s="34" t="s">
        <v>26</v>
      </c>
      <c r="B15" s="35" t="s">
        <v>27</v>
      </c>
      <c r="C15" s="36">
        <f t="shared" si="4"/>
        <v>0</v>
      </c>
      <c r="D15" s="37">
        <f t="shared" si="0"/>
        <v>0</v>
      </c>
      <c r="E15" s="38">
        <f t="shared" si="0"/>
        <v>0</v>
      </c>
      <c r="F15" s="39">
        <f t="shared" si="0"/>
        <v>0</v>
      </c>
      <c r="G15" s="38">
        <f t="shared" si="0"/>
        <v>0</v>
      </c>
      <c r="H15" s="39">
        <f t="shared" si="0"/>
        <v>0</v>
      </c>
      <c r="I15" s="38">
        <f t="shared" si="0"/>
        <v>0</v>
      </c>
      <c r="J15" s="39">
        <f t="shared" si="0"/>
        <v>0</v>
      </c>
      <c r="K15" s="40">
        <f t="shared" si="5"/>
        <v>0</v>
      </c>
      <c r="L15" s="41">
        <f t="shared" si="5"/>
        <v>0</v>
      </c>
      <c r="M15" s="42">
        <f t="shared" si="1"/>
        <v>0</v>
      </c>
      <c r="AA15" s="43"/>
      <c r="AB15" s="44"/>
      <c r="AC15" s="45"/>
      <c r="AD15" s="46"/>
      <c r="AE15" s="45"/>
      <c r="AF15" s="46"/>
      <c r="AG15" s="45"/>
      <c r="AH15" s="46"/>
      <c r="AI15" s="40">
        <f t="shared" si="2"/>
        <v>0</v>
      </c>
      <c r="AJ15" s="41">
        <f t="shared" si="2"/>
        <v>0</v>
      </c>
      <c r="AK15" s="42">
        <f t="shared" si="3"/>
        <v>0</v>
      </c>
    </row>
    <row r="16" spans="1:37" ht="12.75" customHeight="1" x14ac:dyDescent="0.2">
      <c r="A16" s="34" t="s">
        <v>28</v>
      </c>
      <c r="B16" s="35" t="s">
        <v>29</v>
      </c>
      <c r="C16" s="36">
        <f t="shared" si="4"/>
        <v>0</v>
      </c>
      <c r="D16" s="37">
        <f t="shared" si="4"/>
        <v>0</v>
      </c>
      <c r="E16" s="38">
        <f t="shared" si="4"/>
        <v>0</v>
      </c>
      <c r="F16" s="39">
        <f t="shared" si="4"/>
        <v>0</v>
      </c>
      <c r="G16" s="38">
        <f t="shared" si="4"/>
        <v>0</v>
      </c>
      <c r="H16" s="39">
        <f t="shared" si="4"/>
        <v>0</v>
      </c>
      <c r="I16" s="38">
        <f t="shared" si="4"/>
        <v>0</v>
      </c>
      <c r="J16" s="39">
        <f t="shared" si="4"/>
        <v>0</v>
      </c>
      <c r="K16" s="40">
        <f>E16+G16+I16</f>
        <v>0</v>
      </c>
      <c r="L16" s="41">
        <f>F16+H16+J16</f>
        <v>0</v>
      </c>
      <c r="M16" s="42">
        <f>IF((K16+L16)&gt;0,1,0)</f>
        <v>0</v>
      </c>
      <c r="AA16" s="43"/>
      <c r="AB16" s="44"/>
      <c r="AC16" s="45"/>
      <c r="AD16" s="46"/>
      <c r="AE16" s="45"/>
      <c r="AF16" s="46"/>
      <c r="AG16" s="45"/>
      <c r="AH16" s="46"/>
      <c r="AI16" s="40">
        <f>AC16+AE16+AG16</f>
        <v>0</v>
      </c>
      <c r="AJ16" s="41">
        <f>AD16+AF16+AH16</f>
        <v>0</v>
      </c>
      <c r="AK16" s="42">
        <f>IF((AI16+AJ16)&gt;0,1,0)</f>
        <v>0</v>
      </c>
    </row>
    <row r="17" spans="1:37" ht="12.75" customHeight="1" x14ac:dyDescent="0.2">
      <c r="A17" s="34" t="s">
        <v>30</v>
      </c>
      <c r="B17" s="35" t="s">
        <v>31</v>
      </c>
      <c r="C17" s="36">
        <f t="shared" si="4"/>
        <v>1</v>
      </c>
      <c r="D17" s="37">
        <f t="shared" si="0"/>
        <v>7</v>
      </c>
      <c r="E17" s="38">
        <f t="shared" si="0"/>
        <v>2</v>
      </c>
      <c r="F17" s="39">
        <f t="shared" si="0"/>
        <v>8</v>
      </c>
      <c r="G17" s="38">
        <f t="shared" si="0"/>
        <v>0</v>
      </c>
      <c r="H17" s="39">
        <f t="shared" si="0"/>
        <v>0</v>
      </c>
      <c r="I17" s="38">
        <f t="shared" si="0"/>
        <v>0</v>
      </c>
      <c r="J17" s="39">
        <f t="shared" si="0"/>
        <v>1</v>
      </c>
      <c r="K17" s="40">
        <f t="shared" si="5"/>
        <v>2</v>
      </c>
      <c r="L17" s="41">
        <f t="shared" si="5"/>
        <v>9</v>
      </c>
      <c r="M17" s="42">
        <f t="shared" si="1"/>
        <v>1</v>
      </c>
      <c r="AA17" s="43">
        <v>1</v>
      </c>
      <c r="AB17" s="44">
        <v>7</v>
      </c>
      <c r="AC17" s="45">
        <v>2</v>
      </c>
      <c r="AD17" s="46">
        <v>8</v>
      </c>
      <c r="AE17" s="45"/>
      <c r="AF17" s="46"/>
      <c r="AG17" s="45"/>
      <c r="AH17" s="46">
        <v>1</v>
      </c>
      <c r="AI17" s="40">
        <f t="shared" si="2"/>
        <v>2</v>
      </c>
      <c r="AJ17" s="41">
        <f t="shared" si="2"/>
        <v>9</v>
      </c>
      <c r="AK17" s="42">
        <f t="shared" si="3"/>
        <v>1</v>
      </c>
    </row>
    <row r="18" spans="1:37" ht="12.75" customHeight="1" x14ac:dyDescent="0.2">
      <c r="A18" s="34" t="s">
        <v>32</v>
      </c>
      <c r="B18" s="35" t="s">
        <v>33</v>
      </c>
      <c r="C18" s="36">
        <f t="shared" si="4"/>
        <v>2</v>
      </c>
      <c r="D18" s="37">
        <f t="shared" si="0"/>
        <v>6</v>
      </c>
      <c r="E18" s="38">
        <f t="shared" si="0"/>
        <v>1</v>
      </c>
      <c r="F18" s="39">
        <f t="shared" si="0"/>
        <v>4</v>
      </c>
      <c r="G18" s="38">
        <f t="shared" si="0"/>
        <v>0</v>
      </c>
      <c r="H18" s="39">
        <f t="shared" si="0"/>
        <v>0</v>
      </c>
      <c r="I18" s="38">
        <f t="shared" si="0"/>
        <v>0</v>
      </c>
      <c r="J18" s="39">
        <f t="shared" si="0"/>
        <v>0</v>
      </c>
      <c r="K18" s="40">
        <f t="shared" si="5"/>
        <v>1</v>
      </c>
      <c r="L18" s="41">
        <f t="shared" si="5"/>
        <v>4</v>
      </c>
      <c r="M18" s="42">
        <f t="shared" si="1"/>
        <v>1</v>
      </c>
      <c r="AA18" s="43">
        <v>2</v>
      </c>
      <c r="AB18" s="44">
        <v>6</v>
      </c>
      <c r="AC18" s="45">
        <v>1</v>
      </c>
      <c r="AD18" s="46">
        <v>4</v>
      </c>
      <c r="AE18" s="45"/>
      <c r="AF18" s="46"/>
      <c r="AG18" s="45"/>
      <c r="AH18" s="46"/>
      <c r="AI18" s="40">
        <f t="shared" si="2"/>
        <v>1</v>
      </c>
      <c r="AJ18" s="41">
        <f t="shared" si="2"/>
        <v>4</v>
      </c>
      <c r="AK18" s="42">
        <f t="shared" si="3"/>
        <v>1</v>
      </c>
    </row>
    <row r="19" spans="1:37" ht="12.75" customHeight="1" x14ac:dyDescent="0.2">
      <c r="A19" s="34" t="s">
        <v>34</v>
      </c>
      <c r="B19" s="35" t="s">
        <v>35</v>
      </c>
      <c r="C19" s="36">
        <f t="shared" si="4"/>
        <v>0</v>
      </c>
      <c r="D19" s="37">
        <f t="shared" si="0"/>
        <v>1</v>
      </c>
      <c r="E19" s="38">
        <f t="shared" si="0"/>
        <v>0</v>
      </c>
      <c r="F19" s="39">
        <f t="shared" si="0"/>
        <v>2</v>
      </c>
      <c r="G19" s="38">
        <f t="shared" si="0"/>
        <v>0</v>
      </c>
      <c r="H19" s="39">
        <f t="shared" si="0"/>
        <v>0</v>
      </c>
      <c r="I19" s="38">
        <f t="shared" si="0"/>
        <v>0</v>
      </c>
      <c r="J19" s="39">
        <f t="shared" si="0"/>
        <v>0</v>
      </c>
      <c r="K19" s="40">
        <f t="shared" si="5"/>
        <v>0</v>
      </c>
      <c r="L19" s="41">
        <f t="shared" si="5"/>
        <v>2</v>
      </c>
      <c r="M19" s="42">
        <f t="shared" si="1"/>
        <v>1</v>
      </c>
      <c r="AA19" s="43"/>
      <c r="AB19" s="44">
        <v>1</v>
      </c>
      <c r="AC19" s="45"/>
      <c r="AD19" s="46">
        <v>2</v>
      </c>
      <c r="AE19" s="45"/>
      <c r="AF19" s="46"/>
      <c r="AG19" s="45"/>
      <c r="AH19" s="46"/>
      <c r="AI19" s="40">
        <f t="shared" si="2"/>
        <v>0</v>
      </c>
      <c r="AJ19" s="41">
        <f t="shared" si="2"/>
        <v>2</v>
      </c>
      <c r="AK19" s="42">
        <f t="shared" si="3"/>
        <v>1</v>
      </c>
    </row>
    <row r="20" spans="1:37" ht="12.75" customHeight="1" x14ac:dyDescent="0.2">
      <c r="A20" s="34" t="s">
        <v>36</v>
      </c>
      <c r="B20" s="35" t="s">
        <v>37</v>
      </c>
      <c r="C20" s="36">
        <f t="shared" si="4"/>
        <v>0</v>
      </c>
      <c r="D20" s="37">
        <f t="shared" si="0"/>
        <v>1</v>
      </c>
      <c r="E20" s="38">
        <f t="shared" si="0"/>
        <v>1</v>
      </c>
      <c r="F20" s="39">
        <f t="shared" si="0"/>
        <v>3</v>
      </c>
      <c r="G20" s="38">
        <f t="shared" si="0"/>
        <v>0</v>
      </c>
      <c r="H20" s="39">
        <f t="shared" si="0"/>
        <v>0</v>
      </c>
      <c r="I20" s="38">
        <f t="shared" si="0"/>
        <v>0</v>
      </c>
      <c r="J20" s="39">
        <f t="shared" si="0"/>
        <v>1</v>
      </c>
      <c r="K20" s="40">
        <f t="shared" si="5"/>
        <v>1</v>
      </c>
      <c r="L20" s="41">
        <f t="shared" si="5"/>
        <v>4</v>
      </c>
      <c r="M20" s="42">
        <f t="shared" si="1"/>
        <v>1</v>
      </c>
      <c r="AA20" s="43"/>
      <c r="AB20" s="44">
        <v>1</v>
      </c>
      <c r="AC20" s="45">
        <v>1</v>
      </c>
      <c r="AD20" s="46">
        <v>3</v>
      </c>
      <c r="AE20" s="45"/>
      <c r="AF20" s="46"/>
      <c r="AG20" s="45"/>
      <c r="AH20" s="46">
        <v>1</v>
      </c>
      <c r="AI20" s="40">
        <f t="shared" si="2"/>
        <v>1</v>
      </c>
      <c r="AJ20" s="41">
        <f t="shared" si="2"/>
        <v>4</v>
      </c>
      <c r="AK20" s="42">
        <f t="shared" si="3"/>
        <v>1</v>
      </c>
    </row>
    <row r="21" spans="1:37" ht="12.75" customHeight="1" x14ac:dyDescent="0.2">
      <c r="A21" s="34" t="s">
        <v>38</v>
      </c>
      <c r="B21" s="35" t="s">
        <v>39</v>
      </c>
      <c r="C21" s="36">
        <f t="shared" si="4"/>
        <v>3</v>
      </c>
      <c r="D21" s="37">
        <f t="shared" si="0"/>
        <v>6</v>
      </c>
      <c r="E21" s="38">
        <f t="shared" si="0"/>
        <v>3</v>
      </c>
      <c r="F21" s="39">
        <f t="shared" si="0"/>
        <v>1</v>
      </c>
      <c r="G21" s="38">
        <f t="shared" si="0"/>
        <v>0</v>
      </c>
      <c r="H21" s="39">
        <f t="shared" si="0"/>
        <v>0</v>
      </c>
      <c r="I21" s="38">
        <f t="shared" si="0"/>
        <v>0</v>
      </c>
      <c r="J21" s="39">
        <f t="shared" si="0"/>
        <v>1</v>
      </c>
      <c r="K21" s="40">
        <f t="shared" si="5"/>
        <v>3</v>
      </c>
      <c r="L21" s="41">
        <f t="shared" si="5"/>
        <v>2</v>
      </c>
      <c r="M21" s="42">
        <f t="shared" si="1"/>
        <v>1</v>
      </c>
      <c r="AA21" s="43">
        <v>3</v>
      </c>
      <c r="AB21" s="44">
        <v>6</v>
      </c>
      <c r="AC21" s="45">
        <v>3</v>
      </c>
      <c r="AD21" s="46">
        <v>1</v>
      </c>
      <c r="AE21" s="45"/>
      <c r="AF21" s="46"/>
      <c r="AG21" s="45"/>
      <c r="AH21" s="46">
        <v>1</v>
      </c>
      <c r="AI21" s="40">
        <f t="shared" si="2"/>
        <v>3</v>
      </c>
      <c r="AJ21" s="41">
        <f t="shared" si="2"/>
        <v>2</v>
      </c>
      <c r="AK21" s="42">
        <f t="shared" si="3"/>
        <v>1</v>
      </c>
    </row>
    <row r="22" spans="1:37" ht="12.75" customHeight="1" x14ac:dyDescent="0.2">
      <c r="A22" s="34" t="s">
        <v>40</v>
      </c>
      <c r="B22" s="35" t="s">
        <v>41</v>
      </c>
      <c r="C22" s="36">
        <f t="shared" si="4"/>
        <v>1</v>
      </c>
      <c r="D22" s="37">
        <f t="shared" si="0"/>
        <v>0</v>
      </c>
      <c r="E22" s="38">
        <f t="shared" si="0"/>
        <v>0</v>
      </c>
      <c r="F22" s="39">
        <f t="shared" si="0"/>
        <v>0</v>
      </c>
      <c r="G22" s="38">
        <f t="shared" si="0"/>
        <v>0</v>
      </c>
      <c r="H22" s="39">
        <f t="shared" si="0"/>
        <v>0</v>
      </c>
      <c r="I22" s="38">
        <f t="shared" si="0"/>
        <v>0</v>
      </c>
      <c r="J22" s="39">
        <f t="shared" si="0"/>
        <v>0</v>
      </c>
      <c r="K22" s="40">
        <f t="shared" si="5"/>
        <v>0</v>
      </c>
      <c r="L22" s="41">
        <f t="shared" si="5"/>
        <v>0</v>
      </c>
      <c r="M22" s="42">
        <f t="shared" si="1"/>
        <v>0</v>
      </c>
      <c r="AA22" s="43">
        <v>1</v>
      </c>
      <c r="AB22" s="44"/>
      <c r="AC22" s="45"/>
      <c r="AD22" s="46"/>
      <c r="AE22" s="45"/>
      <c r="AF22" s="46"/>
      <c r="AG22" s="45"/>
      <c r="AH22" s="46"/>
      <c r="AI22" s="40">
        <f t="shared" ref="AI22:AJ55" si="6">AC22+AE22+AG22</f>
        <v>0</v>
      </c>
      <c r="AJ22" s="41">
        <f t="shared" si="6"/>
        <v>0</v>
      </c>
      <c r="AK22" s="42">
        <f t="shared" si="3"/>
        <v>0</v>
      </c>
    </row>
    <row r="23" spans="1:37" ht="12.75" customHeight="1" x14ac:dyDescent="0.2">
      <c r="A23" s="34" t="s">
        <v>42</v>
      </c>
      <c r="B23" s="35" t="s">
        <v>43</v>
      </c>
      <c r="C23" s="36">
        <f t="shared" si="4"/>
        <v>0</v>
      </c>
      <c r="D23" s="37">
        <f t="shared" si="0"/>
        <v>0</v>
      </c>
      <c r="E23" s="38">
        <f t="shared" si="0"/>
        <v>0</v>
      </c>
      <c r="F23" s="39">
        <f t="shared" si="0"/>
        <v>0</v>
      </c>
      <c r="G23" s="38">
        <f t="shared" si="0"/>
        <v>0</v>
      </c>
      <c r="H23" s="39">
        <f t="shared" si="0"/>
        <v>0</v>
      </c>
      <c r="I23" s="38">
        <f t="shared" si="0"/>
        <v>0</v>
      </c>
      <c r="J23" s="39">
        <f t="shared" si="0"/>
        <v>0</v>
      </c>
      <c r="K23" s="40">
        <f t="shared" si="5"/>
        <v>0</v>
      </c>
      <c r="L23" s="41">
        <f t="shared" si="5"/>
        <v>0</v>
      </c>
      <c r="M23" s="42">
        <f t="shared" si="1"/>
        <v>0</v>
      </c>
      <c r="AA23" s="43"/>
      <c r="AB23" s="44"/>
      <c r="AC23" s="45"/>
      <c r="AD23" s="46"/>
      <c r="AE23" s="45"/>
      <c r="AF23" s="46"/>
      <c r="AG23" s="45"/>
      <c r="AH23" s="46"/>
      <c r="AI23" s="40">
        <f t="shared" si="6"/>
        <v>0</v>
      </c>
      <c r="AJ23" s="41">
        <f t="shared" si="6"/>
        <v>0</v>
      </c>
      <c r="AK23" s="42">
        <f t="shared" si="3"/>
        <v>0</v>
      </c>
    </row>
    <row r="24" spans="1:37" ht="12.75" customHeight="1" x14ac:dyDescent="0.2">
      <c r="A24" s="34" t="s">
        <v>44</v>
      </c>
      <c r="B24" s="35" t="s">
        <v>45</v>
      </c>
      <c r="C24" s="36">
        <f t="shared" si="4"/>
        <v>8</v>
      </c>
      <c r="D24" s="37">
        <f t="shared" si="0"/>
        <v>30</v>
      </c>
      <c r="E24" s="38">
        <f t="shared" si="0"/>
        <v>6</v>
      </c>
      <c r="F24" s="39">
        <f t="shared" si="0"/>
        <v>19</v>
      </c>
      <c r="G24" s="38">
        <f t="shared" si="0"/>
        <v>0</v>
      </c>
      <c r="H24" s="39">
        <f t="shared" si="0"/>
        <v>1</v>
      </c>
      <c r="I24" s="38">
        <f t="shared" si="0"/>
        <v>1</v>
      </c>
      <c r="J24" s="39">
        <f t="shared" si="0"/>
        <v>12</v>
      </c>
      <c r="K24" s="40">
        <f t="shared" si="5"/>
        <v>7</v>
      </c>
      <c r="L24" s="41">
        <f t="shared" si="5"/>
        <v>32</v>
      </c>
      <c r="M24" s="42">
        <f t="shared" si="1"/>
        <v>1</v>
      </c>
      <c r="AA24" s="43">
        <v>8</v>
      </c>
      <c r="AB24" s="44">
        <v>30</v>
      </c>
      <c r="AC24" s="45">
        <v>6</v>
      </c>
      <c r="AD24" s="46">
        <v>19</v>
      </c>
      <c r="AE24" s="45"/>
      <c r="AF24" s="46">
        <v>1</v>
      </c>
      <c r="AG24" s="45">
        <v>1</v>
      </c>
      <c r="AH24" s="46">
        <v>12</v>
      </c>
      <c r="AI24" s="40">
        <f t="shared" si="6"/>
        <v>7</v>
      </c>
      <c r="AJ24" s="41">
        <f t="shared" si="6"/>
        <v>32</v>
      </c>
      <c r="AK24" s="42">
        <f t="shared" si="3"/>
        <v>1</v>
      </c>
    </row>
    <row r="25" spans="1:37" ht="12.75" customHeight="1" x14ac:dyDescent="0.2">
      <c r="A25" s="34" t="s">
        <v>46</v>
      </c>
      <c r="B25" s="35" t="s">
        <v>47</v>
      </c>
      <c r="C25" s="36">
        <f t="shared" si="4"/>
        <v>0</v>
      </c>
      <c r="D25" s="37">
        <f t="shared" si="0"/>
        <v>3</v>
      </c>
      <c r="E25" s="38">
        <f t="shared" si="0"/>
        <v>0</v>
      </c>
      <c r="F25" s="39">
        <f t="shared" si="0"/>
        <v>1</v>
      </c>
      <c r="G25" s="38">
        <f t="shared" si="0"/>
        <v>0</v>
      </c>
      <c r="H25" s="39">
        <f t="shared" si="0"/>
        <v>0</v>
      </c>
      <c r="I25" s="38">
        <f t="shared" si="0"/>
        <v>0</v>
      </c>
      <c r="J25" s="39">
        <f t="shared" si="0"/>
        <v>0</v>
      </c>
      <c r="K25" s="40">
        <f t="shared" si="5"/>
        <v>0</v>
      </c>
      <c r="L25" s="41">
        <f t="shared" si="5"/>
        <v>1</v>
      </c>
      <c r="M25" s="42">
        <f t="shared" si="1"/>
        <v>1</v>
      </c>
      <c r="AA25" s="43"/>
      <c r="AB25" s="44">
        <v>3</v>
      </c>
      <c r="AC25" s="45">
        <v>0</v>
      </c>
      <c r="AD25" s="46">
        <v>1</v>
      </c>
      <c r="AE25" s="45"/>
      <c r="AF25" s="46"/>
      <c r="AG25" s="45"/>
      <c r="AH25" s="46"/>
      <c r="AI25" s="40">
        <f t="shared" si="6"/>
        <v>0</v>
      </c>
      <c r="AJ25" s="41">
        <f t="shared" si="6"/>
        <v>1</v>
      </c>
      <c r="AK25" s="42">
        <f t="shared" si="3"/>
        <v>1</v>
      </c>
    </row>
    <row r="26" spans="1:37" ht="12.75" customHeight="1" x14ac:dyDescent="0.2">
      <c r="A26" s="34" t="s">
        <v>48</v>
      </c>
      <c r="B26" s="35" t="s">
        <v>49</v>
      </c>
      <c r="C26" s="36">
        <f t="shared" si="4"/>
        <v>1</v>
      </c>
      <c r="D26" s="37">
        <f t="shared" si="0"/>
        <v>3</v>
      </c>
      <c r="E26" s="38">
        <f t="shared" si="0"/>
        <v>1</v>
      </c>
      <c r="F26" s="39">
        <f t="shared" si="0"/>
        <v>7</v>
      </c>
      <c r="G26" s="38">
        <f t="shared" si="0"/>
        <v>0</v>
      </c>
      <c r="H26" s="39">
        <f t="shared" si="0"/>
        <v>0</v>
      </c>
      <c r="I26" s="38">
        <f t="shared" si="0"/>
        <v>0</v>
      </c>
      <c r="J26" s="39">
        <f t="shared" si="0"/>
        <v>2</v>
      </c>
      <c r="K26" s="40">
        <f t="shared" si="5"/>
        <v>1</v>
      </c>
      <c r="L26" s="41">
        <f t="shared" si="5"/>
        <v>9</v>
      </c>
      <c r="M26" s="42">
        <f t="shared" si="1"/>
        <v>1</v>
      </c>
      <c r="AA26" s="43">
        <v>1</v>
      </c>
      <c r="AB26" s="44">
        <v>3</v>
      </c>
      <c r="AC26" s="45">
        <v>1</v>
      </c>
      <c r="AD26" s="46">
        <v>7</v>
      </c>
      <c r="AE26" s="45"/>
      <c r="AF26" s="46"/>
      <c r="AG26" s="45"/>
      <c r="AH26" s="46">
        <v>2</v>
      </c>
      <c r="AI26" s="40">
        <f t="shared" si="6"/>
        <v>1</v>
      </c>
      <c r="AJ26" s="41">
        <f t="shared" si="6"/>
        <v>9</v>
      </c>
      <c r="AK26" s="42">
        <f t="shared" si="3"/>
        <v>1</v>
      </c>
    </row>
    <row r="27" spans="1:37" ht="12.75" customHeight="1" x14ac:dyDescent="0.2">
      <c r="A27" s="34" t="s">
        <v>50</v>
      </c>
      <c r="B27" s="35" t="s">
        <v>51</v>
      </c>
      <c r="C27" s="36">
        <f t="shared" si="4"/>
        <v>1</v>
      </c>
      <c r="D27" s="37">
        <f t="shared" si="0"/>
        <v>7</v>
      </c>
      <c r="E27" s="38">
        <f t="shared" si="0"/>
        <v>0</v>
      </c>
      <c r="F27" s="39">
        <f t="shared" si="0"/>
        <v>0</v>
      </c>
      <c r="G27" s="38">
        <f t="shared" si="0"/>
        <v>0</v>
      </c>
      <c r="H27" s="39">
        <f t="shared" si="0"/>
        <v>0</v>
      </c>
      <c r="I27" s="38">
        <f t="shared" si="0"/>
        <v>0</v>
      </c>
      <c r="J27" s="39">
        <f t="shared" si="0"/>
        <v>0</v>
      </c>
      <c r="K27" s="40">
        <f t="shared" si="5"/>
        <v>0</v>
      </c>
      <c r="L27" s="41">
        <f t="shared" si="5"/>
        <v>0</v>
      </c>
      <c r="M27" s="42">
        <f t="shared" si="1"/>
        <v>0</v>
      </c>
      <c r="AA27" s="43">
        <v>1</v>
      </c>
      <c r="AB27" s="44">
        <v>7</v>
      </c>
      <c r="AC27" s="45"/>
      <c r="AD27" s="46"/>
      <c r="AE27" s="45"/>
      <c r="AF27" s="46"/>
      <c r="AG27" s="45"/>
      <c r="AH27" s="46"/>
      <c r="AI27" s="40">
        <f t="shared" si="6"/>
        <v>0</v>
      </c>
      <c r="AJ27" s="41">
        <f t="shared" si="6"/>
        <v>0</v>
      </c>
      <c r="AK27" s="42">
        <f t="shared" si="3"/>
        <v>0</v>
      </c>
    </row>
    <row r="28" spans="1:37" ht="12.75" customHeight="1" x14ac:dyDescent="0.2">
      <c r="A28" s="34" t="s">
        <v>52</v>
      </c>
      <c r="B28" s="35" t="s">
        <v>53</v>
      </c>
      <c r="C28" s="36">
        <f t="shared" si="4"/>
        <v>0</v>
      </c>
      <c r="D28" s="37">
        <f t="shared" si="0"/>
        <v>0</v>
      </c>
      <c r="E28" s="38">
        <f t="shared" si="0"/>
        <v>0</v>
      </c>
      <c r="F28" s="39">
        <f t="shared" si="0"/>
        <v>0</v>
      </c>
      <c r="G28" s="38">
        <f t="shared" si="0"/>
        <v>0</v>
      </c>
      <c r="H28" s="39">
        <f t="shared" si="0"/>
        <v>0</v>
      </c>
      <c r="I28" s="38">
        <f t="shared" si="0"/>
        <v>0</v>
      </c>
      <c r="J28" s="39">
        <f t="shared" si="0"/>
        <v>0</v>
      </c>
      <c r="K28" s="40">
        <f t="shared" si="5"/>
        <v>0</v>
      </c>
      <c r="L28" s="41">
        <f t="shared" si="5"/>
        <v>0</v>
      </c>
      <c r="M28" s="42">
        <f t="shared" si="1"/>
        <v>0</v>
      </c>
      <c r="AA28" s="43"/>
      <c r="AB28" s="44"/>
      <c r="AC28" s="45"/>
      <c r="AD28" s="46"/>
      <c r="AE28" s="45"/>
      <c r="AF28" s="46"/>
      <c r="AG28" s="45"/>
      <c r="AH28" s="46"/>
      <c r="AI28" s="40">
        <f t="shared" si="6"/>
        <v>0</v>
      </c>
      <c r="AJ28" s="41">
        <f t="shared" si="6"/>
        <v>0</v>
      </c>
      <c r="AK28" s="42">
        <f t="shared" si="3"/>
        <v>0</v>
      </c>
    </row>
    <row r="29" spans="1:37" ht="12.75" customHeight="1" x14ac:dyDescent="0.2">
      <c r="A29" s="34" t="s">
        <v>54</v>
      </c>
      <c r="B29" s="35" t="s">
        <v>55</v>
      </c>
      <c r="C29" s="36">
        <f t="shared" si="4"/>
        <v>0</v>
      </c>
      <c r="D29" s="37">
        <f t="shared" si="0"/>
        <v>0</v>
      </c>
      <c r="E29" s="38">
        <f t="shared" si="0"/>
        <v>2</v>
      </c>
      <c r="F29" s="39">
        <f t="shared" si="0"/>
        <v>6</v>
      </c>
      <c r="G29" s="38">
        <f t="shared" si="0"/>
        <v>0</v>
      </c>
      <c r="H29" s="39">
        <f t="shared" si="0"/>
        <v>2</v>
      </c>
      <c r="I29" s="38">
        <f t="shared" si="0"/>
        <v>0</v>
      </c>
      <c r="J29" s="39">
        <f t="shared" si="0"/>
        <v>0</v>
      </c>
      <c r="K29" s="40">
        <f t="shared" si="5"/>
        <v>2</v>
      </c>
      <c r="L29" s="41">
        <f t="shared" si="5"/>
        <v>8</v>
      </c>
      <c r="M29" s="42">
        <f t="shared" si="1"/>
        <v>1</v>
      </c>
      <c r="AA29" s="43"/>
      <c r="AB29" s="44"/>
      <c r="AC29" s="45">
        <v>2</v>
      </c>
      <c r="AD29" s="46">
        <v>6</v>
      </c>
      <c r="AE29" s="45"/>
      <c r="AF29" s="46">
        <v>2</v>
      </c>
      <c r="AG29" s="45"/>
      <c r="AH29" s="46"/>
      <c r="AI29" s="40">
        <f t="shared" si="6"/>
        <v>2</v>
      </c>
      <c r="AJ29" s="41">
        <f t="shared" si="6"/>
        <v>8</v>
      </c>
      <c r="AK29" s="42">
        <f t="shared" si="3"/>
        <v>1</v>
      </c>
    </row>
    <row r="30" spans="1:37" ht="12.75" customHeight="1" x14ac:dyDescent="0.2">
      <c r="A30" s="34" t="s">
        <v>56</v>
      </c>
      <c r="B30" s="35" t="s">
        <v>57</v>
      </c>
      <c r="C30" s="36">
        <f t="shared" si="4"/>
        <v>0</v>
      </c>
      <c r="D30" s="37">
        <f t="shared" si="0"/>
        <v>2</v>
      </c>
      <c r="E30" s="38">
        <f t="shared" si="0"/>
        <v>0</v>
      </c>
      <c r="F30" s="39">
        <f t="shared" si="0"/>
        <v>3</v>
      </c>
      <c r="G30" s="38">
        <f t="shared" si="0"/>
        <v>0</v>
      </c>
      <c r="H30" s="39">
        <f t="shared" si="0"/>
        <v>0</v>
      </c>
      <c r="I30" s="38">
        <f t="shared" si="0"/>
        <v>0</v>
      </c>
      <c r="J30" s="39">
        <f t="shared" si="0"/>
        <v>0</v>
      </c>
      <c r="K30" s="40">
        <f t="shared" si="5"/>
        <v>0</v>
      </c>
      <c r="L30" s="41">
        <f t="shared" si="5"/>
        <v>3</v>
      </c>
      <c r="M30" s="42">
        <f t="shared" si="1"/>
        <v>1</v>
      </c>
      <c r="AA30" s="43"/>
      <c r="AB30" s="44">
        <v>2</v>
      </c>
      <c r="AC30" s="45"/>
      <c r="AD30" s="46">
        <v>3</v>
      </c>
      <c r="AE30" s="45"/>
      <c r="AF30" s="46"/>
      <c r="AG30" s="45"/>
      <c r="AH30" s="46"/>
      <c r="AI30" s="40">
        <f t="shared" si="6"/>
        <v>0</v>
      </c>
      <c r="AJ30" s="41">
        <f t="shared" si="6"/>
        <v>3</v>
      </c>
      <c r="AK30" s="42">
        <f t="shared" si="3"/>
        <v>1</v>
      </c>
    </row>
    <row r="31" spans="1:37" ht="12.75" customHeight="1" x14ac:dyDescent="0.2">
      <c r="A31" s="34" t="s">
        <v>58</v>
      </c>
      <c r="B31" s="35" t="s">
        <v>59</v>
      </c>
      <c r="C31" s="36">
        <f t="shared" si="4"/>
        <v>1</v>
      </c>
      <c r="D31" s="37">
        <f t="shared" si="0"/>
        <v>0</v>
      </c>
      <c r="E31" s="38">
        <f t="shared" si="0"/>
        <v>0</v>
      </c>
      <c r="F31" s="39">
        <f t="shared" si="0"/>
        <v>0</v>
      </c>
      <c r="G31" s="38">
        <f t="shared" si="0"/>
        <v>0</v>
      </c>
      <c r="H31" s="39">
        <f t="shared" si="0"/>
        <v>0</v>
      </c>
      <c r="I31" s="38">
        <f t="shared" si="0"/>
        <v>0</v>
      </c>
      <c r="J31" s="39">
        <f t="shared" si="0"/>
        <v>0</v>
      </c>
      <c r="K31" s="40">
        <f t="shared" si="5"/>
        <v>0</v>
      </c>
      <c r="L31" s="41">
        <f t="shared" si="5"/>
        <v>0</v>
      </c>
      <c r="M31" s="42">
        <f t="shared" si="1"/>
        <v>0</v>
      </c>
      <c r="AA31" s="43">
        <v>1</v>
      </c>
      <c r="AB31" s="44"/>
      <c r="AC31" s="45"/>
      <c r="AD31" s="46"/>
      <c r="AE31" s="45"/>
      <c r="AF31" s="46"/>
      <c r="AG31" s="45"/>
      <c r="AH31" s="46"/>
      <c r="AI31" s="40">
        <f t="shared" si="6"/>
        <v>0</v>
      </c>
      <c r="AJ31" s="41">
        <f t="shared" si="6"/>
        <v>0</v>
      </c>
      <c r="AK31" s="42">
        <f t="shared" si="3"/>
        <v>0</v>
      </c>
    </row>
    <row r="32" spans="1:37" ht="12.75" customHeight="1" x14ac:dyDescent="0.2">
      <c r="A32" s="34" t="s">
        <v>60</v>
      </c>
      <c r="B32" s="35" t="s">
        <v>61</v>
      </c>
      <c r="C32" s="36">
        <f t="shared" si="4"/>
        <v>0</v>
      </c>
      <c r="D32" s="37">
        <f t="shared" si="0"/>
        <v>1</v>
      </c>
      <c r="E32" s="38">
        <f t="shared" si="0"/>
        <v>0</v>
      </c>
      <c r="F32" s="39">
        <f t="shared" si="0"/>
        <v>0</v>
      </c>
      <c r="G32" s="38">
        <f t="shared" si="0"/>
        <v>0</v>
      </c>
      <c r="H32" s="39">
        <f t="shared" si="0"/>
        <v>0</v>
      </c>
      <c r="I32" s="38">
        <f t="shared" si="0"/>
        <v>0</v>
      </c>
      <c r="J32" s="39">
        <f t="shared" si="0"/>
        <v>0</v>
      </c>
      <c r="K32" s="40">
        <f t="shared" si="5"/>
        <v>0</v>
      </c>
      <c r="L32" s="41">
        <f t="shared" si="5"/>
        <v>0</v>
      </c>
      <c r="M32" s="42">
        <f t="shared" si="1"/>
        <v>0</v>
      </c>
      <c r="AA32" s="43"/>
      <c r="AB32" s="44">
        <v>1</v>
      </c>
      <c r="AC32" s="45"/>
      <c r="AD32" s="46"/>
      <c r="AE32" s="45"/>
      <c r="AF32" s="46"/>
      <c r="AG32" s="45"/>
      <c r="AH32" s="46"/>
      <c r="AI32" s="40">
        <f t="shared" si="6"/>
        <v>0</v>
      </c>
      <c r="AJ32" s="41">
        <f t="shared" si="6"/>
        <v>0</v>
      </c>
      <c r="AK32" s="42">
        <f t="shared" si="3"/>
        <v>0</v>
      </c>
    </row>
    <row r="33" spans="1:37" ht="12.75" customHeight="1" x14ac:dyDescent="0.2">
      <c r="A33" s="34" t="s">
        <v>62</v>
      </c>
      <c r="B33" s="35" t="s">
        <v>63</v>
      </c>
      <c r="C33" s="36">
        <f t="shared" si="4"/>
        <v>0</v>
      </c>
      <c r="D33" s="37">
        <f t="shared" si="0"/>
        <v>0</v>
      </c>
      <c r="E33" s="38">
        <f t="shared" si="0"/>
        <v>0</v>
      </c>
      <c r="F33" s="39">
        <f t="shared" si="0"/>
        <v>0</v>
      </c>
      <c r="G33" s="38">
        <f t="shared" si="0"/>
        <v>0</v>
      </c>
      <c r="H33" s="39">
        <f t="shared" si="0"/>
        <v>0</v>
      </c>
      <c r="I33" s="38">
        <f t="shared" si="0"/>
        <v>0</v>
      </c>
      <c r="J33" s="39">
        <f t="shared" si="0"/>
        <v>0</v>
      </c>
      <c r="K33" s="40">
        <f t="shared" si="5"/>
        <v>0</v>
      </c>
      <c r="L33" s="41">
        <f t="shared" si="5"/>
        <v>0</v>
      </c>
      <c r="M33" s="42">
        <f t="shared" si="1"/>
        <v>0</v>
      </c>
      <c r="AA33" s="43"/>
      <c r="AB33" s="44"/>
      <c r="AC33" s="45"/>
      <c r="AD33" s="46"/>
      <c r="AE33" s="45"/>
      <c r="AF33" s="46"/>
      <c r="AG33" s="45"/>
      <c r="AH33" s="46"/>
      <c r="AI33" s="40">
        <f t="shared" si="6"/>
        <v>0</v>
      </c>
      <c r="AJ33" s="41">
        <f t="shared" si="6"/>
        <v>0</v>
      </c>
      <c r="AK33" s="42">
        <f t="shared" si="3"/>
        <v>0</v>
      </c>
    </row>
    <row r="34" spans="1:37" ht="12.75" customHeight="1" x14ac:dyDescent="0.2">
      <c r="A34" s="34" t="s">
        <v>64</v>
      </c>
      <c r="B34" s="35" t="s">
        <v>65</v>
      </c>
      <c r="C34" s="36">
        <f t="shared" si="4"/>
        <v>0</v>
      </c>
      <c r="D34" s="37">
        <f t="shared" si="0"/>
        <v>0</v>
      </c>
      <c r="E34" s="38">
        <f t="shared" si="0"/>
        <v>0</v>
      </c>
      <c r="F34" s="39">
        <f t="shared" si="0"/>
        <v>0</v>
      </c>
      <c r="G34" s="38">
        <f t="shared" si="0"/>
        <v>0</v>
      </c>
      <c r="H34" s="39">
        <f t="shared" si="0"/>
        <v>0</v>
      </c>
      <c r="I34" s="38">
        <f t="shared" si="0"/>
        <v>0</v>
      </c>
      <c r="J34" s="39">
        <f t="shared" si="0"/>
        <v>0</v>
      </c>
      <c r="K34" s="40">
        <f t="shared" si="5"/>
        <v>0</v>
      </c>
      <c r="L34" s="41">
        <f t="shared" si="5"/>
        <v>0</v>
      </c>
      <c r="M34" s="42">
        <f t="shared" si="1"/>
        <v>0</v>
      </c>
      <c r="AA34" s="43"/>
      <c r="AB34" s="44"/>
      <c r="AC34" s="45"/>
      <c r="AD34" s="46"/>
      <c r="AE34" s="45"/>
      <c r="AF34" s="46"/>
      <c r="AG34" s="45"/>
      <c r="AH34" s="46"/>
      <c r="AI34" s="40">
        <f t="shared" si="6"/>
        <v>0</v>
      </c>
      <c r="AJ34" s="41">
        <f t="shared" si="6"/>
        <v>0</v>
      </c>
      <c r="AK34" s="42">
        <f t="shared" si="3"/>
        <v>0</v>
      </c>
    </row>
    <row r="35" spans="1:37" ht="12.75" customHeight="1" x14ac:dyDescent="0.2">
      <c r="A35" s="34" t="s">
        <v>66</v>
      </c>
      <c r="B35" s="35" t="s">
        <v>67</v>
      </c>
      <c r="C35" s="36">
        <f t="shared" si="4"/>
        <v>0</v>
      </c>
      <c r="D35" s="37">
        <f t="shared" si="0"/>
        <v>0</v>
      </c>
      <c r="E35" s="38">
        <f t="shared" si="0"/>
        <v>0</v>
      </c>
      <c r="F35" s="39">
        <f t="shared" si="0"/>
        <v>0</v>
      </c>
      <c r="G35" s="38">
        <f t="shared" si="0"/>
        <v>0</v>
      </c>
      <c r="H35" s="39">
        <f t="shared" si="0"/>
        <v>0</v>
      </c>
      <c r="I35" s="38">
        <f t="shared" si="0"/>
        <v>0</v>
      </c>
      <c r="J35" s="39">
        <f t="shared" si="0"/>
        <v>0</v>
      </c>
      <c r="K35" s="40">
        <f t="shared" si="5"/>
        <v>0</v>
      </c>
      <c r="L35" s="41">
        <f t="shared" si="5"/>
        <v>0</v>
      </c>
      <c r="M35" s="42">
        <f t="shared" si="1"/>
        <v>0</v>
      </c>
      <c r="AA35" s="43"/>
      <c r="AB35" s="44"/>
      <c r="AC35" s="45"/>
      <c r="AD35" s="46"/>
      <c r="AE35" s="45"/>
      <c r="AF35" s="46"/>
      <c r="AG35" s="45"/>
      <c r="AH35" s="46"/>
      <c r="AI35" s="40">
        <f t="shared" si="6"/>
        <v>0</v>
      </c>
      <c r="AJ35" s="41">
        <f t="shared" si="6"/>
        <v>0</v>
      </c>
      <c r="AK35" s="42">
        <f t="shared" si="3"/>
        <v>0</v>
      </c>
    </row>
    <row r="36" spans="1:37" ht="12.75" customHeight="1" x14ac:dyDescent="0.2">
      <c r="A36" s="34" t="s">
        <v>68</v>
      </c>
      <c r="B36" s="35" t="s">
        <v>69</v>
      </c>
      <c r="C36" s="36">
        <f t="shared" si="4"/>
        <v>1</v>
      </c>
      <c r="D36" s="37">
        <f t="shared" si="0"/>
        <v>0</v>
      </c>
      <c r="E36" s="38">
        <f t="shared" si="0"/>
        <v>1</v>
      </c>
      <c r="F36" s="39">
        <f t="shared" si="0"/>
        <v>0</v>
      </c>
      <c r="G36" s="38">
        <f t="shared" si="0"/>
        <v>0</v>
      </c>
      <c r="H36" s="39">
        <f t="shared" si="0"/>
        <v>0</v>
      </c>
      <c r="I36" s="38">
        <f t="shared" si="0"/>
        <v>0</v>
      </c>
      <c r="J36" s="39">
        <f t="shared" si="0"/>
        <v>0</v>
      </c>
      <c r="K36" s="40">
        <f t="shared" si="5"/>
        <v>1</v>
      </c>
      <c r="L36" s="41">
        <f t="shared" si="5"/>
        <v>0</v>
      </c>
      <c r="M36" s="42">
        <f t="shared" si="1"/>
        <v>1</v>
      </c>
      <c r="AA36" s="43">
        <v>1</v>
      </c>
      <c r="AB36" s="44"/>
      <c r="AC36" s="45">
        <v>1</v>
      </c>
      <c r="AD36" s="46"/>
      <c r="AE36" s="45"/>
      <c r="AF36" s="46"/>
      <c r="AG36" s="45"/>
      <c r="AH36" s="46"/>
      <c r="AI36" s="40">
        <f t="shared" si="6"/>
        <v>1</v>
      </c>
      <c r="AJ36" s="41">
        <f t="shared" si="6"/>
        <v>0</v>
      </c>
      <c r="AK36" s="42">
        <f t="shared" si="3"/>
        <v>1</v>
      </c>
    </row>
    <row r="37" spans="1:37" ht="12.75" customHeight="1" x14ac:dyDescent="0.2">
      <c r="A37" s="34" t="s">
        <v>70</v>
      </c>
      <c r="B37" s="35" t="s">
        <v>71</v>
      </c>
      <c r="C37" s="36">
        <f t="shared" si="4"/>
        <v>0</v>
      </c>
      <c r="D37" s="37">
        <f t="shared" si="0"/>
        <v>0</v>
      </c>
      <c r="E37" s="38">
        <f t="shared" si="0"/>
        <v>0</v>
      </c>
      <c r="F37" s="39">
        <f t="shared" si="0"/>
        <v>0</v>
      </c>
      <c r="G37" s="38">
        <f t="shared" si="0"/>
        <v>0</v>
      </c>
      <c r="H37" s="39">
        <f t="shared" si="0"/>
        <v>0</v>
      </c>
      <c r="I37" s="38">
        <f t="shared" si="0"/>
        <v>0</v>
      </c>
      <c r="J37" s="39">
        <f t="shared" si="0"/>
        <v>0</v>
      </c>
      <c r="K37" s="40">
        <f t="shared" si="5"/>
        <v>0</v>
      </c>
      <c r="L37" s="41">
        <f t="shared" si="5"/>
        <v>0</v>
      </c>
      <c r="M37" s="42">
        <f t="shared" si="1"/>
        <v>0</v>
      </c>
      <c r="AA37" s="43"/>
      <c r="AB37" s="44"/>
      <c r="AC37" s="45"/>
      <c r="AD37" s="46"/>
      <c r="AE37" s="45"/>
      <c r="AF37" s="46"/>
      <c r="AG37" s="45"/>
      <c r="AH37" s="46"/>
      <c r="AI37" s="40">
        <f t="shared" si="6"/>
        <v>0</v>
      </c>
      <c r="AJ37" s="41">
        <f t="shared" si="6"/>
        <v>0</v>
      </c>
      <c r="AK37" s="42">
        <f t="shared" si="3"/>
        <v>0</v>
      </c>
    </row>
    <row r="38" spans="1:37" ht="12.75" customHeight="1" x14ac:dyDescent="0.2">
      <c r="A38" s="34" t="s">
        <v>72</v>
      </c>
      <c r="B38" s="35" t="s">
        <v>73</v>
      </c>
      <c r="C38" s="36">
        <f t="shared" si="4"/>
        <v>1</v>
      </c>
      <c r="D38" s="37">
        <f t="shared" si="0"/>
        <v>0</v>
      </c>
      <c r="E38" s="38">
        <f t="shared" si="0"/>
        <v>1</v>
      </c>
      <c r="F38" s="39">
        <f t="shared" si="0"/>
        <v>0</v>
      </c>
      <c r="G38" s="38">
        <f t="shared" si="0"/>
        <v>0</v>
      </c>
      <c r="H38" s="39">
        <f t="shared" si="0"/>
        <v>0</v>
      </c>
      <c r="I38" s="38">
        <f t="shared" si="0"/>
        <v>0</v>
      </c>
      <c r="J38" s="39">
        <f t="shared" si="0"/>
        <v>0</v>
      </c>
      <c r="K38" s="40">
        <f t="shared" si="5"/>
        <v>1</v>
      </c>
      <c r="L38" s="41">
        <f t="shared" si="5"/>
        <v>0</v>
      </c>
      <c r="M38" s="42">
        <f t="shared" si="1"/>
        <v>1</v>
      </c>
      <c r="AA38" s="43">
        <v>1</v>
      </c>
      <c r="AB38" s="44"/>
      <c r="AC38" s="45">
        <v>1</v>
      </c>
      <c r="AD38" s="46"/>
      <c r="AE38" s="45"/>
      <c r="AF38" s="46"/>
      <c r="AG38" s="45"/>
      <c r="AH38" s="46"/>
      <c r="AI38" s="40">
        <f t="shared" si="6"/>
        <v>1</v>
      </c>
      <c r="AJ38" s="41">
        <f t="shared" si="6"/>
        <v>0</v>
      </c>
      <c r="AK38" s="42">
        <f t="shared" si="3"/>
        <v>1</v>
      </c>
    </row>
    <row r="39" spans="1:37" ht="12.75" customHeight="1" x14ac:dyDescent="0.2">
      <c r="A39" s="34" t="s">
        <v>74</v>
      </c>
      <c r="B39" s="35" t="s">
        <v>75</v>
      </c>
      <c r="C39" s="36">
        <f t="shared" si="4"/>
        <v>0</v>
      </c>
      <c r="D39" s="37">
        <f t="shared" si="0"/>
        <v>0</v>
      </c>
      <c r="E39" s="38">
        <f t="shared" si="0"/>
        <v>0</v>
      </c>
      <c r="F39" s="39">
        <f t="shared" si="0"/>
        <v>0</v>
      </c>
      <c r="G39" s="38">
        <f t="shared" si="0"/>
        <v>0</v>
      </c>
      <c r="H39" s="39">
        <f t="shared" si="0"/>
        <v>0</v>
      </c>
      <c r="I39" s="38">
        <f t="shared" si="0"/>
        <v>0</v>
      </c>
      <c r="J39" s="39">
        <f t="shared" si="0"/>
        <v>0</v>
      </c>
      <c r="K39" s="40">
        <f t="shared" si="5"/>
        <v>0</v>
      </c>
      <c r="L39" s="41">
        <f t="shared" si="5"/>
        <v>0</v>
      </c>
      <c r="M39" s="42">
        <f t="shared" si="1"/>
        <v>0</v>
      </c>
      <c r="AA39" s="43"/>
      <c r="AB39" s="44"/>
      <c r="AC39" s="45"/>
      <c r="AD39" s="46"/>
      <c r="AE39" s="45"/>
      <c r="AF39" s="46"/>
      <c r="AG39" s="45"/>
      <c r="AH39" s="46"/>
      <c r="AI39" s="40">
        <f t="shared" si="6"/>
        <v>0</v>
      </c>
      <c r="AJ39" s="41">
        <f t="shared" si="6"/>
        <v>0</v>
      </c>
      <c r="AK39" s="42">
        <f t="shared" si="3"/>
        <v>0</v>
      </c>
    </row>
    <row r="40" spans="1:37" ht="12.75" customHeight="1" x14ac:dyDescent="0.2">
      <c r="A40" s="34" t="s">
        <v>76</v>
      </c>
      <c r="B40" s="35" t="s">
        <v>77</v>
      </c>
      <c r="C40" s="36">
        <f t="shared" si="4"/>
        <v>0</v>
      </c>
      <c r="D40" s="37">
        <f t="shared" si="0"/>
        <v>0</v>
      </c>
      <c r="E40" s="38">
        <f t="shared" si="0"/>
        <v>0</v>
      </c>
      <c r="F40" s="39">
        <f t="shared" si="0"/>
        <v>0</v>
      </c>
      <c r="G40" s="38">
        <f t="shared" si="0"/>
        <v>0</v>
      </c>
      <c r="H40" s="39">
        <f t="shared" si="0"/>
        <v>0</v>
      </c>
      <c r="I40" s="38">
        <f t="shared" si="0"/>
        <v>0</v>
      </c>
      <c r="J40" s="39">
        <f t="shared" si="0"/>
        <v>0</v>
      </c>
      <c r="K40" s="40">
        <f t="shared" si="5"/>
        <v>0</v>
      </c>
      <c r="L40" s="41">
        <f t="shared" si="5"/>
        <v>0</v>
      </c>
      <c r="M40" s="42">
        <f t="shared" si="1"/>
        <v>0</v>
      </c>
      <c r="AA40" s="43"/>
      <c r="AB40" s="44"/>
      <c r="AC40" s="45"/>
      <c r="AD40" s="46"/>
      <c r="AE40" s="45"/>
      <c r="AF40" s="46"/>
      <c r="AG40" s="45"/>
      <c r="AH40" s="46"/>
      <c r="AI40" s="40">
        <f t="shared" si="6"/>
        <v>0</v>
      </c>
      <c r="AJ40" s="41">
        <f t="shared" si="6"/>
        <v>0</v>
      </c>
      <c r="AK40" s="42">
        <f t="shared" si="3"/>
        <v>0</v>
      </c>
    </row>
    <row r="41" spans="1:37" ht="12.75" customHeight="1" x14ac:dyDescent="0.2">
      <c r="A41" s="34" t="s">
        <v>78</v>
      </c>
      <c r="B41" s="35" t="s">
        <v>79</v>
      </c>
      <c r="C41" s="36">
        <f t="shared" si="4"/>
        <v>0</v>
      </c>
      <c r="D41" s="37">
        <f t="shared" si="0"/>
        <v>0</v>
      </c>
      <c r="E41" s="38">
        <f t="shared" si="0"/>
        <v>0</v>
      </c>
      <c r="F41" s="39">
        <f t="shared" si="0"/>
        <v>0</v>
      </c>
      <c r="G41" s="38">
        <f t="shared" si="0"/>
        <v>0</v>
      </c>
      <c r="H41" s="39">
        <f t="shared" si="0"/>
        <v>0</v>
      </c>
      <c r="I41" s="38">
        <f t="shared" si="0"/>
        <v>0</v>
      </c>
      <c r="J41" s="39">
        <f t="shared" si="0"/>
        <v>0</v>
      </c>
      <c r="K41" s="40">
        <f t="shared" si="5"/>
        <v>0</v>
      </c>
      <c r="L41" s="41">
        <f t="shared" si="5"/>
        <v>0</v>
      </c>
      <c r="M41" s="42">
        <f t="shared" si="1"/>
        <v>0</v>
      </c>
      <c r="AA41" s="43"/>
      <c r="AB41" s="44"/>
      <c r="AC41" s="45"/>
      <c r="AD41" s="46"/>
      <c r="AE41" s="45"/>
      <c r="AF41" s="46"/>
      <c r="AG41" s="45"/>
      <c r="AH41" s="46"/>
      <c r="AI41" s="40">
        <f t="shared" si="6"/>
        <v>0</v>
      </c>
      <c r="AJ41" s="41">
        <f t="shared" si="6"/>
        <v>0</v>
      </c>
      <c r="AK41" s="42">
        <f t="shared" si="3"/>
        <v>0</v>
      </c>
    </row>
    <row r="42" spans="1:37" ht="12.75" customHeight="1" x14ac:dyDescent="0.2">
      <c r="A42" s="34" t="s">
        <v>80</v>
      </c>
      <c r="B42" s="35" t="s">
        <v>81</v>
      </c>
      <c r="C42" s="36">
        <f t="shared" si="4"/>
        <v>0</v>
      </c>
      <c r="D42" s="37">
        <f t="shared" si="0"/>
        <v>0</v>
      </c>
      <c r="E42" s="38">
        <f t="shared" si="0"/>
        <v>0</v>
      </c>
      <c r="F42" s="39">
        <f t="shared" si="0"/>
        <v>0</v>
      </c>
      <c r="G42" s="38">
        <f t="shared" si="0"/>
        <v>0</v>
      </c>
      <c r="H42" s="39">
        <f t="shared" si="0"/>
        <v>0</v>
      </c>
      <c r="I42" s="38">
        <f t="shared" si="0"/>
        <v>0</v>
      </c>
      <c r="J42" s="39">
        <f t="shared" si="0"/>
        <v>0</v>
      </c>
      <c r="K42" s="40">
        <f t="shared" ref="K42:L50" si="7">E42+G42+I42</f>
        <v>0</v>
      </c>
      <c r="L42" s="41">
        <f t="shared" si="7"/>
        <v>0</v>
      </c>
      <c r="M42" s="42">
        <f t="shared" si="1"/>
        <v>0</v>
      </c>
      <c r="AA42" s="43"/>
      <c r="AB42" s="44"/>
      <c r="AC42" s="45"/>
      <c r="AD42" s="46"/>
      <c r="AE42" s="45"/>
      <c r="AF42" s="46"/>
      <c r="AG42" s="45"/>
      <c r="AH42" s="46"/>
      <c r="AI42" s="40">
        <f t="shared" si="6"/>
        <v>0</v>
      </c>
      <c r="AJ42" s="41">
        <f t="shared" si="6"/>
        <v>0</v>
      </c>
      <c r="AK42" s="42">
        <f t="shared" si="3"/>
        <v>0</v>
      </c>
    </row>
    <row r="43" spans="1:37" ht="12.75" customHeight="1" x14ac:dyDescent="0.2">
      <c r="A43" s="34" t="s">
        <v>82</v>
      </c>
      <c r="B43" s="35" t="s">
        <v>83</v>
      </c>
      <c r="C43" s="36">
        <f t="shared" si="4"/>
        <v>0</v>
      </c>
      <c r="D43" s="37">
        <f t="shared" si="0"/>
        <v>0</v>
      </c>
      <c r="E43" s="38">
        <f t="shared" si="0"/>
        <v>0</v>
      </c>
      <c r="F43" s="39">
        <f t="shared" si="0"/>
        <v>0</v>
      </c>
      <c r="G43" s="38">
        <f t="shared" si="0"/>
        <v>0</v>
      </c>
      <c r="H43" s="39">
        <f t="shared" si="0"/>
        <v>0</v>
      </c>
      <c r="I43" s="38">
        <f t="shared" si="0"/>
        <v>0</v>
      </c>
      <c r="J43" s="39">
        <f t="shared" si="0"/>
        <v>0</v>
      </c>
      <c r="K43" s="40">
        <f t="shared" si="7"/>
        <v>0</v>
      </c>
      <c r="L43" s="41">
        <f t="shared" si="7"/>
        <v>0</v>
      </c>
      <c r="M43" s="42">
        <f t="shared" si="1"/>
        <v>0</v>
      </c>
      <c r="AA43" s="43"/>
      <c r="AB43" s="44"/>
      <c r="AC43" s="45"/>
      <c r="AD43" s="46"/>
      <c r="AE43" s="45"/>
      <c r="AF43" s="46"/>
      <c r="AG43" s="45"/>
      <c r="AH43" s="46"/>
      <c r="AI43" s="40">
        <f t="shared" si="6"/>
        <v>0</v>
      </c>
      <c r="AJ43" s="41">
        <f t="shared" si="6"/>
        <v>0</v>
      </c>
      <c r="AK43" s="42">
        <f t="shared" si="3"/>
        <v>0</v>
      </c>
    </row>
    <row r="44" spans="1:37" ht="12.75" customHeight="1" x14ac:dyDescent="0.2">
      <c r="A44" s="34" t="s">
        <v>84</v>
      </c>
      <c r="B44" s="35" t="s">
        <v>85</v>
      </c>
      <c r="C44" s="36">
        <f t="shared" si="4"/>
        <v>1</v>
      </c>
      <c r="D44" s="37">
        <f t="shared" si="0"/>
        <v>0</v>
      </c>
      <c r="E44" s="38">
        <f t="shared" si="0"/>
        <v>1</v>
      </c>
      <c r="F44" s="39">
        <f t="shared" si="0"/>
        <v>0</v>
      </c>
      <c r="G44" s="38">
        <f t="shared" si="0"/>
        <v>0</v>
      </c>
      <c r="H44" s="39">
        <f t="shared" si="0"/>
        <v>0</v>
      </c>
      <c r="I44" s="38">
        <f t="shared" si="0"/>
        <v>0</v>
      </c>
      <c r="J44" s="39">
        <f t="shared" si="0"/>
        <v>0</v>
      </c>
      <c r="K44" s="40">
        <f t="shared" si="7"/>
        <v>1</v>
      </c>
      <c r="L44" s="41">
        <f t="shared" si="7"/>
        <v>0</v>
      </c>
      <c r="M44" s="42">
        <f t="shared" si="1"/>
        <v>1</v>
      </c>
      <c r="AA44" s="43">
        <v>1</v>
      </c>
      <c r="AB44" s="44"/>
      <c r="AC44" s="45">
        <v>1</v>
      </c>
      <c r="AD44" s="46"/>
      <c r="AE44" s="45"/>
      <c r="AF44" s="46"/>
      <c r="AG44" s="45"/>
      <c r="AH44" s="46"/>
      <c r="AI44" s="40">
        <f t="shared" si="6"/>
        <v>1</v>
      </c>
      <c r="AJ44" s="41">
        <f t="shared" si="6"/>
        <v>0</v>
      </c>
      <c r="AK44" s="42">
        <f t="shared" si="3"/>
        <v>1</v>
      </c>
    </row>
    <row r="45" spans="1:37" ht="12.75" customHeight="1" x14ac:dyDescent="0.2">
      <c r="A45" s="34" t="s">
        <v>86</v>
      </c>
      <c r="B45" s="35" t="s">
        <v>87</v>
      </c>
      <c r="C45" s="36">
        <f t="shared" si="4"/>
        <v>0</v>
      </c>
      <c r="D45" s="37">
        <f t="shared" si="0"/>
        <v>0</v>
      </c>
      <c r="E45" s="38">
        <f t="shared" si="0"/>
        <v>0</v>
      </c>
      <c r="F45" s="39">
        <f t="shared" si="0"/>
        <v>0</v>
      </c>
      <c r="G45" s="38">
        <f t="shared" si="0"/>
        <v>0</v>
      </c>
      <c r="H45" s="39">
        <f t="shared" si="0"/>
        <v>0</v>
      </c>
      <c r="I45" s="38">
        <f t="shared" si="0"/>
        <v>0</v>
      </c>
      <c r="J45" s="39">
        <f t="shared" si="0"/>
        <v>0</v>
      </c>
      <c r="K45" s="40">
        <f t="shared" si="7"/>
        <v>0</v>
      </c>
      <c r="L45" s="41">
        <f t="shared" si="7"/>
        <v>0</v>
      </c>
      <c r="M45" s="42">
        <f t="shared" si="1"/>
        <v>0</v>
      </c>
      <c r="AA45" s="43"/>
      <c r="AB45" s="44"/>
      <c r="AC45" s="45"/>
      <c r="AD45" s="46"/>
      <c r="AE45" s="45"/>
      <c r="AF45" s="46"/>
      <c r="AG45" s="45"/>
      <c r="AH45" s="46"/>
      <c r="AI45" s="40">
        <f t="shared" si="6"/>
        <v>0</v>
      </c>
      <c r="AJ45" s="41">
        <f t="shared" si="6"/>
        <v>0</v>
      </c>
      <c r="AK45" s="42">
        <f t="shared" si="3"/>
        <v>0</v>
      </c>
    </row>
    <row r="46" spans="1:37" ht="12.75" customHeight="1" x14ac:dyDescent="0.2">
      <c r="A46" s="34" t="s">
        <v>88</v>
      </c>
      <c r="B46" s="35" t="s">
        <v>89</v>
      </c>
      <c r="C46" s="36">
        <f t="shared" si="4"/>
        <v>0</v>
      </c>
      <c r="D46" s="37">
        <f t="shared" si="0"/>
        <v>0</v>
      </c>
      <c r="E46" s="38">
        <f t="shared" si="0"/>
        <v>0</v>
      </c>
      <c r="F46" s="39">
        <f t="shared" si="0"/>
        <v>0</v>
      </c>
      <c r="G46" s="38">
        <f t="shared" ref="G46:J90" si="8">ROUND(AE46,0)</f>
        <v>0</v>
      </c>
      <c r="H46" s="39">
        <f t="shared" si="8"/>
        <v>0</v>
      </c>
      <c r="I46" s="38">
        <f t="shared" si="8"/>
        <v>0</v>
      </c>
      <c r="J46" s="39">
        <f t="shared" si="8"/>
        <v>0</v>
      </c>
      <c r="K46" s="40">
        <f t="shared" si="7"/>
        <v>0</v>
      </c>
      <c r="L46" s="41">
        <f t="shared" si="7"/>
        <v>0</v>
      </c>
      <c r="M46" s="42">
        <f t="shared" si="1"/>
        <v>0</v>
      </c>
      <c r="AA46" s="43"/>
      <c r="AB46" s="44"/>
      <c r="AC46" s="45"/>
      <c r="AD46" s="46"/>
      <c r="AE46" s="45"/>
      <c r="AF46" s="46"/>
      <c r="AG46" s="45"/>
      <c r="AH46" s="46"/>
      <c r="AI46" s="40">
        <f t="shared" si="6"/>
        <v>0</v>
      </c>
      <c r="AJ46" s="41">
        <f t="shared" si="6"/>
        <v>0</v>
      </c>
      <c r="AK46" s="42">
        <f t="shared" si="3"/>
        <v>0</v>
      </c>
    </row>
    <row r="47" spans="1:37" ht="12.75" customHeight="1" x14ac:dyDescent="0.2">
      <c r="A47" s="34" t="s">
        <v>90</v>
      </c>
      <c r="B47" s="35" t="s">
        <v>91</v>
      </c>
      <c r="C47" s="36">
        <f t="shared" si="4"/>
        <v>0</v>
      </c>
      <c r="D47" s="37">
        <f t="shared" si="4"/>
        <v>0</v>
      </c>
      <c r="E47" s="38">
        <f t="shared" si="4"/>
        <v>0</v>
      </c>
      <c r="F47" s="39">
        <f t="shared" si="4"/>
        <v>0</v>
      </c>
      <c r="G47" s="38">
        <f t="shared" si="8"/>
        <v>0</v>
      </c>
      <c r="H47" s="39">
        <f t="shared" si="8"/>
        <v>0</v>
      </c>
      <c r="I47" s="38">
        <f t="shared" si="8"/>
        <v>0</v>
      </c>
      <c r="J47" s="39">
        <f t="shared" si="8"/>
        <v>0</v>
      </c>
      <c r="K47" s="40">
        <f t="shared" si="7"/>
        <v>0</v>
      </c>
      <c r="L47" s="41">
        <f t="shared" si="7"/>
        <v>0</v>
      </c>
      <c r="M47" s="42">
        <f t="shared" si="1"/>
        <v>0</v>
      </c>
      <c r="AA47" s="43"/>
      <c r="AB47" s="44"/>
      <c r="AC47" s="45"/>
      <c r="AD47" s="46"/>
      <c r="AE47" s="45"/>
      <c r="AF47" s="46"/>
      <c r="AG47" s="45"/>
      <c r="AH47" s="46"/>
      <c r="AI47" s="40">
        <f t="shared" si="6"/>
        <v>0</v>
      </c>
      <c r="AJ47" s="41">
        <f t="shared" si="6"/>
        <v>0</v>
      </c>
      <c r="AK47" s="42">
        <f t="shared" si="3"/>
        <v>0</v>
      </c>
    </row>
    <row r="48" spans="1:37" ht="12.75" customHeight="1" x14ac:dyDescent="0.2">
      <c r="A48" s="34" t="s">
        <v>92</v>
      </c>
      <c r="B48" s="35" t="s">
        <v>93</v>
      </c>
      <c r="C48" s="36">
        <f t="shared" si="4"/>
        <v>0</v>
      </c>
      <c r="D48" s="37">
        <f t="shared" si="4"/>
        <v>0</v>
      </c>
      <c r="E48" s="38">
        <f t="shared" si="4"/>
        <v>0</v>
      </c>
      <c r="F48" s="39">
        <f t="shared" si="4"/>
        <v>0</v>
      </c>
      <c r="G48" s="38">
        <f t="shared" si="8"/>
        <v>0</v>
      </c>
      <c r="H48" s="39">
        <f t="shared" si="8"/>
        <v>0</v>
      </c>
      <c r="I48" s="38">
        <f t="shared" si="8"/>
        <v>0</v>
      </c>
      <c r="J48" s="39">
        <f t="shared" si="8"/>
        <v>0</v>
      </c>
      <c r="K48" s="40">
        <f t="shared" si="7"/>
        <v>0</v>
      </c>
      <c r="L48" s="41">
        <f t="shared" si="7"/>
        <v>0</v>
      </c>
      <c r="M48" s="42">
        <f t="shared" si="1"/>
        <v>0</v>
      </c>
      <c r="AA48" s="43"/>
      <c r="AB48" s="44"/>
      <c r="AC48" s="45"/>
      <c r="AD48" s="46"/>
      <c r="AE48" s="45"/>
      <c r="AF48" s="46"/>
      <c r="AG48" s="45"/>
      <c r="AH48" s="46"/>
      <c r="AI48" s="40">
        <f t="shared" si="6"/>
        <v>0</v>
      </c>
      <c r="AJ48" s="41">
        <f t="shared" si="6"/>
        <v>0</v>
      </c>
      <c r="AK48" s="42">
        <f t="shared" si="3"/>
        <v>0</v>
      </c>
    </row>
    <row r="49" spans="1:37" ht="12.75" customHeight="1" x14ac:dyDescent="0.2">
      <c r="A49" s="34" t="s">
        <v>94</v>
      </c>
      <c r="B49" s="35" t="s">
        <v>95</v>
      </c>
      <c r="C49" s="36">
        <f t="shared" si="4"/>
        <v>0</v>
      </c>
      <c r="D49" s="37">
        <f t="shared" si="4"/>
        <v>0</v>
      </c>
      <c r="E49" s="38">
        <f t="shared" si="4"/>
        <v>0</v>
      </c>
      <c r="F49" s="39">
        <f t="shared" si="4"/>
        <v>0</v>
      </c>
      <c r="G49" s="38">
        <f t="shared" si="8"/>
        <v>0</v>
      </c>
      <c r="H49" s="39">
        <f t="shared" si="8"/>
        <v>0</v>
      </c>
      <c r="I49" s="38">
        <f t="shared" si="8"/>
        <v>0</v>
      </c>
      <c r="J49" s="39">
        <f t="shared" si="8"/>
        <v>0</v>
      </c>
      <c r="K49" s="40">
        <f>E49+G49+I49</f>
        <v>0</v>
      </c>
      <c r="L49" s="41">
        <f>F49+H49+J49</f>
        <v>0</v>
      </c>
      <c r="M49" s="42">
        <f t="shared" si="1"/>
        <v>0</v>
      </c>
      <c r="AA49" s="43"/>
      <c r="AB49" s="44"/>
      <c r="AC49" s="45"/>
      <c r="AD49" s="46"/>
      <c r="AE49" s="45"/>
      <c r="AF49" s="46"/>
      <c r="AG49" s="45"/>
      <c r="AH49" s="46"/>
      <c r="AI49" s="40">
        <f>AC49+AE49+AG49</f>
        <v>0</v>
      </c>
      <c r="AJ49" s="41">
        <f>AD49+AF49+AH49</f>
        <v>0</v>
      </c>
      <c r="AK49" s="42">
        <f t="shared" si="3"/>
        <v>0</v>
      </c>
    </row>
    <row r="50" spans="1:37" ht="12.75" customHeight="1" thickBot="1" x14ac:dyDescent="0.25">
      <c r="A50" s="34" t="s">
        <v>96</v>
      </c>
      <c r="B50" s="35" t="s">
        <v>97</v>
      </c>
      <c r="C50" s="36">
        <f t="shared" si="4"/>
        <v>0</v>
      </c>
      <c r="D50" s="37">
        <f t="shared" si="4"/>
        <v>0</v>
      </c>
      <c r="E50" s="38">
        <f t="shared" si="4"/>
        <v>0</v>
      </c>
      <c r="F50" s="39">
        <f t="shared" si="4"/>
        <v>0</v>
      </c>
      <c r="G50" s="38">
        <f t="shared" si="8"/>
        <v>0</v>
      </c>
      <c r="H50" s="39">
        <f t="shared" si="8"/>
        <v>0</v>
      </c>
      <c r="I50" s="38">
        <f t="shared" si="8"/>
        <v>0</v>
      </c>
      <c r="J50" s="39">
        <f t="shared" si="8"/>
        <v>0</v>
      </c>
      <c r="K50" s="40">
        <f t="shared" si="7"/>
        <v>0</v>
      </c>
      <c r="L50" s="41">
        <f t="shared" si="7"/>
        <v>0</v>
      </c>
      <c r="M50" s="42">
        <f t="shared" si="1"/>
        <v>0</v>
      </c>
      <c r="AA50" s="43"/>
      <c r="AB50" s="44"/>
      <c r="AC50" s="45"/>
      <c r="AD50" s="46"/>
      <c r="AE50" s="45"/>
      <c r="AF50" s="46"/>
      <c r="AG50" s="45"/>
      <c r="AH50" s="46"/>
      <c r="AI50" s="40">
        <f>AC50+AE50+AG50</f>
        <v>0</v>
      </c>
      <c r="AJ50" s="41">
        <f>AD50+AF50+AH50</f>
        <v>0</v>
      </c>
      <c r="AK50" s="42">
        <f t="shared" si="3"/>
        <v>0</v>
      </c>
    </row>
    <row r="51" spans="1:37" ht="15.75" customHeight="1" thickTop="1" thickBot="1" x14ac:dyDescent="0.25">
      <c r="A51" s="47" t="s">
        <v>98</v>
      </c>
      <c r="B51" s="48"/>
      <c r="C51" s="49">
        <f t="shared" ref="C51:L51" si="9">SUM(C6:C50)</f>
        <v>24</v>
      </c>
      <c r="D51" s="50">
        <f t="shared" si="9"/>
        <v>67</v>
      </c>
      <c r="E51" s="49">
        <f t="shared" si="9"/>
        <v>21</v>
      </c>
      <c r="F51" s="50">
        <f t="shared" si="9"/>
        <v>54</v>
      </c>
      <c r="G51" s="49">
        <f t="shared" si="9"/>
        <v>0</v>
      </c>
      <c r="H51" s="50">
        <f t="shared" si="9"/>
        <v>3</v>
      </c>
      <c r="I51" s="49">
        <f t="shared" si="9"/>
        <v>1</v>
      </c>
      <c r="J51" s="50">
        <f t="shared" si="9"/>
        <v>17</v>
      </c>
      <c r="K51" s="49">
        <f t="shared" si="9"/>
        <v>22</v>
      </c>
      <c r="L51" s="51">
        <f t="shared" si="9"/>
        <v>74</v>
      </c>
      <c r="AA51" s="49">
        <f t="shared" ref="AA51:AJ51" si="10">SUM(AA6:AA50)</f>
        <v>24</v>
      </c>
      <c r="AB51" s="50">
        <f t="shared" si="10"/>
        <v>67</v>
      </c>
      <c r="AC51" s="49">
        <f t="shared" si="10"/>
        <v>21</v>
      </c>
      <c r="AD51" s="50">
        <f t="shared" si="10"/>
        <v>54</v>
      </c>
      <c r="AE51" s="49">
        <f t="shared" si="10"/>
        <v>0</v>
      </c>
      <c r="AF51" s="50">
        <f t="shared" si="10"/>
        <v>3</v>
      </c>
      <c r="AG51" s="49">
        <f t="shared" si="10"/>
        <v>1</v>
      </c>
      <c r="AH51" s="50">
        <f t="shared" si="10"/>
        <v>17</v>
      </c>
      <c r="AI51" s="49">
        <f t="shared" si="10"/>
        <v>22</v>
      </c>
      <c r="AJ51" s="51">
        <f t="shared" si="10"/>
        <v>74</v>
      </c>
    </row>
    <row r="52" spans="1:37" ht="19.149999999999999" customHeight="1" x14ac:dyDescent="0.2">
      <c r="A52" s="4" t="s">
        <v>99</v>
      </c>
    </row>
    <row r="53" spans="1:37" x14ac:dyDescent="0.2">
      <c r="A53" s="4" t="s">
        <v>100</v>
      </c>
    </row>
    <row r="54" spans="1:37" x14ac:dyDescent="0.2">
      <c r="A54" s="53" t="str">
        <f>"(*) inserire i dati comunicati nella tab.1 (colonna presenti al 31/12/"&amp;L1-1&amp;") della rilevazione dell'anno precedente"</f>
        <v>(*) inserire i dati comunicati nella tab.1 (colonna presenti al 31/12/2021) della rilevazione dell'anno precedente</v>
      </c>
    </row>
    <row r="55" spans="1:37" x14ac:dyDescent="0.2">
      <c r="A55" s="4" t="s">
        <v>101</v>
      </c>
    </row>
    <row r="56" spans="1:37" ht="12.75" x14ac:dyDescent="0.2">
      <c r="D56" s="54"/>
      <c r="AB56" s="54"/>
    </row>
  </sheetData>
  <sheetProtection password="DD41" sheet="1" formatColumns="0" selectLockedCells="1"/>
  <mergeCells count="5">
    <mergeCell ref="G2:L2"/>
    <mergeCell ref="C3:L3"/>
    <mergeCell ref="AA3:AJ3"/>
    <mergeCell ref="A4:A5"/>
    <mergeCell ref="B4:B5"/>
  </mergeCells>
  <conditionalFormatting sqref="AA6:AJ50 A6:L50">
    <cfRule type="expression" dxfId="17" priority="1" stopIfTrue="1">
      <formula>$M6&gt;0</formula>
    </cfRule>
  </conditionalFormatting>
  <dataValidations count="1">
    <dataValidation type="whole" allowBlank="1" showInputMessage="1" showErrorMessage="1" errorTitle="ERRORE NEL DATO IMMESSO" error="INSERIRE SOLO NUMERI INTERI" sqref="AC6:AH50 E6:J50">
      <formula1>0</formula1>
      <formula2>999999999999</formula2>
    </dataValidation>
  </dataValidations>
  <printOptions horizontalCentered="1" verticalCentered="1"/>
  <pageMargins left="0" right="0" top="0.17" bottom="0.16" header="0.18" footer="0.2"/>
  <pageSetup paperSize="9" scale="75"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AQ29"/>
  <sheetViews>
    <sheetView showGridLines="0" topLeftCell="A7" zoomScaleNormal="100" workbookViewId="0">
      <selection activeCell="AD33" sqref="AD33"/>
    </sheetView>
  </sheetViews>
  <sheetFormatPr defaultRowHeight="11.25" x14ac:dyDescent="0.2"/>
  <cols>
    <col min="1" max="1" width="33" style="4" customWidth="1"/>
    <col min="2" max="2" width="13.33203125" style="52" hidden="1" customWidth="1"/>
    <col min="3" max="8" width="11.1640625" style="4" hidden="1" customWidth="1"/>
    <col min="9" max="16" width="10.6640625" style="4" hidden="1" customWidth="1"/>
    <col min="17" max="26" width="9.33203125" style="4" hidden="1" customWidth="1"/>
    <col min="27" max="32" width="9.33203125" style="4" customWidth="1"/>
    <col min="33" max="36" width="11.1640625" style="4" customWidth="1"/>
    <col min="37" max="37" width="11.1640625" style="4" hidden="1" customWidth="1"/>
    <col min="38" max="38" width="11.1640625" style="4" customWidth="1"/>
    <col min="39" max="46" width="10.6640625" style="4" customWidth="1"/>
    <col min="47" max="47" width="9.33203125" style="4" customWidth="1"/>
    <col min="48" max="16384" width="9.33203125" style="4"/>
  </cols>
  <sheetData>
    <row r="1" spans="1:43" ht="43.5" customHeight="1" x14ac:dyDescent="0.2">
      <c r="A1" s="1" t="str">
        <f>'t1'!A1</f>
        <v>REGIONI ED AUTONOMIE LOCALI - anno 2022</v>
      </c>
      <c r="B1" s="1"/>
      <c r="C1" s="1"/>
      <c r="D1" s="1"/>
      <c r="E1" s="1"/>
      <c r="F1" s="1"/>
      <c r="G1" s="1"/>
      <c r="H1" s="1"/>
      <c r="I1" s="1"/>
      <c r="J1" s="1"/>
      <c r="K1" s="55"/>
      <c r="L1" s="56"/>
      <c r="M1"/>
      <c r="AK1" s="57" t="s">
        <v>102</v>
      </c>
      <c r="AO1" s="55"/>
      <c r="AP1" s="56"/>
      <c r="AQ1"/>
    </row>
    <row r="2" spans="1:43" ht="30" customHeight="1" thickBot="1" x14ac:dyDescent="0.25">
      <c r="A2" s="58"/>
      <c r="G2" s="59"/>
      <c r="H2" s="59"/>
      <c r="I2" s="59"/>
      <c r="J2" s="59"/>
      <c r="AK2" s="60" t="s">
        <v>103</v>
      </c>
    </row>
    <row r="3" spans="1:43" ht="24.75" customHeight="1" thickBot="1" x14ac:dyDescent="0.25">
      <c r="A3" s="61"/>
      <c r="B3" s="62"/>
      <c r="C3" s="63" t="s">
        <v>104</v>
      </c>
      <c r="D3" s="64"/>
      <c r="E3" s="64"/>
      <c r="F3" s="64"/>
      <c r="G3" s="65"/>
      <c r="H3" s="65"/>
      <c r="I3" s="65"/>
      <c r="J3" s="65"/>
      <c r="Y3" s="63" t="s">
        <v>104</v>
      </c>
      <c r="Z3" s="64"/>
      <c r="AA3" s="64"/>
      <c r="AB3" s="64"/>
      <c r="AC3" s="64"/>
      <c r="AD3" s="64"/>
      <c r="AE3" s="64"/>
      <c r="AF3" s="64"/>
      <c r="AG3" s="64"/>
      <c r="AH3" s="66"/>
      <c r="AI3" s="55"/>
      <c r="AK3" s="67">
        <v>2</v>
      </c>
    </row>
    <row r="4" spans="1:43" ht="52.5" customHeight="1" thickTop="1" x14ac:dyDescent="0.2">
      <c r="A4" s="68" t="s">
        <v>105</v>
      </c>
      <c r="B4" s="69" t="s">
        <v>2</v>
      </c>
      <c r="C4" s="70" t="s">
        <v>106</v>
      </c>
      <c r="D4" s="71"/>
      <c r="E4" s="70" t="s">
        <v>107</v>
      </c>
      <c r="F4" s="71"/>
      <c r="G4" s="70" t="s">
        <v>108</v>
      </c>
      <c r="H4" s="71"/>
      <c r="I4" s="70" t="s">
        <v>109</v>
      </c>
      <c r="J4" s="71"/>
      <c r="AA4" s="70" t="s">
        <v>106</v>
      </c>
      <c r="AB4" s="71"/>
      <c r="AC4" s="70" t="s">
        <v>107</v>
      </c>
      <c r="AD4" s="71"/>
      <c r="AE4" s="70" t="s">
        <v>108</v>
      </c>
      <c r="AF4" s="71"/>
      <c r="AG4" s="70" t="s">
        <v>109</v>
      </c>
      <c r="AH4" s="72"/>
    </row>
    <row r="5" spans="1:43" ht="20.25" customHeight="1" thickBot="1" x14ac:dyDescent="0.25">
      <c r="A5" s="73"/>
      <c r="B5" s="74"/>
      <c r="C5" s="75" t="s">
        <v>6</v>
      </c>
      <c r="D5" s="76" t="s">
        <v>7</v>
      </c>
      <c r="E5" s="75" t="s">
        <v>6</v>
      </c>
      <c r="F5" s="76" t="s">
        <v>7</v>
      </c>
      <c r="G5" s="75" t="s">
        <v>6</v>
      </c>
      <c r="H5" s="76" t="s">
        <v>7</v>
      </c>
      <c r="I5" s="75" t="s">
        <v>6</v>
      </c>
      <c r="J5" s="76" t="s">
        <v>7</v>
      </c>
      <c r="AA5" s="75" t="s">
        <v>6</v>
      </c>
      <c r="AB5" s="76" t="s">
        <v>7</v>
      </c>
      <c r="AC5" s="75" t="s">
        <v>6</v>
      </c>
      <c r="AD5" s="76" t="s">
        <v>7</v>
      </c>
      <c r="AE5" s="75" t="s">
        <v>6</v>
      </c>
      <c r="AF5" s="76" t="s">
        <v>7</v>
      </c>
      <c r="AG5" s="75" t="s">
        <v>6</v>
      </c>
      <c r="AH5" s="77" t="s">
        <v>7</v>
      </c>
    </row>
    <row r="6" spans="1:43" ht="20.25" customHeight="1" thickTop="1" x14ac:dyDescent="0.2">
      <c r="A6" s="78" t="s">
        <v>110</v>
      </c>
      <c r="B6" s="79" t="s">
        <v>111</v>
      </c>
      <c r="C6" s="80">
        <f t="shared" ref="C6:J10" si="0">ROUND(AA6,2)</f>
        <v>0</v>
      </c>
      <c r="D6" s="81">
        <f t="shared" si="0"/>
        <v>0</v>
      </c>
      <c r="E6" s="80">
        <f t="shared" si="0"/>
        <v>0</v>
      </c>
      <c r="F6" s="81">
        <f t="shared" si="0"/>
        <v>0</v>
      </c>
      <c r="G6" s="80">
        <f t="shared" si="0"/>
        <v>0</v>
      </c>
      <c r="H6" s="81">
        <f t="shared" si="0"/>
        <v>0</v>
      </c>
      <c r="I6" s="80">
        <f t="shared" si="0"/>
        <v>0</v>
      </c>
      <c r="J6" s="81">
        <f t="shared" si="0"/>
        <v>0</v>
      </c>
      <c r="AA6" s="80"/>
      <c r="AB6" s="81"/>
      <c r="AC6" s="80"/>
      <c r="AD6" s="81"/>
      <c r="AE6" s="80"/>
      <c r="AF6" s="81"/>
      <c r="AG6" s="80"/>
      <c r="AH6" s="82"/>
    </row>
    <row r="7" spans="1:43" ht="20.25" customHeight="1" x14ac:dyDescent="0.2">
      <c r="A7" s="78" t="s">
        <v>112</v>
      </c>
      <c r="B7" s="83" t="s">
        <v>113</v>
      </c>
      <c r="C7" s="84">
        <f t="shared" si="0"/>
        <v>0</v>
      </c>
      <c r="D7" s="85">
        <f t="shared" si="0"/>
        <v>0</v>
      </c>
      <c r="E7" s="84">
        <f t="shared" si="0"/>
        <v>0</v>
      </c>
      <c r="F7" s="85">
        <f t="shared" si="0"/>
        <v>0</v>
      </c>
      <c r="G7" s="84">
        <f t="shared" si="0"/>
        <v>0</v>
      </c>
      <c r="H7" s="85">
        <f t="shared" si="0"/>
        <v>0</v>
      </c>
      <c r="I7" s="84">
        <f t="shared" si="0"/>
        <v>0</v>
      </c>
      <c r="J7" s="85">
        <f t="shared" si="0"/>
        <v>0</v>
      </c>
      <c r="AA7" s="84"/>
      <c r="AB7" s="85"/>
      <c r="AC7" s="84"/>
      <c r="AD7" s="85"/>
      <c r="AE7" s="84"/>
      <c r="AF7" s="85"/>
      <c r="AG7" s="84"/>
      <c r="AH7" s="86"/>
    </row>
    <row r="8" spans="1:43" ht="20.25" customHeight="1" x14ac:dyDescent="0.2">
      <c r="A8" s="78" t="s">
        <v>114</v>
      </c>
      <c r="B8" s="83" t="s">
        <v>115</v>
      </c>
      <c r="C8" s="87">
        <f t="shared" si="0"/>
        <v>0</v>
      </c>
      <c r="D8" s="81">
        <f t="shared" si="0"/>
        <v>0</v>
      </c>
      <c r="E8" s="87">
        <f t="shared" si="0"/>
        <v>0</v>
      </c>
      <c r="F8" s="81">
        <f t="shared" si="0"/>
        <v>0</v>
      </c>
      <c r="G8" s="87">
        <f t="shared" si="0"/>
        <v>0</v>
      </c>
      <c r="H8" s="81">
        <f t="shared" si="0"/>
        <v>0</v>
      </c>
      <c r="I8" s="87">
        <f t="shared" si="0"/>
        <v>0</v>
      </c>
      <c r="J8" s="81">
        <f t="shared" si="0"/>
        <v>0</v>
      </c>
      <c r="AA8" s="87"/>
      <c r="AB8" s="81"/>
      <c r="AC8" s="87"/>
      <c r="AD8" s="81"/>
      <c r="AE8" s="87"/>
      <c r="AF8" s="81"/>
      <c r="AG8" s="87"/>
      <c r="AH8" s="82"/>
    </row>
    <row r="9" spans="1:43" ht="20.25" customHeight="1" x14ac:dyDescent="0.2">
      <c r="A9" s="78" t="s">
        <v>116</v>
      </c>
      <c r="B9" s="83" t="s">
        <v>117</v>
      </c>
      <c r="C9" s="88">
        <f t="shared" si="0"/>
        <v>0</v>
      </c>
      <c r="D9" s="85">
        <f t="shared" si="0"/>
        <v>0</v>
      </c>
      <c r="E9" s="88">
        <f t="shared" si="0"/>
        <v>0</v>
      </c>
      <c r="F9" s="85">
        <f t="shared" si="0"/>
        <v>0</v>
      </c>
      <c r="G9" s="88">
        <f t="shared" si="0"/>
        <v>0</v>
      </c>
      <c r="H9" s="85">
        <f t="shared" si="0"/>
        <v>0</v>
      </c>
      <c r="I9" s="88">
        <f t="shared" si="0"/>
        <v>0</v>
      </c>
      <c r="J9" s="85">
        <f t="shared" si="0"/>
        <v>0</v>
      </c>
      <c r="AA9" s="88"/>
      <c r="AB9" s="85"/>
      <c r="AC9" s="88"/>
      <c r="AD9" s="85"/>
      <c r="AE9" s="88"/>
      <c r="AF9" s="85"/>
      <c r="AG9" s="88"/>
      <c r="AH9" s="86"/>
    </row>
    <row r="10" spans="1:43" ht="20.25" customHeight="1" thickBot="1" x14ac:dyDescent="0.25">
      <c r="A10" s="78" t="s">
        <v>118</v>
      </c>
      <c r="B10" s="89" t="s">
        <v>119</v>
      </c>
      <c r="C10" s="88">
        <f t="shared" si="0"/>
        <v>0</v>
      </c>
      <c r="D10" s="85">
        <f t="shared" si="0"/>
        <v>0</v>
      </c>
      <c r="E10" s="88">
        <f t="shared" si="0"/>
        <v>0</v>
      </c>
      <c r="F10" s="85">
        <f t="shared" si="0"/>
        <v>0</v>
      </c>
      <c r="G10" s="88">
        <f t="shared" si="0"/>
        <v>0</v>
      </c>
      <c r="H10" s="85">
        <f t="shared" si="0"/>
        <v>0</v>
      </c>
      <c r="I10" s="88">
        <f t="shared" si="0"/>
        <v>0</v>
      </c>
      <c r="J10" s="85">
        <f t="shared" si="0"/>
        <v>0</v>
      </c>
      <c r="AA10" s="88"/>
      <c r="AB10" s="85"/>
      <c r="AC10" s="88"/>
      <c r="AD10" s="85"/>
      <c r="AE10" s="88"/>
      <c r="AF10" s="85"/>
      <c r="AG10" s="88"/>
      <c r="AH10" s="86"/>
    </row>
    <row r="11" spans="1:43" ht="33" customHeight="1" thickTop="1" thickBot="1" x14ac:dyDescent="0.25">
      <c r="A11" s="90" t="s">
        <v>98</v>
      </c>
      <c r="B11" s="48"/>
      <c r="C11" s="91">
        <f t="shared" ref="C11:J11" si="1">SUM(C6:C10)</f>
        <v>0</v>
      </c>
      <c r="D11" s="92">
        <f t="shared" si="1"/>
        <v>0</v>
      </c>
      <c r="E11" s="91">
        <f t="shared" si="1"/>
        <v>0</v>
      </c>
      <c r="F11" s="92">
        <f t="shared" si="1"/>
        <v>0</v>
      </c>
      <c r="G11" s="91">
        <f t="shared" si="1"/>
        <v>0</v>
      </c>
      <c r="H11" s="92">
        <f t="shared" si="1"/>
        <v>0</v>
      </c>
      <c r="I11" s="91">
        <f t="shared" si="1"/>
        <v>0</v>
      </c>
      <c r="J11" s="92">
        <f t="shared" si="1"/>
        <v>0</v>
      </c>
      <c r="AA11" s="91">
        <f t="shared" ref="AA11:AH11" si="2">SUM(AA6:AA10)</f>
        <v>0</v>
      </c>
      <c r="AB11" s="92">
        <f t="shared" si="2"/>
        <v>0</v>
      </c>
      <c r="AC11" s="91">
        <f t="shared" si="2"/>
        <v>0</v>
      </c>
      <c r="AD11" s="92">
        <f t="shared" si="2"/>
        <v>0</v>
      </c>
      <c r="AE11" s="91">
        <f t="shared" si="2"/>
        <v>0</v>
      </c>
      <c r="AF11" s="92">
        <f t="shared" si="2"/>
        <v>0</v>
      </c>
      <c r="AG11" s="91">
        <f t="shared" si="2"/>
        <v>0</v>
      </c>
      <c r="AH11" s="93">
        <f t="shared" si="2"/>
        <v>0</v>
      </c>
    </row>
    <row r="12" spans="1:43" ht="8.25" customHeight="1" x14ac:dyDescent="0.2">
      <c r="A12" s="94"/>
      <c r="B12" s="95"/>
      <c r="C12" s="96"/>
      <c r="D12" s="97"/>
      <c r="E12" s="96"/>
      <c r="F12" s="97"/>
      <c r="G12" s="96"/>
      <c r="H12" s="97"/>
      <c r="I12" s="96"/>
      <c r="J12" s="97"/>
      <c r="K12" s="96"/>
      <c r="L12" s="97"/>
      <c r="AG12" s="96"/>
      <c r="AH12" s="97"/>
      <c r="AI12" s="96"/>
      <c r="AJ12" s="97"/>
      <c r="AK12" s="96"/>
      <c r="AL12" s="97"/>
      <c r="AM12" s="96"/>
      <c r="AN12" s="97"/>
      <c r="AO12" s="96"/>
      <c r="AP12" s="97"/>
    </row>
    <row r="13" spans="1:43" ht="12.75" x14ac:dyDescent="0.2">
      <c r="A13" s="98"/>
    </row>
    <row r="14" spans="1:43" ht="14.25" x14ac:dyDescent="0.2">
      <c r="A14" s="99" t="s">
        <v>120</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row>
    <row r="15" spans="1:43" ht="14.25"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1:43" x14ac:dyDescent="0.2">
      <c r="AA16" s="101"/>
    </row>
    <row r="17" spans="1:36" ht="30" customHeight="1" thickBot="1" x14ac:dyDescent="0.25">
      <c r="A17" s="58"/>
      <c r="C17" s="102"/>
      <c r="D17" s="102"/>
      <c r="E17" s="102"/>
      <c r="F17" s="102"/>
      <c r="G17" s="103"/>
      <c r="H17" s="103"/>
      <c r="I17" s="103"/>
      <c r="J17" s="103"/>
      <c r="K17" s="103"/>
      <c r="L17" s="103"/>
    </row>
    <row r="18" spans="1:36" ht="24.75" customHeight="1" thickBot="1" x14ac:dyDescent="0.25">
      <c r="A18" s="61"/>
      <c r="B18" s="62"/>
      <c r="D18" s="104"/>
      <c r="E18" s="104"/>
      <c r="F18" s="104"/>
      <c r="G18" s="104"/>
      <c r="H18" s="104"/>
      <c r="I18" s="105"/>
      <c r="J18" s="105"/>
      <c r="K18" s="105"/>
      <c r="L18" s="106"/>
      <c r="AA18" s="105"/>
      <c r="AB18" s="105"/>
      <c r="AC18" s="105"/>
      <c r="AD18" s="105"/>
      <c r="AE18" s="105"/>
      <c r="AF18" s="105"/>
      <c r="AG18" s="105"/>
      <c r="AH18" s="105"/>
      <c r="AI18" s="105"/>
      <c r="AJ18" s="106"/>
    </row>
    <row r="19" spans="1:36" ht="52.5" customHeight="1" thickTop="1" x14ac:dyDescent="0.2">
      <c r="A19" s="68" t="s">
        <v>105</v>
      </c>
      <c r="B19" s="69" t="s">
        <v>2</v>
      </c>
      <c r="C19" s="107" t="s">
        <v>121</v>
      </c>
      <c r="D19" s="108"/>
      <c r="E19" s="107" t="s">
        <v>122</v>
      </c>
      <c r="F19" s="108"/>
      <c r="G19" s="107" t="s">
        <v>123</v>
      </c>
      <c r="H19" s="108"/>
      <c r="I19" s="107" t="s">
        <v>124</v>
      </c>
      <c r="J19" s="108"/>
      <c r="K19" s="107" t="s">
        <v>125</v>
      </c>
      <c r="L19" s="109"/>
      <c r="AA19" s="107" t="s">
        <v>126</v>
      </c>
      <c r="AB19" s="108"/>
      <c r="AC19" s="107" t="s">
        <v>127</v>
      </c>
      <c r="AD19" s="108"/>
      <c r="AE19" s="107" t="s">
        <v>128</v>
      </c>
      <c r="AF19" s="108"/>
      <c r="AG19" s="107" t="s">
        <v>129</v>
      </c>
      <c r="AH19" s="108"/>
      <c r="AI19" s="107" t="s">
        <v>130</v>
      </c>
      <c r="AJ19" s="109"/>
    </row>
    <row r="20" spans="1:36" ht="20.25" customHeight="1" thickBot="1" x14ac:dyDescent="0.25">
      <c r="A20" s="73"/>
      <c r="B20" s="74"/>
      <c r="C20" s="75" t="s">
        <v>6</v>
      </c>
      <c r="D20" s="77" t="s">
        <v>7</v>
      </c>
      <c r="E20" s="75" t="s">
        <v>6</v>
      </c>
      <c r="F20" s="77" t="s">
        <v>7</v>
      </c>
      <c r="G20" s="75" t="s">
        <v>6</v>
      </c>
      <c r="H20" s="77" t="s">
        <v>7</v>
      </c>
      <c r="I20" s="75" t="s">
        <v>6</v>
      </c>
      <c r="J20" s="77" t="s">
        <v>7</v>
      </c>
      <c r="K20" s="75" t="s">
        <v>6</v>
      </c>
      <c r="L20" s="77" t="s">
        <v>7</v>
      </c>
      <c r="AA20" s="75" t="s">
        <v>6</v>
      </c>
      <c r="AB20" s="77" t="s">
        <v>7</v>
      </c>
      <c r="AC20" s="75" t="s">
        <v>6</v>
      </c>
      <c r="AD20" s="77" t="s">
        <v>7</v>
      </c>
      <c r="AE20" s="75" t="s">
        <v>6</v>
      </c>
      <c r="AF20" s="77" t="s">
        <v>7</v>
      </c>
      <c r="AG20" s="75" t="s">
        <v>6</v>
      </c>
      <c r="AH20" s="77" t="s">
        <v>7</v>
      </c>
      <c r="AI20" s="75" t="s">
        <v>6</v>
      </c>
      <c r="AJ20" s="77" t="s">
        <v>7</v>
      </c>
    </row>
    <row r="21" spans="1:36" ht="20.25" customHeight="1" thickTop="1" x14ac:dyDescent="0.2">
      <c r="A21" s="78" t="s">
        <v>110</v>
      </c>
      <c r="B21" s="79" t="s">
        <v>111</v>
      </c>
      <c r="C21" s="110">
        <f t="shared" ref="C21:L25" si="3">ROUND(AA21,0)</f>
        <v>6</v>
      </c>
      <c r="D21" s="111">
        <f t="shared" si="3"/>
        <v>21</v>
      </c>
      <c r="E21" s="110">
        <f t="shared" si="3"/>
        <v>0</v>
      </c>
      <c r="F21" s="111">
        <f t="shared" si="3"/>
        <v>0</v>
      </c>
      <c r="G21" s="110">
        <f t="shared" si="3"/>
        <v>0</v>
      </c>
      <c r="H21" s="111">
        <f t="shared" si="3"/>
        <v>0</v>
      </c>
      <c r="I21" s="110">
        <f t="shared" si="3"/>
        <v>0</v>
      </c>
      <c r="J21" s="111">
        <f t="shared" si="3"/>
        <v>0</v>
      </c>
      <c r="K21" s="110">
        <f t="shared" si="3"/>
        <v>0</v>
      </c>
      <c r="L21" s="111">
        <f t="shared" si="3"/>
        <v>0</v>
      </c>
      <c r="AA21" s="112">
        <v>6</v>
      </c>
      <c r="AB21" s="113">
        <v>21</v>
      </c>
      <c r="AC21" s="112"/>
      <c r="AD21" s="113"/>
      <c r="AE21" s="112"/>
      <c r="AF21" s="113"/>
      <c r="AG21" s="112"/>
      <c r="AH21" s="113"/>
      <c r="AI21" s="112"/>
      <c r="AJ21" s="113"/>
    </row>
    <row r="22" spans="1:36" ht="20.25" customHeight="1" x14ac:dyDescent="0.2">
      <c r="A22" s="78" t="s">
        <v>112</v>
      </c>
      <c r="B22" s="83" t="s">
        <v>113</v>
      </c>
      <c r="C22" s="114">
        <f t="shared" si="3"/>
        <v>8</v>
      </c>
      <c r="D22" s="115">
        <f t="shared" si="3"/>
        <v>45</v>
      </c>
      <c r="E22" s="114">
        <f t="shared" si="3"/>
        <v>0</v>
      </c>
      <c r="F22" s="115">
        <f t="shared" si="3"/>
        <v>0</v>
      </c>
      <c r="G22" s="114">
        <f t="shared" si="3"/>
        <v>0</v>
      </c>
      <c r="H22" s="115">
        <f t="shared" si="3"/>
        <v>0</v>
      </c>
      <c r="I22" s="114">
        <f t="shared" si="3"/>
        <v>0</v>
      </c>
      <c r="J22" s="115">
        <f t="shared" si="3"/>
        <v>0</v>
      </c>
      <c r="K22" s="114">
        <f t="shared" si="3"/>
        <v>0</v>
      </c>
      <c r="L22" s="115">
        <f t="shared" si="3"/>
        <v>0</v>
      </c>
      <c r="AA22" s="116">
        <v>8</v>
      </c>
      <c r="AB22" s="117">
        <v>45</v>
      </c>
      <c r="AC22" s="116"/>
      <c r="AD22" s="117"/>
      <c r="AE22" s="116"/>
      <c r="AF22" s="117"/>
      <c r="AG22" s="116"/>
      <c r="AH22" s="117"/>
      <c r="AI22" s="116"/>
      <c r="AJ22" s="117"/>
    </row>
    <row r="23" spans="1:36" ht="20.25" customHeight="1" x14ac:dyDescent="0.2">
      <c r="A23" s="78" t="s">
        <v>114</v>
      </c>
      <c r="B23" s="83" t="s">
        <v>115</v>
      </c>
      <c r="C23" s="118">
        <f t="shared" si="3"/>
        <v>0</v>
      </c>
      <c r="D23" s="111">
        <f t="shared" si="3"/>
        <v>3</v>
      </c>
      <c r="E23" s="118">
        <f t="shared" si="3"/>
        <v>0</v>
      </c>
      <c r="F23" s="111">
        <f t="shared" si="3"/>
        <v>0</v>
      </c>
      <c r="G23" s="118">
        <f t="shared" si="3"/>
        <v>0</v>
      </c>
      <c r="H23" s="111">
        <f t="shared" si="3"/>
        <v>0</v>
      </c>
      <c r="I23" s="118">
        <f t="shared" si="3"/>
        <v>0</v>
      </c>
      <c r="J23" s="111">
        <f t="shared" si="3"/>
        <v>0</v>
      </c>
      <c r="K23" s="118">
        <f t="shared" si="3"/>
        <v>0</v>
      </c>
      <c r="L23" s="111">
        <f t="shared" si="3"/>
        <v>0</v>
      </c>
      <c r="AA23" s="119"/>
      <c r="AB23" s="113">
        <v>3</v>
      </c>
      <c r="AC23" s="119"/>
      <c r="AD23" s="113"/>
      <c r="AE23" s="119"/>
      <c r="AF23" s="113"/>
      <c r="AG23" s="119"/>
      <c r="AH23" s="113"/>
      <c r="AI23" s="119"/>
      <c r="AJ23" s="113"/>
    </row>
    <row r="24" spans="1:36" ht="20.25" customHeight="1" x14ac:dyDescent="0.2">
      <c r="A24" s="78" t="s">
        <v>116</v>
      </c>
      <c r="B24" s="83" t="s">
        <v>117</v>
      </c>
      <c r="C24" s="120">
        <f t="shared" si="3"/>
        <v>0</v>
      </c>
      <c r="D24" s="115">
        <f t="shared" si="3"/>
        <v>0</v>
      </c>
      <c r="E24" s="120">
        <f t="shared" si="3"/>
        <v>0</v>
      </c>
      <c r="F24" s="115">
        <f t="shared" si="3"/>
        <v>0</v>
      </c>
      <c r="G24" s="120">
        <f t="shared" si="3"/>
        <v>0</v>
      </c>
      <c r="H24" s="115">
        <f t="shared" si="3"/>
        <v>0</v>
      </c>
      <c r="I24" s="120">
        <f t="shared" si="3"/>
        <v>0</v>
      </c>
      <c r="J24" s="115">
        <f t="shared" si="3"/>
        <v>0</v>
      </c>
      <c r="K24" s="120">
        <f t="shared" si="3"/>
        <v>0</v>
      </c>
      <c r="L24" s="115">
        <f t="shared" si="3"/>
        <v>0</v>
      </c>
      <c r="AA24" s="121"/>
      <c r="AB24" s="117"/>
      <c r="AC24" s="121"/>
      <c r="AD24" s="117"/>
      <c r="AE24" s="121"/>
      <c r="AF24" s="117"/>
      <c r="AG24" s="121"/>
      <c r="AH24" s="117"/>
      <c r="AI24" s="121"/>
      <c r="AJ24" s="117"/>
    </row>
    <row r="25" spans="1:36" ht="20.25" customHeight="1" thickBot="1" x14ac:dyDescent="0.25">
      <c r="A25" s="78" t="s">
        <v>118</v>
      </c>
      <c r="B25" s="89" t="s">
        <v>119</v>
      </c>
      <c r="C25" s="120">
        <f t="shared" si="3"/>
        <v>0</v>
      </c>
      <c r="D25" s="115">
        <f t="shared" si="3"/>
        <v>0</v>
      </c>
      <c r="E25" s="120">
        <f t="shared" si="3"/>
        <v>0</v>
      </c>
      <c r="F25" s="115">
        <f t="shared" si="3"/>
        <v>0</v>
      </c>
      <c r="G25" s="120">
        <f t="shared" si="3"/>
        <v>0</v>
      </c>
      <c r="H25" s="115">
        <f t="shared" si="3"/>
        <v>0</v>
      </c>
      <c r="I25" s="120">
        <f t="shared" si="3"/>
        <v>0</v>
      </c>
      <c r="J25" s="115">
        <f t="shared" si="3"/>
        <v>0</v>
      </c>
      <c r="K25" s="120">
        <f t="shared" si="3"/>
        <v>0</v>
      </c>
      <c r="L25" s="115">
        <f t="shared" si="3"/>
        <v>0</v>
      </c>
      <c r="AA25" s="121"/>
      <c r="AB25" s="117"/>
      <c r="AC25" s="121"/>
      <c r="AD25" s="117"/>
      <c r="AE25" s="121"/>
      <c r="AF25" s="117"/>
      <c r="AG25" s="121"/>
      <c r="AH25" s="117"/>
      <c r="AI25" s="121"/>
      <c r="AJ25" s="117"/>
    </row>
    <row r="26" spans="1:36" ht="33" customHeight="1" thickTop="1" thickBot="1" x14ac:dyDescent="0.25">
      <c r="A26" s="90" t="s">
        <v>98</v>
      </c>
      <c r="B26" s="48"/>
      <c r="C26" s="91">
        <f t="shared" ref="C26:L26" si="4">SUM(C21:C25)</f>
        <v>14</v>
      </c>
      <c r="D26" s="93">
        <f t="shared" si="4"/>
        <v>69</v>
      </c>
      <c r="E26" s="91">
        <f t="shared" si="4"/>
        <v>0</v>
      </c>
      <c r="F26" s="93">
        <f t="shared" si="4"/>
        <v>0</v>
      </c>
      <c r="G26" s="91">
        <f t="shared" si="4"/>
        <v>0</v>
      </c>
      <c r="H26" s="93">
        <f t="shared" si="4"/>
        <v>0</v>
      </c>
      <c r="I26" s="91">
        <f t="shared" si="4"/>
        <v>0</v>
      </c>
      <c r="J26" s="93">
        <f t="shared" si="4"/>
        <v>0</v>
      </c>
      <c r="K26" s="91">
        <f t="shared" si="4"/>
        <v>0</v>
      </c>
      <c r="L26" s="93">
        <f t="shared" si="4"/>
        <v>0</v>
      </c>
      <c r="AA26" s="122">
        <f t="shared" ref="AA26:AJ26" si="5">SUM(AA21:AA25)</f>
        <v>14</v>
      </c>
      <c r="AB26" s="123">
        <f t="shared" si="5"/>
        <v>69</v>
      </c>
      <c r="AC26" s="122">
        <f t="shared" si="5"/>
        <v>0</v>
      </c>
      <c r="AD26" s="123">
        <f t="shared" si="5"/>
        <v>0</v>
      </c>
      <c r="AE26" s="122">
        <f t="shared" si="5"/>
        <v>0</v>
      </c>
      <c r="AF26" s="123">
        <f t="shared" si="5"/>
        <v>0</v>
      </c>
      <c r="AG26" s="122">
        <f t="shared" si="5"/>
        <v>0</v>
      </c>
      <c r="AH26" s="123">
        <f t="shared" si="5"/>
        <v>0</v>
      </c>
      <c r="AI26" s="122">
        <f t="shared" si="5"/>
        <v>0</v>
      </c>
      <c r="AJ26" s="123">
        <f t="shared" si="5"/>
        <v>0</v>
      </c>
    </row>
    <row r="27" spans="1:36" ht="8.25" customHeight="1" x14ac:dyDescent="0.2">
      <c r="A27" s="94"/>
      <c r="B27" s="95"/>
      <c r="C27" s="96"/>
      <c r="D27" s="97"/>
      <c r="E27" s="97"/>
      <c r="F27" s="97"/>
      <c r="G27" s="97"/>
      <c r="H27" s="97"/>
      <c r="AA27" s="96"/>
      <c r="AB27" s="97"/>
      <c r="AC27" s="97"/>
      <c r="AD27" s="97"/>
      <c r="AE27" s="97"/>
      <c r="AF27" s="97"/>
    </row>
    <row r="28" spans="1:36" ht="12.75" x14ac:dyDescent="0.2">
      <c r="A28" s="98" t="s">
        <v>131</v>
      </c>
    </row>
    <row r="29" spans="1:36" ht="12.75" x14ac:dyDescent="0.2">
      <c r="A29" s="98" t="s">
        <v>132</v>
      </c>
    </row>
  </sheetData>
  <sheetProtection password="DD41" sheet="1" formatColumns="0" selectLockedCells="1"/>
  <mergeCells count="12">
    <mergeCell ref="AE19:AF19"/>
    <mergeCell ref="AG19:AH19"/>
    <mergeCell ref="AI19:AJ19"/>
    <mergeCell ref="A14:AC14"/>
    <mergeCell ref="G17:L17"/>
    <mergeCell ref="C19:D19"/>
    <mergeCell ref="E19:F19"/>
    <mergeCell ref="G19:H19"/>
    <mergeCell ref="I19:J19"/>
    <mergeCell ref="K19:L19"/>
    <mergeCell ref="AA19:AB19"/>
    <mergeCell ref="AC19:AD19"/>
  </mergeCells>
  <dataValidations count="2">
    <dataValidation type="whole" allowBlank="1" showErrorMessage="1" promptTitle="ATTENZIONE!" prompt="Inserire solo numeri decimali con due cifre dopo la virgola" sqref="AA21:AJ25 C21:L25">
      <formula1>0</formula1>
      <formula2>9999999</formula2>
    </dataValidation>
    <dataValidation type="decimal" allowBlank="1" showInputMessage="1" showErrorMessage="1" promptTitle="ATTENZIONE!" prompt="Inserire solo numeri decimali con due cifre dopo la virgola" sqref="C6:J10 AA6:AH10">
      <formula1>0</formula1>
      <formula2>9999999</formula2>
    </dataValidation>
  </dataValidations>
  <printOptions horizontalCentered="1" verticalCentered="1"/>
  <pageMargins left="0" right="0" top="0.19685039370078741" bottom="0.31496062992125984" header="0.51181102362204722" footer="0.51181102362204722"/>
  <pageSetup paperSize="8"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No">
                <anchor moveWithCells="1">
                  <from>
                    <xdr:col>29</xdr:col>
                    <xdr:colOff>200025</xdr:colOff>
                    <xdr:row>12</xdr:row>
                    <xdr:rowOff>142875</xdr:rowOff>
                  </from>
                  <to>
                    <xdr:col>30</xdr:col>
                    <xdr:colOff>276225</xdr:colOff>
                    <xdr:row>13</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T31"/>
  <sheetViews>
    <sheetView zoomScaleNormal="100" workbookViewId="0">
      <selection activeCell="AD33" sqref="AD33"/>
    </sheetView>
  </sheetViews>
  <sheetFormatPr defaultRowHeight="10.5" x14ac:dyDescent="0.15"/>
  <cols>
    <col min="1" max="1" width="6.1640625" style="124" bestFit="1" customWidth="1"/>
    <col min="2" max="2" width="13" style="126" customWidth="1"/>
    <col min="3" max="3" width="29.6640625" style="126" customWidth="1"/>
    <col min="4" max="11" width="13.5" style="126" customWidth="1"/>
    <col min="12" max="19" width="7.6640625" style="126" hidden="1" customWidth="1"/>
    <col min="20" max="20" width="9.33203125" style="126" hidden="1" customWidth="1"/>
    <col min="21" max="16384" width="9.33203125" style="126"/>
  </cols>
  <sheetData>
    <row r="1" spans="1:19" ht="23.25" customHeight="1" x14ac:dyDescent="0.15">
      <c r="A1" s="124" t="str">
        <f>[1]SI_1!A2</f>
        <v>RALN</v>
      </c>
      <c r="B1" s="125" t="str">
        <f>'t1'!A1</f>
        <v>REGIONI ED AUTONOMIE LOCALI - anno 2022</v>
      </c>
      <c r="C1" s="125"/>
      <c r="D1" s="125"/>
      <c r="E1" s="125"/>
      <c r="F1" s="125"/>
      <c r="G1" s="125"/>
      <c r="H1" s="125"/>
      <c r="I1" s="125"/>
      <c r="J1" s="125"/>
      <c r="K1" s="125"/>
      <c r="L1" s="125"/>
      <c r="M1" s="125"/>
      <c r="N1" s="125"/>
      <c r="O1" s="125"/>
      <c r="P1" s="125"/>
      <c r="Q1" s="125"/>
      <c r="R1" s="125"/>
      <c r="S1" s="125"/>
    </row>
    <row r="2" spans="1:19" x14ac:dyDescent="0.15">
      <c r="D2" s="127"/>
      <c r="E2" s="127"/>
      <c r="F2" s="127"/>
      <c r="G2" s="127"/>
      <c r="H2" s="127"/>
      <c r="I2" s="127"/>
      <c r="J2" s="127"/>
      <c r="K2" s="127"/>
      <c r="L2" s="127"/>
      <c r="M2" s="127"/>
      <c r="N2" s="127"/>
      <c r="O2" s="127"/>
      <c r="P2" s="127"/>
      <c r="Q2" s="127"/>
    </row>
    <row r="3" spans="1:19" ht="23.25" customHeight="1" x14ac:dyDescent="0.25">
      <c r="D3" s="128"/>
      <c r="E3" s="128"/>
      <c r="F3" s="128"/>
      <c r="G3" s="128"/>
      <c r="H3" s="128"/>
      <c r="I3" s="128"/>
      <c r="J3" s="129"/>
      <c r="K3" s="129"/>
      <c r="M3" s="130"/>
      <c r="N3" s="130"/>
      <c r="O3" s="130"/>
      <c r="P3" s="130"/>
      <c r="Q3" s="130"/>
      <c r="R3" s="130"/>
    </row>
    <row r="4" spans="1:19" ht="12" x14ac:dyDescent="0.2">
      <c r="D4" s="131"/>
    </row>
    <row r="6" spans="1:19" ht="15" hidden="1" customHeight="1" thickTop="1" x14ac:dyDescent="0.15">
      <c r="B6" s="132"/>
      <c r="C6" s="133"/>
      <c r="D6" s="134"/>
      <c r="E6" s="135"/>
      <c r="F6" s="135"/>
      <c r="G6" s="135"/>
      <c r="H6" s="135"/>
      <c r="I6" s="135"/>
      <c r="J6" s="135"/>
      <c r="K6" s="136"/>
      <c r="L6" s="134"/>
      <c r="M6" s="135"/>
      <c r="N6" s="135"/>
      <c r="O6" s="135"/>
      <c r="P6" s="135"/>
      <c r="Q6" s="135"/>
      <c r="R6" s="135"/>
      <c r="S6" s="136"/>
    </row>
    <row r="7" spans="1:19" ht="13.7" hidden="1" customHeight="1" x14ac:dyDescent="0.15">
      <c r="B7" s="132"/>
      <c r="C7" s="133"/>
      <c r="D7" s="137"/>
      <c r="E7" s="132"/>
      <c r="F7" s="132"/>
      <c r="G7" s="132"/>
      <c r="H7" s="132"/>
      <c r="I7" s="132"/>
      <c r="J7" s="132"/>
      <c r="K7" s="138"/>
      <c r="L7" s="137"/>
      <c r="M7" s="132"/>
      <c r="N7" s="132"/>
      <c r="O7" s="132"/>
      <c r="P7" s="132"/>
      <c r="Q7" s="132"/>
      <c r="R7" s="132"/>
      <c r="S7" s="138"/>
    </row>
    <row r="8" spans="1:19" ht="60" customHeight="1" x14ac:dyDescent="0.2">
      <c r="B8" s="132" t="s">
        <v>133</v>
      </c>
      <c r="C8" s="133"/>
      <c r="D8" s="139" t="s">
        <v>134</v>
      </c>
      <c r="E8" s="140"/>
      <c r="F8" s="140" t="s">
        <v>135</v>
      </c>
      <c r="G8" s="140"/>
      <c r="H8" s="140" t="s">
        <v>136</v>
      </c>
      <c r="I8" s="140"/>
      <c r="J8" s="140" t="s">
        <v>137</v>
      </c>
      <c r="K8" s="141"/>
      <c r="L8" s="142"/>
      <c r="M8" s="140"/>
      <c r="N8" s="140"/>
      <c r="O8" s="140"/>
      <c r="P8" s="140"/>
      <c r="Q8" s="140"/>
      <c r="R8" s="140"/>
      <c r="S8" s="141"/>
    </row>
    <row r="9" spans="1:19" ht="12" x14ac:dyDescent="0.2">
      <c r="B9" s="140" t="s">
        <v>138</v>
      </c>
      <c r="C9" s="143"/>
      <c r="D9" s="144" t="s">
        <v>139</v>
      </c>
      <c r="E9" s="145" t="s">
        <v>140</v>
      </c>
      <c r="F9" s="146" t="s">
        <v>139</v>
      </c>
      <c r="G9" s="145" t="s">
        <v>140</v>
      </c>
      <c r="H9" s="146" t="s">
        <v>139</v>
      </c>
      <c r="I9" s="145" t="s">
        <v>140</v>
      </c>
      <c r="J9" s="146" t="s">
        <v>139</v>
      </c>
      <c r="K9" s="147" t="s">
        <v>140</v>
      </c>
      <c r="L9" s="144"/>
      <c r="M9" s="145"/>
      <c r="N9" s="146"/>
      <c r="O9" s="145"/>
      <c r="P9" s="146"/>
      <c r="Q9" s="145"/>
      <c r="R9" s="146"/>
      <c r="S9" s="147"/>
    </row>
    <row r="10" spans="1:19" ht="30.75" customHeight="1" x14ac:dyDescent="0.2">
      <c r="A10" s="124" t="s">
        <v>141</v>
      </c>
      <c r="B10" s="140" t="s">
        <v>142</v>
      </c>
      <c r="C10" s="143"/>
      <c r="D10" s="148"/>
      <c r="E10" s="149"/>
      <c r="F10" s="149"/>
      <c r="G10" s="149"/>
      <c r="H10" s="150"/>
      <c r="I10" s="150"/>
      <c r="J10" s="150"/>
      <c r="K10" s="151"/>
      <c r="L10" s="152"/>
      <c r="M10" s="150"/>
      <c r="N10" s="150"/>
      <c r="O10" s="150"/>
      <c r="P10" s="150"/>
      <c r="Q10" s="150"/>
      <c r="R10" s="150"/>
      <c r="S10" s="151"/>
    </row>
    <row r="11" spans="1:19" ht="8.25" customHeight="1" x14ac:dyDescent="0.2">
      <c r="B11" s="153"/>
      <c r="C11" s="153"/>
      <c r="D11" s="153"/>
      <c r="E11" s="153"/>
      <c r="F11" s="153"/>
      <c r="G11" s="153"/>
      <c r="H11" s="153"/>
      <c r="I11" s="153"/>
      <c r="J11" s="153"/>
      <c r="K11" s="153"/>
      <c r="L11" s="153"/>
      <c r="M11" s="153"/>
      <c r="N11" s="153"/>
      <c r="O11" s="153"/>
      <c r="P11" s="153"/>
      <c r="Q11" s="153"/>
      <c r="R11" s="153"/>
      <c r="S11" s="153"/>
    </row>
    <row r="12" spans="1:19" ht="15" customHeight="1" x14ac:dyDescent="0.2">
      <c r="A12" s="124" t="str">
        <f>'t2'!B6</f>
        <v>CD</v>
      </c>
      <c r="B12" s="132" t="s">
        <v>143</v>
      </c>
      <c r="C12" s="154" t="str">
        <f>'t2'!A6</f>
        <v>Categoria D</v>
      </c>
      <c r="D12" s="155"/>
      <c r="E12" s="150"/>
      <c r="F12" s="150"/>
      <c r="G12" s="150"/>
      <c r="H12" s="150"/>
      <c r="I12" s="150"/>
      <c r="J12" s="150"/>
      <c r="K12" s="151"/>
      <c r="L12" s="152"/>
      <c r="M12" s="150"/>
      <c r="N12" s="150"/>
      <c r="O12" s="150"/>
      <c r="P12" s="150"/>
      <c r="Q12" s="150"/>
      <c r="R12" s="150"/>
      <c r="S12" s="151"/>
    </row>
    <row r="13" spans="1:19" ht="12" x14ac:dyDescent="0.2">
      <c r="A13" s="124" t="str">
        <f>'t2'!B7</f>
        <v>CC</v>
      </c>
      <c r="B13" s="132"/>
      <c r="C13" s="154" t="str">
        <f>'t2'!A7</f>
        <v>Categoria C</v>
      </c>
      <c r="D13" s="155"/>
      <c r="E13" s="150"/>
      <c r="F13" s="150"/>
      <c r="G13" s="150"/>
      <c r="H13" s="150"/>
      <c r="I13" s="150"/>
      <c r="J13" s="150"/>
      <c r="K13" s="151"/>
      <c r="L13" s="152"/>
      <c r="M13" s="150"/>
      <c r="N13" s="150"/>
      <c r="O13" s="150"/>
      <c r="P13" s="150"/>
      <c r="Q13" s="150"/>
      <c r="R13" s="150"/>
      <c r="S13" s="151"/>
    </row>
    <row r="14" spans="1:19" ht="12" x14ac:dyDescent="0.2">
      <c r="A14" s="124" t="str">
        <f>'t2'!B8</f>
        <v>CB</v>
      </c>
      <c r="B14" s="132"/>
      <c r="C14" s="154" t="str">
        <f>'t2'!A8</f>
        <v>Categoria B</v>
      </c>
      <c r="D14" s="155"/>
      <c r="E14" s="150"/>
      <c r="F14" s="150"/>
      <c r="G14" s="150"/>
      <c r="H14" s="150"/>
      <c r="I14" s="150"/>
      <c r="J14" s="150"/>
      <c r="K14" s="151"/>
      <c r="L14" s="152"/>
      <c r="M14" s="150"/>
      <c r="N14" s="150"/>
      <c r="O14" s="150"/>
      <c r="P14" s="150"/>
      <c r="Q14" s="150"/>
      <c r="R14" s="150"/>
      <c r="S14" s="151"/>
    </row>
    <row r="15" spans="1:19" ht="12" x14ac:dyDescent="0.2">
      <c r="A15" s="124" t="str">
        <f>'t2'!B9</f>
        <v>CA</v>
      </c>
      <c r="B15" s="132"/>
      <c r="C15" s="154" t="str">
        <f>'t2'!A9</f>
        <v>Categoria A</v>
      </c>
      <c r="D15" s="155"/>
      <c r="E15" s="150"/>
      <c r="F15" s="150"/>
      <c r="G15" s="150"/>
      <c r="H15" s="150"/>
      <c r="I15" s="150"/>
      <c r="J15" s="150"/>
      <c r="K15" s="151"/>
      <c r="L15" s="152"/>
      <c r="M15" s="150"/>
      <c r="N15" s="150"/>
      <c r="O15" s="150"/>
      <c r="P15" s="150"/>
      <c r="Q15" s="150"/>
      <c r="R15" s="150"/>
      <c r="S15" s="151"/>
    </row>
    <row r="16" spans="1:19" ht="12.75" thickBot="1" x14ac:dyDescent="0.25">
      <c r="A16" s="124" t="str">
        <f>'t2'!B10</f>
        <v>PC</v>
      </c>
      <c r="B16" s="132"/>
      <c r="C16" s="156" t="str">
        <f>'t2'!A10</f>
        <v>Personale contrattista</v>
      </c>
      <c r="D16" s="157"/>
      <c r="E16" s="158"/>
      <c r="F16" s="158"/>
      <c r="G16" s="158"/>
      <c r="H16" s="158"/>
      <c r="I16" s="158"/>
      <c r="J16" s="158"/>
      <c r="K16" s="159"/>
      <c r="L16" s="160"/>
      <c r="M16" s="158"/>
      <c r="N16" s="158"/>
      <c r="O16" s="158"/>
      <c r="P16" s="158"/>
      <c r="Q16" s="158"/>
      <c r="R16" s="158"/>
      <c r="S16" s="159"/>
    </row>
    <row r="17" spans="1:20" s="167" customFormat="1" ht="13.5" x14ac:dyDescent="0.3">
      <c r="A17" s="161"/>
      <c r="B17" s="132"/>
      <c r="C17" s="162" t="s">
        <v>144</v>
      </c>
      <c r="D17" s="163">
        <f t="shared" ref="D17:K17" si="0">SUM(D12:D16)</f>
        <v>0</v>
      </c>
      <c r="E17" s="164">
        <f t="shared" si="0"/>
        <v>0</v>
      </c>
      <c r="F17" s="164">
        <f t="shared" si="0"/>
        <v>0</v>
      </c>
      <c r="G17" s="164">
        <f t="shared" si="0"/>
        <v>0</v>
      </c>
      <c r="H17" s="164">
        <f t="shared" si="0"/>
        <v>0</v>
      </c>
      <c r="I17" s="164">
        <f t="shared" si="0"/>
        <v>0</v>
      </c>
      <c r="J17" s="164">
        <f t="shared" si="0"/>
        <v>0</v>
      </c>
      <c r="K17" s="165">
        <f t="shared" si="0"/>
        <v>0</v>
      </c>
      <c r="L17" s="163"/>
      <c r="M17" s="164"/>
      <c r="N17" s="164"/>
      <c r="O17" s="164"/>
      <c r="P17" s="164"/>
      <c r="Q17" s="164"/>
      <c r="R17" s="164"/>
      <c r="S17" s="165"/>
      <c r="T17" s="166">
        <f>SUM(D17:S17,D10:S10)</f>
        <v>0</v>
      </c>
    </row>
    <row r="25" spans="1:20" ht="16.5" customHeight="1" x14ac:dyDescent="0.15"/>
    <row r="26" spans="1:20" ht="12.75" x14ac:dyDescent="0.2">
      <c r="F26" s="168"/>
      <c r="G26" s="168"/>
    </row>
    <row r="27" spans="1:20" ht="12.75" x14ac:dyDescent="0.2">
      <c r="F27" s="168"/>
      <c r="G27" s="168"/>
    </row>
    <row r="29" spans="1:20" ht="12.75" x14ac:dyDescent="0.2">
      <c r="F29" s="168"/>
      <c r="G29" s="168"/>
    </row>
    <row r="31" spans="1:20" ht="12.75" x14ac:dyDescent="0.2">
      <c r="F31" s="168"/>
      <c r="G31" s="168"/>
    </row>
  </sheetData>
  <sheetProtection password="DD41" sheet="1" formatColumns="0" selectLockedCells="1"/>
  <mergeCells count="17">
    <mergeCell ref="B12:B17"/>
    <mergeCell ref="N8:O8"/>
    <mergeCell ref="P8:Q8"/>
    <mergeCell ref="R8:S8"/>
    <mergeCell ref="B9:C9"/>
    <mergeCell ref="B10:C10"/>
    <mergeCell ref="B11:S11"/>
    <mergeCell ref="B1:S1"/>
    <mergeCell ref="B6:C7"/>
    <mergeCell ref="D6:K7"/>
    <mergeCell ref="L6:S7"/>
    <mergeCell ref="B8:C8"/>
    <mergeCell ref="D8:E8"/>
    <mergeCell ref="F8:G8"/>
    <mergeCell ref="H8:I8"/>
    <mergeCell ref="J8:K8"/>
    <mergeCell ref="L8:M8"/>
  </mergeCells>
  <dataValidations count="1">
    <dataValidation type="whole" allowBlank="1" showInputMessage="1" showErrorMessage="1" errorTitle="ERRORE" error="INSERIRE SOLO NUMERI INTERI COMPRESI TRA 0 E 9999999" sqref="D10:S10 D12:S16">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V56"/>
  <sheetViews>
    <sheetView showGridLines="0" zoomScaleNormal="100" workbookViewId="0">
      <pane xSplit="2" ySplit="5" topLeftCell="C24"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43.5" style="181" customWidth="1"/>
    <col min="2" max="2" width="10.6640625" style="234" customWidth="1"/>
    <col min="3" max="14" width="11.5" style="181" customWidth="1"/>
    <col min="15" max="16" width="11.5" customWidth="1"/>
    <col min="17" max="17" width="9.1640625" style="181" hidden="1" customWidth="1"/>
    <col min="18" max="18" width="9.1640625" style="181" customWidth="1"/>
    <col min="19" max="19" width="6.6640625" style="181" customWidth="1"/>
    <col min="20" max="23" width="10.6640625" style="181" customWidth="1"/>
    <col min="24" max="16384" width="10.6640625" style="181"/>
  </cols>
  <sheetData>
    <row r="1" spans="1:18" s="4" customFormat="1" ht="43.5" customHeight="1" x14ac:dyDescent="0.2">
      <c r="A1" s="169" t="str">
        <f>'t1'!A1</f>
        <v>REGIONI ED AUTONOMIE LOCALI - anno 2022</v>
      </c>
      <c r="B1" s="169"/>
      <c r="C1" s="169"/>
      <c r="D1" s="169"/>
      <c r="E1" s="169"/>
      <c r="F1" s="169"/>
      <c r="G1" s="169"/>
      <c r="H1" s="169"/>
      <c r="I1" s="169"/>
      <c r="J1" s="169"/>
      <c r="K1" s="169"/>
      <c r="L1" s="169"/>
      <c r="M1" s="55"/>
      <c r="N1" s="56"/>
      <c r="O1"/>
      <c r="P1"/>
      <c r="Q1"/>
    </row>
    <row r="2" spans="1:18" s="4" customFormat="1" ht="30" customHeight="1" thickBot="1" x14ac:dyDescent="0.25">
      <c r="A2" s="170"/>
      <c r="B2" s="171"/>
      <c r="C2" s="55"/>
      <c r="D2" s="55"/>
      <c r="E2" s="55"/>
      <c r="F2" s="172"/>
      <c r="G2" s="172"/>
      <c r="H2" s="172"/>
      <c r="I2" s="172"/>
      <c r="J2" s="172"/>
      <c r="K2" s="172"/>
      <c r="L2" s="172"/>
      <c r="M2" s="172"/>
      <c r="N2" s="172"/>
      <c r="O2"/>
      <c r="P2"/>
      <c r="Q2"/>
    </row>
    <row r="3" spans="1:18" ht="19.149999999999999" customHeight="1" thickBot="1" x14ac:dyDescent="0.25">
      <c r="A3" s="173"/>
      <c r="B3" s="174"/>
      <c r="C3" s="175" t="s">
        <v>145</v>
      </c>
      <c r="D3" s="176"/>
      <c r="E3" s="176"/>
      <c r="F3" s="177"/>
      <c r="G3" s="176"/>
      <c r="H3" s="176"/>
      <c r="I3" s="176"/>
      <c r="J3" s="176"/>
      <c r="K3" s="178" t="s">
        <v>146</v>
      </c>
      <c r="L3" s="179"/>
      <c r="M3" s="179"/>
      <c r="N3" s="179"/>
      <c r="O3" s="179"/>
      <c r="P3" s="180"/>
      <c r="Q3"/>
      <c r="R3"/>
    </row>
    <row r="4" spans="1:18" ht="21.75" customHeight="1" thickTop="1" x14ac:dyDescent="0.2">
      <c r="A4" s="182" t="s">
        <v>147</v>
      </c>
      <c r="B4" s="183" t="s">
        <v>2</v>
      </c>
      <c r="C4" s="184" t="s">
        <v>148</v>
      </c>
      <c r="D4" s="185"/>
      <c r="E4" s="186" t="s">
        <v>149</v>
      </c>
      <c r="F4" s="187"/>
      <c r="G4" s="188" t="s">
        <v>150</v>
      </c>
      <c r="H4" s="188"/>
      <c r="I4" s="189" t="s">
        <v>151</v>
      </c>
      <c r="J4" s="190"/>
      <c r="K4" s="184" t="s">
        <v>148</v>
      </c>
      <c r="L4" s="185"/>
      <c r="M4" s="191" t="s">
        <v>149</v>
      </c>
      <c r="N4" s="192"/>
      <c r="O4" s="191" t="s">
        <v>150</v>
      </c>
      <c r="P4" s="193"/>
      <c r="Q4"/>
      <c r="R4"/>
    </row>
    <row r="5" spans="1:18" ht="12" thickBot="1" x14ac:dyDescent="0.25">
      <c r="A5" s="194" t="s">
        <v>152</v>
      </c>
      <c r="B5" s="195"/>
      <c r="C5" s="196" t="s">
        <v>6</v>
      </c>
      <c r="D5" s="197" t="s">
        <v>7</v>
      </c>
      <c r="E5" s="198" t="s">
        <v>6</v>
      </c>
      <c r="F5" s="197" t="s">
        <v>7</v>
      </c>
      <c r="G5" s="198" t="s">
        <v>6</v>
      </c>
      <c r="H5" s="197" t="s">
        <v>7</v>
      </c>
      <c r="I5" s="198" t="s">
        <v>6</v>
      </c>
      <c r="J5" s="197" t="s">
        <v>7</v>
      </c>
      <c r="K5" s="199" t="s">
        <v>6</v>
      </c>
      <c r="L5" s="200" t="s">
        <v>7</v>
      </c>
      <c r="M5" s="201" t="s">
        <v>6</v>
      </c>
      <c r="N5" s="200" t="s">
        <v>7</v>
      </c>
      <c r="O5" s="201" t="s">
        <v>6</v>
      </c>
      <c r="P5" s="200" t="s">
        <v>7</v>
      </c>
      <c r="Q5"/>
      <c r="R5"/>
    </row>
    <row r="6" spans="1:18" ht="12.75" customHeight="1" thickTop="1" x14ac:dyDescent="0.2">
      <c r="A6" s="202" t="str">
        <f>'t1'!A6</f>
        <v>SEGRETARIO A</v>
      </c>
      <c r="B6" s="203" t="str">
        <f>'t1'!B6</f>
        <v>0D0102</v>
      </c>
      <c r="C6" s="204"/>
      <c r="D6" s="205"/>
      <c r="E6" s="206"/>
      <c r="F6" s="207"/>
      <c r="G6" s="208"/>
      <c r="H6" s="205"/>
      <c r="I6" s="208"/>
      <c r="J6" s="205"/>
      <c r="K6" s="209"/>
      <c r="L6" s="210"/>
      <c r="M6" s="211"/>
      <c r="N6" s="212"/>
      <c r="O6" s="213"/>
      <c r="P6" s="214"/>
      <c r="Q6" s="215">
        <f>'t1'!M6</f>
        <v>0</v>
      </c>
      <c r="R6"/>
    </row>
    <row r="7" spans="1:18" ht="12.75" customHeight="1" x14ac:dyDescent="0.2">
      <c r="A7" s="202" t="str">
        <f>'t1'!A7</f>
        <v>SEGRETARIO B</v>
      </c>
      <c r="B7" s="203" t="str">
        <f>'t1'!B7</f>
        <v>0D0103</v>
      </c>
      <c r="C7" s="204"/>
      <c r="D7" s="205"/>
      <c r="E7" s="206"/>
      <c r="F7" s="207"/>
      <c r="G7" s="208"/>
      <c r="H7" s="205"/>
      <c r="I7" s="208"/>
      <c r="J7" s="205"/>
      <c r="K7" s="209"/>
      <c r="L7" s="210"/>
      <c r="M7" s="211"/>
      <c r="N7" s="216"/>
      <c r="O7" s="217"/>
      <c r="P7" s="218"/>
      <c r="Q7" s="215">
        <f>'t1'!M7</f>
        <v>0</v>
      </c>
      <c r="R7"/>
    </row>
    <row r="8" spans="1:18" ht="12.75" customHeight="1" x14ac:dyDescent="0.2">
      <c r="A8" s="202" t="str">
        <f>'t1'!A8</f>
        <v>SEGRETARIO C</v>
      </c>
      <c r="B8" s="203" t="str">
        <f>'t1'!B8</f>
        <v>0D0485</v>
      </c>
      <c r="C8" s="204"/>
      <c r="D8" s="205"/>
      <c r="E8" s="206"/>
      <c r="F8" s="207"/>
      <c r="G8" s="208"/>
      <c r="H8" s="205"/>
      <c r="I8" s="208"/>
      <c r="J8" s="205"/>
      <c r="K8" s="209"/>
      <c r="L8" s="210"/>
      <c r="M8" s="211"/>
      <c r="N8" s="216"/>
      <c r="O8" s="217"/>
      <c r="P8" s="218"/>
      <c r="Q8" s="215">
        <f>'t1'!M8</f>
        <v>0</v>
      </c>
      <c r="R8"/>
    </row>
    <row r="9" spans="1:18" ht="12.75" customHeight="1" x14ac:dyDescent="0.2">
      <c r="A9" s="202" t="str">
        <f>'t1'!A9</f>
        <v>DIRETTORE  GENERALE</v>
      </c>
      <c r="B9" s="203" t="str">
        <f>'t1'!B9</f>
        <v>0D0097</v>
      </c>
      <c r="C9" s="204"/>
      <c r="D9" s="205"/>
      <c r="E9" s="206"/>
      <c r="F9" s="207"/>
      <c r="G9" s="208"/>
      <c r="H9" s="205"/>
      <c r="I9" s="208"/>
      <c r="J9" s="205"/>
      <c r="K9" s="209"/>
      <c r="L9" s="210"/>
      <c r="M9" s="211"/>
      <c r="N9" s="216"/>
      <c r="O9" s="217"/>
      <c r="P9" s="218"/>
      <c r="Q9" s="215">
        <f>'t1'!M9</f>
        <v>0</v>
      </c>
      <c r="R9"/>
    </row>
    <row r="10" spans="1:18" ht="12.75" customHeight="1" x14ac:dyDescent="0.2">
      <c r="A10" s="202" t="str">
        <f>'t1'!A10</f>
        <v>ALTE SPECIALIZZ. FUORI D.O.</v>
      </c>
      <c r="B10" s="203" t="str">
        <f>'t1'!B10</f>
        <v>0D0095</v>
      </c>
      <c r="C10" s="204"/>
      <c r="D10" s="205"/>
      <c r="E10" s="206"/>
      <c r="F10" s="207"/>
      <c r="G10" s="208"/>
      <c r="H10" s="205"/>
      <c r="I10" s="208"/>
      <c r="J10" s="205"/>
      <c r="K10" s="209"/>
      <c r="L10" s="210"/>
      <c r="M10" s="211"/>
      <c r="N10" s="216"/>
      <c r="O10" s="217"/>
      <c r="P10" s="218"/>
      <c r="Q10" s="215">
        <f>'t1'!M10</f>
        <v>0</v>
      </c>
      <c r="R10"/>
    </row>
    <row r="11" spans="1:18" ht="12.75" customHeight="1" x14ac:dyDescent="0.2">
      <c r="A11" s="202" t="str">
        <f>'t1'!A11</f>
        <v>DIRIGENTE A TEMPO DETERMINATO FUORI D.O.</v>
      </c>
      <c r="B11" s="203" t="str">
        <f>'t1'!B11</f>
        <v>0D0098</v>
      </c>
      <c r="C11" s="204"/>
      <c r="D11" s="205"/>
      <c r="E11" s="206"/>
      <c r="F11" s="207"/>
      <c r="G11" s="208"/>
      <c r="H11" s="205"/>
      <c r="I11" s="208"/>
      <c r="J11" s="205"/>
      <c r="K11" s="209"/>
      <c r="L11" s="210"/>
      <c r="M11" s="211"/>
      <c r="N11" s="216"/>
      <c r="O11" s="217"/>
      <c r="P11" s="218"/>
      <c r="Q11" s="215">
        <f>'t1'!M11</f>
        <v>0</v>
      </c>
      <c r="R11"/>
    </row>
    <row r="12" spans="1:18" ht="12.75" customHeight="1" x14ac:dyDescent="0.2">
      <c r="A12" s="202" t="str">
        <f>'t1'!A12</f>
        <v>SEGRETARIO GENERALE CCIAA</v>
      </c>
      <c r="B12" s="203" t="str">
        <f>'t1'!B12</f>
        <v>0D0104</v>
      </c>
      <c r="C12" s="204"/>
      <c r="D12" s="205"/>
      <c r="E12" s="206"/>
      <c r="F12" s="207"/>
      <c r="G12" s="208"/>
      <c r="H12" s="205"/>
      <c r="I12" s="208"/>
      <c r="J12" s="205"/>
      <c r="K12" s="209"/>
      <c r="L12" s="210"/>
      <c r="M12" s="211"/>
      <c r="N12" s="216"/>
      <c r="O12" s="217"/>
      <c r="P12" s="218"/>
      <c r="Q12" s="215">
        <f>'t1'!M12</f>
        <v>1</v>
      </c>
      <c r="R12"/>
    </row>
    <row r="13" spans="1:18" ht="12.75" customHeight="1" x14ac:dyDescent="0.2">
      <c r="A13" s="202" t="str">
        <f>'t1'!A13</f>
        <v>DIRIGENTE A TEMPO INDETERMINATO</v>
      </c>
      <c r="B13" s="203" t="str">
        <f>'t1'!B13</f>
        <v>0D0164</v>
      </c>
      <c r="C13" s="204"/>
      <c r="D13" s="205"/>
      <c r="E13" s="206"/>
      <c r="F13" s="207"/>
      <c r="G13" s="208"/>
      <c r="H13" s="205"/>
      <c r="I13" s="208"/>
      <c r="J13" s="205"/>
      <c r="K13" s="209"/>
      <c r="L13" s="210"/>
      <c r="M13" s="211"/>
      <c r="N13" s="216"/>
      <c r="O13" s="217"/>
      <c r="P13" s="218"/>
      <c r="Q13" s="215">
        <f>'t1'!M13</f>
        <v>1</v>
      </c>
      <c r="R13"/>
    </row>
    <row r="14" spans="1:18" ht="12.75" customHeight="1" x14ac:dyDescent="0.2">
      <c r="A14" s="202" t="str">
        <f>'t1'!A14</f>
        <v>DIRIGENTE A TEMPO DETERMINATO IN D.O.</v>
      </c>
      <c r="B14" s="203" t="str">
        <f>'t1'!B14</f>
        <v>0D0165</v>
      </c>
      <c r="C14" s="204"/>
      <c r="D14" s="205"/>
      <c r="E14" s="206"/>
      <c r="F14" s="207"/>
      <c r="G14" s="208"/>
      <c r="H14" s="205"/>
      <c r="I14" s="208"/>
      <c r="J14" s="205"/>
      <c r="K14" s="209"/>
      <c r="L14" s="210"/>
      <c r="M14" s="211"/>
      <c r="N14" s="216"/>
      <c r="O14" s="217"/>
      <c r="P14" s="218"/>
      <c r="Q14" s="215">
        <f>'t1'!M14</f>
        <v>0</v>
      </c>
      <c r="R14"/>
    </row>
    <row r="15" spans="1:18" ht="12.75" customHeight="1" x14ac:dyDescent="0.2">
      <c r="A15" s="202" t="str">
        <f>'t1'!A15</f>
        <v xml:space="preserve">ALTE SPECIALIZZ. IN D.O. </v>
      </c>
      <c r="B15" s="203" t="str">
        <f>'t1'!B15</f>
        <v>0D0I95</v>
      </c>
      <c r="C15" s="204"/>
      <c r="D15" s="205"/>
      <c r="E15" s="206"/>
      <c r="F15" s="207"/>
      <c r="G15" s="208"/>
      <c r="H15" s="205"/>
      <c r="I15" s="208"/>
      <c r="J15" s="205"/>
      <c r="K15" s="209"/>
      <c r="L15" s="210"/>
      <c r="M15" s="211"/>
      <c r="N15" s="216"/>
      <c r="O15" s="217"/>
      <c r="P15" s="218"/>
      <c r="Q15" s="215">
        <f>'t1'!M15</f>
        <v>0</v>
      </c>
      <c r="R15"/>
    </row>
    <row r="16" spans="1:18" ht="12.75" customHeight="1" x14ac:dyDescent="0.2">
      <c r="A16" s="202" t="str">
        <f>'t1'!A16</f>
        <v>RESPONSABILE DEI SERVIZI O DEGLI UFFICI IN D.O</v>
      </c>
      <c r="B16" s="203" t="str">
        <f>'t1'!B16</f>
        <v>0D0I96</v>
      </c>
      <c r="C16" s="204"/>
      <c r="D16" s="205"/>
      <c r="E16" s="206"/>
      <c r="F16" s="207"/>
      <c r="G16" s="208"/>
      <c r="H16" s="205"/>
      <c r="I16" s="208"/>
      <c r="J16" s="205"/>
      <c r="K16" s="209"/>
      <c r="L16" s="210"/>
      <c r="M16" s="211"/>
      <c r="N16" s="216"/>
      <c r="O16" s="217"/>
      <c r="P16" s="218"/>
      <c r="Q16" s="215">
        <f>'t1'!M16</f>
        <v>0</v>
      </c>
      <c r="R16"/>
    </row>
    <row r="17" spans="1:18" ht="12.75" customHeight="1" x14ac:dyDescent="0.2">
      <c r="A17" s="202" t="str">
        <f>'t1'!A17</f>
        <v>POSIZIONE ECONOMICA D7</v>
      </c>
      <c r="B17" s="203" t="str">
        <f>'t1'!B17</f>
        <v>0D7000</v>
      </c>
      <c r="C17" s="204"/>
      <c r="D17" s="205"/>
      <c r="E17" s="206"/>
      <c r="F17" s="207"/>
      <c r="G17" s="208"/>
      <c r="H17" s="205"/>
      <c r="I17" s="208"/>
      <c r="J17" s="205"/>
      <c r="K17" s="209"/>
      <c r="L17" s="210"/>
      <c r="M17" s="211"/>
      <c r="N17" s="216"/>
      <c r="O17" s="217"/>
      <c r="P17" s="218"/>
      <c r="Q17" s="215">
        <f>'t1'!M17</f>
        <v>1</v>
      </c>
      <c r="R17"/>
    </row>
    <row r="18" spans="1:18" ht="12.75" customHeight="1" x14ac:dyDescent="0.2">
      <c r="A18" s="202" t="str">
        <f>'t1'!A18</f>
        <v>POSIZIONE ECONOMICA D6</v>
      </c>
      <c r="B18" s="203" t="str">
        <f>'t1'!B18</f>
        <v>099000</v>
      </c>
      <c r="C18" s="204"/>
      <c r="D18" s="205"/>
      <c r="E18" s="206"/>
      <c r="F18" s="207"/>
      <c r="G18" s="208"/>
      <c r="H18" s="205"/>
      <c r="I18" s="208"/>
      <c r="J18" s="205"/>
      <c r="K18" s="209"/>
      <c r="L18" s="210"/>
      <c r="M18" s="211"/>
      <c r="N18" s="216"/>
      <c r="O18" s="217"/>
      <c r="P18" s="218"/>
      <c r="Q18" s="215">
        <f>'t1'!M18</f>
        <v>1</v>
      </c>
      <c r="R18"/>
    </row>
    <row r="19" spans="1:18" ht="12.75" customHeight="1" x14ac:dyDescent="0.2">
      <c r="A19" s="202" t="str">
        <f>'t1'!A19</f>
        <v>POSIZIONE ECONOMICA D5</v>
      </c>
      <c r="B19" s="203" t="str">
        <f>'t1'!B19</f>
        <v>0D5000</v>
      </c>
      <c r="C19" s="204"/>
      <c r="D19" s="205"/>
      <c r="E19" s="206"/>
      <c r="F19" s="207"/>
      <c r="G19" s="208"/>
      <c r="H19" s="205"/>
      <c r="I19" s="208"/>
      <c r="J19" s="205"/>
      <c r="K19" s="209"/>
      <c r="L19" s="210"/>
      <c r="M19" s="211"/>
      <c r="N19" s="216"/>
      <c r="O19" s="217"/>
      <c r="P19" s="218"/>
      <c r="Q19" s="215">
        <f>'t1'!M19</f>
        <v>1</v>
      </c>
      <c r="R19"/>
    </row>
    <row r="20" spans="1:18" ht="12.75" customHeight="1" x14ac:dyDescent="0.2">
      <c r="A20" s="202" t="str">
        <f>'t1'!A20</f>
        <v>POSIZIONE ECONOMICA D4</v>
      </c>
      <c r="B20" s="203" t="str">
        <f>'t1'!B20</f>
        <v>0D4000</v>
      </c>
      <c r="C20" s="204"/>
      <c r="D20" s="205"/>
      <c r="E20" s="206"/>
      <c r="F20" s="207"/>
      <c r="G20" s="208"/>
      <c r="H20" s="205"/>
      <c r="I20" s="208"/>
      <c r="J20" s="205"/>
      <c r="K20" s="209"/>
      <c r="L20" s="210"/>
      <c r="M20" s="211"/>
      <c r="N20" s="216"/>
      <c r="O20" s="217"/>
      <c r="P20" s="218"/>
      <c r="Q20" s="215">
        <f>'t1'!M20</f>
        <v>1</v>
      </c>
      <c r="R20"/>
    </row>
    <row r="21" spans="1:18" ht="12.75" customHeight="1" x14ac:dyDescent="0.2">
      <c r="A21" s="202" t="str">
        <f>'t1'!A21</f>
        <v>POSIZIONE ECONOMICA D3</v>
      </c>
      <c r="B21" s="203" t="str">
        <f>'t1'!B21</f>
        <v>050000</v>
      </c>
      <c r="C21" s="204"/>
      <c r="D21" s="205"/>
      <c r="E21" s="206"/>
      <c r="F21" s="207"/>
      <c r="G21" s="208"/>
      <c r="H21" s="205"/>
      <c r="I21" s="208"/>
      <c r="J21" s="205"/>
      <c r="K21" s="209"/>
      <c r="L21" s="210"/>
      <c r="M21" s="211"/>
      <c r="N21" s="216"/>
      <c r="O21" s="217"/>
      <c r="P21" s="218"/>
      <c r="Q21" s="215">
        <f>'t1'!M21</f>
        <v>1</v>
      </c>
      <c r="R21"/>
    </row>
    <row r="22" spans="1:18" ht="12.75" customHeight="1" x14ac:dyDescent="0.2">
      <c r="A22" s="202" t="str">
        <f>'t1'!A22</f>
        <v>POSIZIONE ECONOMICA D2</v>
      </c>
      <c r="B22" s="203" t="str">
        <f>'t1'!B22</f>
        <v>049000</v>
      </c>
      <c r="C22" s="204"/>
      <c r="D22" s="205"/>
      <c r="E22" s="206"/>
      <c r="F22" s="207"/>
      <c r="G22" s="208"/>
      <c r="H22" s="205"/>
      <c r="I22" s="208"/>
      <c r="J22" s="205"/>
      <c r="K22" s="209"/>
      <c r="L22" s="210"/>
      <c r="M22" s="211"/>
      <c r="N22" s="216"/>
      <c r="O22" s="217"/>
      <c r="P22" s="218"/>
      <c r="Q22" s="215">
        <f>'t1'!M22</f>
        <v>0</v>
      </c>
      <c r="R22"/>
    </row>
    <row r="23" spans="1:18" ht="12.75" customHeight="1" x14ac:dyDescent="0.2">
      <c r="A23" s="202" t="str">
        <f>'t1'!A23</f>
        <v>POSIZIONE ECONOMICA D1</v>
      </c>
      <c r="B23" s="203" t="str">
        <f>'t1'!B23</f>
        <v>0D1000</v>
      </c>
      <c r="C23" s="204"/>
      <c r="D23" s="205"/>
      <c r="E23" s="206"/>
      <c r="F23" s="207"/>
      <c r="G23" s="208"/>
      <c r="H23" s="205"/>
      <c r="I23" s="208"/>
      <c r="J23" s="205"/>
      <c r="K23" s="209"/>
      <c r="L23" s="210"/>
      <c r="M23" s="211"/>
      <c r="N23" s="216"/>
      <c r="O23" s="217"/>
      <c r="P23" s="218"/>
      <c r="Q23" s="215">
        <f>'t1'!M23</f>
        <v>0</v>
      </c>
      <c r="R23"/>
    </row>
    <row r="24" spans="1:18" ht="12.75" customHeight="1" x14ac:dyDescent="0.2">
      <c r="A24" s="202" t="str">
        <f>'t1'!A24</f>
        <v>POSIZIONE ECONOMICA C6</v>
      </c>
      <c r="B24" s="203" t="str">
        <f>'t1'!B24</f>
        <v>097000</v>
      </c>
      <c r="C24" s="204"/>
      <c r="D24" s="205"/>
      <c r="E24" s="206"/>
      <c r="F24" s="207"/>
      <c r="G24" s="208"/>
      <c r="H24" s="205"/>
      <c r="I24" s="208"/>
      <c r="J24" s="205"/>
      <c r="K24" s="209"/>
      <c r="L24" s="210"/>
      <c r="M24" s="211"/>
      <c r="N24" s="216"/>
      <c r="O24" s="217"/>
      <c r="P24" s="218"/>
      <c r="Q24" s="215">
        <f>'t1'!M24</f>
        <v>1</v>
      </c>
      <c r="R24"/>
    </row>
    <row r="25" spans="1:18" ht="12.75" customHeight="1" x14ac:dyDescent="0.2">
      <c r="A25" s="202" t="str">
        <f>'t1'!A25</f>
        <v>POSIZIONE ECONOMICA C5</v>
      </c>
      <c r="B25" s="203" t="str">
        <f>'t1'!B25</f>
        <v>046000</v>
      </c>
      <c r="C25" s="204"/>
      <c r="D25" s="205"/>
      <c r="E25" s="206"/>
      <c r="F25" s="207"/>
      <c r="G25" s="208"/>
      <c r="H25" s="205"/>
      <c r="I25" s="208"/>
      <c r="J25" s="205"/>
      <c r="K25" s="209"/>
      <c r="L25" s="210"/>
      <c r="M25" s="211"/>
      <c r="N25" s="216"/>
      <c r="O25" s="217"/>
      <c r="P25" s="218"/>
      <c r="Q25" s="215">
        <f>'t1'!M25</f>
        <v>1</v>
      </c>
      <c r="R25"/>
    </row>
    <row r="26" spans="1:18" ht="12.75" customHeight="1" x14ac:dyDescent="0.2">
      <c r="A26" s="202" t="str">
        <f>'t1'!A26</f>
        <v>POSIZIONE ECONOMICA C4</v>
      </c>
      <c r="B26" s="203" t="str">
        <f>'t1'!B26</f>
        <v>045000</v>
      </c>
      <c r="C26" s="204"/>
      <c r="D26" s="205"/>
      <c r="E26" s="206"/>
      <c r="F26" s="207"/>
      <c r="G26" s="208"/>
      <c r="H26" s="205"/>
      <c r="I26" s="208"/>
      <c r="J26" s="205"/>
      <c r="K26" s="209"/>
      <c r="L26" s="210"/>
      <c r="M26" s="211"/>
      <c r="N26" s="216"/>
      <c r="O26" s="217"/>
      <c r="P26" s="218"/>
      <c r="Q26" s="215">
        <f>'t1'!M26</f>
        <v>1</v>
      </c>
      <c r="R26"/>
    </row>
    <row r="27" spans="1:18" ht="12.75" customHeight="1" x14ac:dyDescent="0.2">
      <c r="A27" s="202" t="str">
        <f>'t1'!A27</f>
        <v>POSIZIONE ECONOMICA C3</v>
      </c>
      <c r="B27" s="203" t="str">
        <f>'t1'!B27</f>
        <v>043000</v>
      </c>
      <c r="C27" s="204"/>
      <c r="D27" s="205"/>
      <c r="E27" s="206"/>
      <c r="F27" s="207"/>
      <c r="G27" s="208"/>
      <c r="H27" s="205"/>
      <c r="I27" s="208"/>
      <c r="J27" s="205"/>
      <c r="K27" s="209"/>
      <c r="L27" s="210"/>
      <c r="M27" s="211"/>
      <c r="N27" s="216"/>
      <c r="O27" s="217"/>
      <c r="P27" s="218"/>
      <c r="Q27" s="215">
        <f>'t1'!M27</f>
        <v>0</v>
      </c>
      <c r="R27"/>
    </row>
    <row r="28" spans="1:18" ht="12.75" customHeight="1" x14ac:dyDescent="0.2">
      <c r="A28" s="202" t="str">
        <f>'t1'!A28</f>
        <v>POSIZIONE ECONOMICA C2</v>
      </c>
      <c r="B28" s="203" t="str">
        <f>'t1'!B28</f>
        <v>042000</v>
      </c>
      <c r="C28" s="204"/>
      <c r="D28" s="205"/>
      <c r="E28" s="206"/>
      <c r="F28" s="207"/>
      <c r="G28" s="208"/>
      <c r="H28" s="205"/>
      <c r="I28" s="208"/>
      <c r="J28" s="205"/>
      <c r="K28" s="209"/>
      <c r="L28" s="210"/>
      <c r="M28" s="211"/>
      <c r="N28" s="216"/>
      <c r="O28" s="217"/>
      <c r="P28" s="218"/>
      <c r="Q28" s="215">
        <f>'t1'!M28</f>
        <v>0</v>
      </c>
      <c r="R28"/>
    </row>
    <row r="29" spans="1:18" ht="12.75" customHeight="1" x14ac:dyDescent="0.2">
      <c r="A29" s="202" t="str">
        <f>'t1'!A29</f>
        <v>POSIZIONE ECONOMICA C1</v>
      </c>
      <c r="B29" s="203" t="str">
        <f>'t1'!B29</f>
        <v>0C1000</v>
      </c>
      <c r="C29" s="204"/>
      <c r="D29" s="205"/>
      <c r="E29" s="206"/>
      <c r="F29" s="207"/>
      <c r="G29" s="208"/>
      <c r="H29" s="205"/>
      <c r="I29" s="208"/>
      <c r="J29" s="205"/>
      <c r="K29" s="209"/>
      <c r="L29" s="210"/>
      <c r="M29" s="211"/>
      <c r="N29" s="216"/>
      <c r="O29" s="217"/>
      <c r="P29" s="218"/>
      <c r="Q29" s="215">
        <f>'t1'!M29</f>
        <v>1</v>
      </c>
      <c r="R29"/>
    </row>
    <row r="30" spans="1:18" ht="12.75" customHeight="1" x14ac:dyDescent="0.2">
      <c r="A30" s="202" t="str">
        <f>'t1'!A30</f>
        <v>POSIZIONE ECONOMICA B8</v>
      </c>
      <c r="B30" s="203" t="str">
        <f>'t1'!B30</f>
        <v>0B8000</v>
      </c>
      <c r="C30" s="204"/>
      <c r="D30" s="205"/>
      <c r="E30" s="206"/>
      <c r="F30" s="207"/>
      <c r="G30" s="208"/>
      <c r="H30" s="205"/>
      <c r="I30" s="208"/>
      <c r="J30" s="205"/>
      <c r="K30" s="209"/>
      <c r="L30" s="210"/>
      <c r="M30" s="211"/>
      <c r="N30" s="216"/>
      <c r="O30" s="217"/>
      <c r="P30" s="218"/>
      <c r="Q30" s="215">
        <f>'t1'!M30</f>
        <v>1</v>
      </c>
      <c r="R30"/>
    </row>
    <row r="31" spans="1:18" ht="12.75" customHeight="1" x14ac:dyDescent="0.2">
      <c r="A31" s="202" t="str">
        <f>'t1'!A31</f>
        <v>POSIZ. ECON. B7 - PROFILO ACCESSO B3</v>
      </c>
      <c r="B31" s="203" t="str">
        <f>'t1'!B31</f>
        <v>0B7A00</v>
      </c>
      <c r="C31" s="204"/>
      <c r="D31" s="205"/>
      <c r="E31" s="206"/>
      <c r="F31" s="207"/>
      <c r="G31" s="208"/>
      <c r="H31" s="205"/>
      <c r="I31" s="208"/>
      <c r="J31" s="205"/>
      <c r="K31" s="209"/>
      <c r="L31" s="210"/>
      <c r="M31" s="211"/>
      <c r="N31" s="216"/>
      <c r="O31" s="217"/>
      <c r="P31" s="218"/>
      <c r="Q31" s="215">
        <f>'t1'!M31</f>
        <v>0</v>
      </c>
      <c r="R31"/>
    </row>
    <row r="32" spans="1:18" ht="12.75" customHeight="1" x14ac:dyDescent="0.2">
      <c r="A32" s="202" t="str">
        <f>'t1'!A32</f>
        <v>POSIZ. ECON. B7 - PROFILO  ACCESSO B1</v>
      </c>
      <c r="B32" s="203" t="str">
        <f>'t1'!B32</f>
        <v>0B7000</v>
      </c>
      <c r="C32" s="204"/>
      <c r="D32" s="205"/>
      <c r="E32" s="206"/>
      <c r="F32" s="207"/>
      <c r="G32" s="208"/>
      <c r="H32" s="205"/>
      <c r="I32" s="208"/>
      <c r="J32" s="205"/>
      <c r="K32" s="209"/>
      <c r="L32" s="210"/>
      <c r="M32" s="211"/>
      <c r="N32" s="216"/>
      <c r="O32" s="217"/>
      <c r="P32" s="218"/>
      <c r="Q32" s="215">
        <f>'t1'!M32</f>
        <v>0</v>
      </c>
      <c r="R32"/>
    </row>
    <row r="33" spans="1:18" ht="12.75" customHeight="1" x14ac:dyDescent="0.2">
      <c r="A33" s="202" t="str">
        <f>'t1'!A33</f>
        <v>POSIZ.ECON. B6 PROFILI ACCESSO B3</v>
      </c>
      <c r="B33" s="203" t="str">
        <f>'t1'!B33</f>
        <v>038490</v>
      </c>
      <c r="C33" s="204"/>
      <c r="D33" s="205"/>
      <c r="E33" s="206"/>
      <c r="F33" s="207"/>
      <c r="G33" s="208"/>
      <c r="H33" s="205"/>
      <c r="I33" s="208"/>
      <c r="J33" s="205"/>
      <c r="K33" s="209"/>
      <c r="L33" s="210"/>
      <c r="M33" s="211"/>
      <c r="N33" s="216"/>
      <c r="O33" s="217"/>
      <c r="P33" s="218"/>
      <c r="Q33" s="215">
        <f>'t1'!M33</f>
        <v>0</v>
      </c>
      <c r="R33"/>
    </row>
    <row r="34" spans="1:18" ht="12.75" customHeight="1" x14ac:dyDescent="0.2">
      <c r="A34" s="202" t="str">
        <f>'t1'!A34</f>
        <v>POSIZ.ECON. B6 PROFILI ACCESSO B1</v>
      </c>
      <c r="B34" s="203" t="str">
        <f>'t1'!B34</f>
        <v>038491</v>
      </c>
      <c r="C34" s="204"/>
      <c r="D34" s="205"/>
      <c r="E34" s="206"/>
      <c r="F34" s="207"/>
      <c r="G34" s="208"/>
      <c r="H34" s="205"/>
      <c r="I34" s="208"/>
      <c r="J34" s="205"/>
      <c r="K34" s="209"/>
      <c r="L34" s="210"/>
      <c r="M34" s="211"/>
      <c r="N34" s="216"/>
      <c r="O34" s="217"/>
      <c r="P34" s="218"/>
      <c r="Q34" s="215">
        <f>'t1'!M34</f>
        <v>0</v>
      </c>
      <c r="R34"/>
    </row>
    <row r="35" spans="1:18" ht="12.75" customHeight="1" x14ac:dyDescent="0.2">
      <c r="A35" s="202" t="str">
        <f>'t1'!A35</f>
        <v>POSIZ.ECON. B5 PROFILI ACCESSO B3</v>
      </c>
      <c r="B35" s="203" t="str">
        <f>'t1'!B35</f>
        <v>037492</v>
      </c>
      <c r="C35" s="204"/>
      <c r="D35" s="205"/>
      <c r="E35" s="206"/>
      <c r="F35" s="207"/>
      <c r="G35" s="208"/>
      <c r="H35" s="205"/>
      <c r="I35" s="208"/>
      <c r="J35" s="205"/>
      <c r="K35" s="209"/>
      <c r="L35" s="210"/>
      <c r="M35" s="211"/>
      <c r="N35" s="216"/>
      <c r="O35" s="217"/>
      <c r="P35" s="218"/>
      <c r="Q35" s="215">
        <f>'t1'!M35</f>
        <v>0</v>
      </c>
      <c r="R35"/>
    </row>
    <row r="36" spans="1:18" ht="12.75" customHeight="1" x14ac:dyDescent="0.2">
      <c r="A36" s="202" t="str">
        <f>'t1'!A36</f>
        <v>POSIZ.ECON. B5 PROFILI ACCESSO B1</v>
      </c>
      <c r="B36" s="203" t="str">
        <f>'t1'!B36</f>
        <v>037493</v>
      </c>
      <c r="C36" s="204"/>
      <c r="D36" s="205"/>
      <c r="E36" s="206"/>
      <c r="F36" s="207"/>
      <c r="G36" s="208"/>
      <c r="H36" s="205"/>
      <c r="I36" s="208"/>
      <c r="J36" s="205"/>
      <c r="K36" s="209"/>
      <c r="L36" s="210"/>
      <c r="M36" s="211"/>
      <c r="N36" s="216"/>
      <c r="O36" s="217"/>
      <c r="P36" s="218"/>
      <c r="Q36" s="215">
        <f>'t1'!M36</f>
        <v>1</v>
      </c>
      <c r="R36"/>
    </row>
    <row r="37" spans="1:18" ht="12.75" customHeight="1" x14ac:dyDescent="0.2">
      <c r="A37" s="202" t="str">
        <f>'t1'!A37</f>
        <v>POSIZ.ECON. B4 PROFILI ACCESSO B3</v>
      </c>
      <c r="B37" s="203" t="str">
        <f>'t1'!B37</f>
        <v>036494</v>
      </c>
      <c r="C37" s="204"/>
      <c r="D37" s="205"/>
      <c r="E37" s="206"/>
      <c r="F37" s="207"/>
      <c r="G37" s="208"/>
      <c r="H37" s="205"/>
      <c r="I37" s="208"/>
      <c r="J37" s="205"/>
      <c r="K37" s="209"/>
      <c r="L37" s="210"/>
      <c r="M37" s="211"/>
      <c r="N37" s="216"/>
      <c r="O37" s="217"/>
      <c r="P37" s="218"/>
      <c r="Q37" s="215">
        <f>'t1'!M37</f>
        <v>0</v>
      </c>
      <c r="R37"/>
    </row>
    <row r="38" spans="1:18" ht="12.75" customHeight="1" x14ac:dyDescent="0.2">
      <c r="A38" s="202" t="str">
        <f>'t1'!A38</f>
        <v>POSIZ.ECON. B4 PROFILI ACCESSO B1</v>
      </c>
      <c r="B38" s="203" t="str">
        <f>'t1'!B38</f>
        <v>036495</v>
      </c>
      <c r="C38" s="204"/>
      <c r="D38" s="205"/>
      <c r="E38" s="206"/>
      <c r="F38" s="207"/>
      <c r="G38" s="208"/>
      <c r="H38" s="205"/>
      <c r="I38" s="208"/>
      <c r="J38" s="205"/>
      <c r="K38" s="209"/>
      <c r="L38" s="210"/>
      <c r="M38" s="211"/>
      <c r="N38" s="216"/>
      <c r="O38" s="217"/>
      <c r="P38" s="218"/>
      <c r="Q38" s="215">
        <f>'t1'!M38</f>
        <v>1</v>
      </c>
      <c r="R38"/>
    </row>
    <row r="39" spans="1:18" ht="12.75" customHeight="1" x14ac:dyDescent="0.2">
      <c r="A39" s="202" t="str">
        <f>'t1'!A39</f>
        <v>POSIZIONE ECONOMICA DI ACCESSO B3</v>
      </c>
      <c r="B39" s="203" t="str">
        <f>'t1'!B39</f>
        <v>055000</v>
      </c>
      <c r="C39" s="204"/>
      <c r="D39" s="205"/>
      <c r="E39" s="206"/>
      <c r="F39" s="207"/>
      <c r="G39" s="208"/>
      <c r="H39" s="205"/>
      <c r="I39" s="208"/>
      <c r="J39" s="205"/>
      <c r="K39" s="209"/>
      <c r="L39" s="210"/>
      <c r="M39" s="211"/>
      <c r="N39" s="216"/>
      <c r="O39" s="217"/>
      <c r="P39" s="218"/>
      <c r="Q39" s="215">
        <f>'t1'!M39</f>
        <v>0</v>
      </c>
      <c r="R39"/>
    </row>
    <row r="40" spans="1:18" ht="12.75" customHeight="1" x14ac:dyDescent="0.2">
      <c r="A40" s="202" t="str">
        <f>'t1'!A40</f>
        <v>POSIZIONE ECONOMICA B3</v>
      </c>
      <c r="B40" s="203" t="str">
        <f>'t1'!B40</f>
        <v>034000</v>
      </c>
      <c r="C40" s="204"/>
      <c r="D40" s="205"/>
      <c r="E40" s="206"/>
      <c r="F40" s="207"/>
      <c r="G40" s="208"/>
      <c r="H40" s="205"/>
      <c r="I40" s="208"/>
      <c r="J40" s="205"/>
      <c r="K40" s="209"/>
      <c r="L40" s="210"/>
      <c r="M40" s="211"/>
      <c r="N40" s="216"/>
      <c r="O40" s="217"/>
      <c r="P40" s="218"/>
      <c r="Q40" s="215">
        <f>'t1'!M40</f>
        <v>0</v>
      </c>
      <c r="R40"/>
    </row>
    <row r="41" spans="1:18" ht="12.75" customHeight="1" x14ac:dyDescent="0.2">
      <c r="A41" s="202" t="str">
        <f>'t1'!A41</f>
        <v>POSIZIONE ECONOMICA B2</v>
      </c>
      <c r="B41" s="203" t="str">
        <f>'t1'!B41</f>
        <v>032000</v>
      </c>
      <c r="C41" s="204"/>
      <c r="D41" s="205"/>
      <c r="E41" s="206"/>
      <c r="F41" s="207"/>
      <c r="G41" s="208"/>
      <c r="H41" s="205"/>
      <c r="I41" s="208"/>
      <c r="J41" s="205"/>
      <c r="K41" s="209"/>
      <c r="L41" s="210"/>
      <c r="M41" s="211"/>
      <c r="N41" s="216"/>
      <c r="O41" s="217"/>
      <c r="P41" s="218"/>
      <c r="Q41" s="215">
        <f>'t1'!M41</f>
        <v>0</v>
      </c>
      <c r="R41"/>
    </row>
    <row r="42" spans="1:18" ht="12.75" customHeight="1" x14ac:dyDescent="0.2">
      <c r="A42" s="202" t="str">
        <f>'t1'!A42</f>
        <v>POSIZIONE ECONOMICA DI ACCESSO B1</v>
      </c>
      <c r="B42" s="203" t="str">
        <f>'t1'!B42</f>
        <v>054000</v>
      </c>
      <c r="C42" s="204"/>
      <c r="D42" s="205"/>
      <c r="E42" s="206"/>
      <c r="F42" s="207"/>
      <c r="G42" s="208"/>
      <c r="H42" s="205"/>
      <c r="I42" s="208"/>
      <c r="J42" s="205"/>
      <c r="K42" s="209"/>
      <c r="L42" s="210"/>
      <c r="M42" s="211"/>
      <c r="N42" s="216"/>
      <c r="O42" s="217"/>
      <c r="P42" s="218"/>
      <c r="Q42" s="215">
        <f>'t1'!M42</f>
        <v>0</v>
      </c>
      <c r="R42"/>
    </row>
    <row r="43" spans="1:18" ht="12.75" customHeight="1" x14ac:dyDescent="0.2">
      <c r="A43" s="202" t="str">
        <f>'t1'!A43</f>
        <v>POSIZIONE ECONOMICA A6</v>
      </c>
      <c r="B43" s="203" t="str">
        <f>'t1'!B43</f>
        <v>0A6000</v>
      </c>
      <c r="C43" s="204"/>
      <c r="D43" s="205"/>
      <c r="E43" s="206"/>
      <c r="F43" s="207"/>
      <c r="G43" s="208"/>
      <c r="H43" s="205"/>
      <c r="I43" s="208"/>
      <c r="J43" s="205"/>
      <c r="K43" s="209"/>
      <c r="L43" s="210"/>
      <c r="M43" s="211"/>
      <c r="N43" s="216"/>
      <c r="O43" s="217"/>
      <c r="P43" s="218"/>
      <c r="Q43" s="215">
        <f>'t1'!M43</f>
        <v>0</v>
      </c>
      <c r="R43"/>
    </row>
    <row r="44" spans="1:18" ht="12.75" customHeight="1" x14ac:dyDescent="0.2">
      <c r="A44" s="202" t="str">
        <f>'t1'!A44</f>
        <v>POSIZIONE ECONOMICA A5</v>
      </c>
      <c r="B44" s="203" t="str">
        <f>'t1'!B44</f>
        <v>0A5000</v>
      </c>
      <c r="C44" s="204"/>
      <c r="D44" s="205"/>
      <c r="E44" s="206"/>
      <c r="F44" s="207"/>
      <c r="G44" s="208"/>
      <c r="H44" s="205"/>
      <c r="I44" s="208"/>
      <c r="J44" s="205"/>
      <c r="K44" s="209"/>
      <c r="L44" s="210"/>
      <c r="M44" s="211"/>
      <c r="N44" s="216"/>
      <c r="O44" s="217"/>
      <c r="P44" s="218"/>
      <c r="Q44" s="215">
        <f>'t1'!M44</f>
        <v>1</v>
      </c>
      <c r="R44"/>
    </row>
    <row r="45" spans="1:18" ht="12.75" customHeight="1" x14ac:dyDescent="0.2">
      <c r="A45" s="202" t="str">
        <f>'t1'!A45</f>
        <v>POSIZIONE ECONOMICA A4</v>
      </c>
      <c r="B45" s="203" t="str">
        <f>'t1'!B45</f>
        <v>028000</v>
      </c>
      <c r="C45" s="204"/>
      <c r="D45" s="205"/>
      <c r="E45" s="206"/>
      <c r="F45" s="207"/>
      <c r="G45" s="208"/>
      <c r="H45" s="205"/>
      <c r="I45" s="208"/>
      <c r="J45" s="205"/>
      <c r="K45" s="209"/>
      <c r="L45" s="210"/>
      <c r="M45" s="211"/>
      <c r="N45" s="216"/>
      <c r="O45" s="217"/>
      <c r="P45" s="218"/>
      <c r="Q45" s="215">
        <f>'t1'!M45</f>
        <v>0</v>
      </c>
      <c r="R45"/>
    </row>
    <row r="46" spans="1:18" ht="12.75" customHeight="1" x14ac:dyDescent="0.2">
      <c r="A46" s="202" t="str">
        <f>'t1'!A46</f>
        <v>POSIZIONE ECONOMICA A3</v>
      </c>
      <c r="B46" s="203" t="str">
        <f>'t1'!B46</f>
        <v>027000</v>
      </c>
      <c r="C46" s="204"/>
      <c r="D46" s="205"/>
      <c r="E46" s="206"/>
      <c r="F46" s="207"/>
      <c r="G46" s="208"/>
      <c r="H46" s="205"/>
      <c r="I46" s="208"/>
      <c r="J46" s="205"/>
      <c r="K46" s="209"/>
      <c r="L46" s="210"/>
      <c r="M46" s="211"/>
      <c r="N46" s="216"/>
      <c r="O46" s="217"/>
      <c r="P46" s="218"/>
      <c r="Q46" s="215">
        <f>'t1'!M46</f>
        <v>0</v>
      </c>
      <c r="R46"/>
    </row>
    <row r="47" spans="1:18" ht="12.75" customHeight="1" x14ac:dyDescent="0.2">
      <c r="A47" s="202" t="str">
        <f>'t1'!A47</f>
        <v>POSIZIONE ECONOMICA A2</v>
      </c>
      <c r="B47" s="203" t="str">
        <f>'t1'!B47</f>
        <v>025000</v>
      </c>
      <c r="C47" s="204"/>
      <c r="D47" s="205"/>
      <c r="E47" s="206"/>
      <c r="F47" s="207"/>
      <c r="G47" s="208"/>
      <c r="H47" s="205"/>
      <c r="I47" s="208"/>
      <c r="J47" s="205"/>
      <c r="K47" s="209"/>
      <c r="L47" s="210"/>
      <c r="M47" s="211"/>
      <c r="N47" s="216"/>
      <c r="O47" s="217"/>
      <c r="P47" s="218"/>
      <c r="Q47" s="215">
        <f>'t1'!M47</f>
        <v>0</v>
      </c>
      <c r="R47"/>
    </row>
    <row r="48" spans="1:18" ht="12.75" customHeight="1" x14ac:dyDescent="0.2">
      <c r="A48" s="202" t="str">
        <f>'t1'!A48</f>
        <v>POSIZIONE ECONOMICA A1</v>
      </c>
      <c r="B48" s="203" t="str">
        <f>'t1'!B48</f>
        <v>0A1000</v>
      </c>
      <c r="C48" s="204"/>
      <c r="D48" s="205"/>
      <c r="E48" s="206"/>
      <c r="F48" s="207"/>
      <c r="G48" s="208"/>
      <c r="H48" s="205"/>
      <c r="I48" s="208"/>
      <c r="J48" s="205"/>
      <c r="K48" s="209"/>
      <c r="L48" s="210"/>
      <c r="M48" s="211"/>
      <c r="N48" s="216"/>
      <c r="O48" s="217"/>
      <c r="P48" s="218"/>
      <c r="Q48" s="215">
        <f>'t1'!M48</f>
        <v>0</v>
      </c>
      <c r="R48"/>
    </row>
    <row r="49" spans="1:22" ht="12.75" customHeight="1" x14ac:dyDescent="0.2">
      <c r="A49" s="202" t="str">
        <f>'t1'!A49</f>
        <v>CONTRATTISTI</v>
      </c>
      <c r="B49" s="203" t="str">
        <f>'t1'!B49</f>
        <v>000061</v>
      </c>
      <c r="C49" s="204"/>
      <c r="D49" s="205"/>
      <c r="E49" s="206"/>
      <c r="F49" s="207"/>
      <c r="G49" s="208"/>
      <c r="H49" s="205"/>
      <c r="I49" s="208"/>
      <c r="J49" s="205"/>
      <c r="K49" s="209"/>
      <c r="L49" s="210"/>
      <c r="M49" s="211"/>
      <c r="N49" s="216"/>
      <c r="O49" s="219"/>
      <c r="P49" s="220"/>
      <c r="Q49" s="215">
        <f>'t1'!M49</f>
        <v>0</v>
      </c>
      <c r="R49"/>
    </row>
    <row r="50" spans="1:22" ht="12.75" customHeight="1" thickBot="1" x14ac:dyDescent="0.25">
      <c r="A50" s="202" t="str">
        <f>'t1'!A50</f>
        <v>COLLABORATORE A T.D. ART. 90 TUEL</v>
      </c>
      <c r="B50" s="203" t="str">
        <f>'t1'!B50</f>
        <v>000096</v>
      </c>
      <c r="C50" s="204"/>
      <c r="D50" s="205"/>
      <c r="E50" s="206"/>
      <c r="F50" s="207"/>
      <c r="G50" s="208"/>
      <c r="H50" s="205"/>
      <c r="I50" s="208"/>
      <c r="J50" s="205"/>
      <c r="K50" s="209"/>
      <c r="L50" s="210"/>
      <c r="M50" s="211"/>
      <c r="N50" s="216"/>
      <c r="O50" s="219"/>
      <c r="P50" s="220"/>
      <c r="Q50" s="215">
        <f>'t1'!M50</f>
        <v>0</v>
      </c>
      <c r="R50"/>
    </row>
    <row r="51" spans="1:22" ht="15.75" customHeight="1" thickTop="1" thickBot="1" x14ac:dyDescent="0.25">
      <c r="A51" s="221" t="s">
        <v>98</v>
      </c>
      <c r="B51" s="222"/>
      <c r="C51" s="223">
        <f t="shared" ref="C51:N51" si="0">SUM(C6:C50)</f>
        <v>0</v>
      </c>
      <c r="D51" s="224">
        <f t="shared" si="0"/>
        <v>0</v>
      </c>
      <c r="E51" s="225">
        <f t="shared" si="0"/>
        <v>0</v>
      </c>
      <c r="F51" s="226">
        <f t="shared" si="0"/>
        <v>0</v>
      </c>
      <c r="G51" s="225">
        <f>SUM(G6:G50)</f>
        <v>0</v>
      </c>
      <c r="H51" s="227">
        <f>SUM(H6:H50)</f>
        <v>0</v>
      </c>
      <c r="I51" s="225">
        <f>SUM(I6:I50)</f>
        <v>0</v>
      </c>
      <c r="J51" s="227">
        <f>SUM(J6:J50)</f>
        <v>0</v>
      </c>
      <c r="K51" s="223">
        <f t="shared" si="0"/>
        <v>0</v>
      </c>
      <c r="L51" s="224">
        <f t="shared" si="0"/>
        <v>0</v>
      </c>
      <c r="M51" s="225">
        <f t="shared" si="0"/>
        <v>0</v>
      </c>
      <c r="N51" s="224">
        <f t="shared" si="0"/>
        <v>0</v>
      </c>
      <c r="O51" s="228">
        <f>SUM(O6:O50)</f>
        <v>0</v>
      </c>
      <c r="P51" s="229">
        <f>SUM(P6:P50)</f>
        <v>0</v>
      </c>
      <c r="Q51"/>
      <c r="R51"/>
    </row>
    <row r="52" spans="1:22" x14ac:dyDescent="0.2">
      <c r="A52" s="4"/>
      <c r="B52" s="230"/>
      <c r="C52" s="4"/>
      <c r="D52" s="4"/>
      <c r="E52" s="4"/>
      <c r="F52" s="4"/>
      <c r="G52" s="4"/>
      <c r="H52" s="4"/>
      <c r="I52" s="4"/>
      <c r="J52" s="4"/>
      <c r="K52" s="4"/>
      <c r="L52" s="4"/>
      <c r="M52" s="4"/>
      <c r="N52" s="4"/>
    </row>
    <row r="53" spans="1:22" x14ac:dyDescent="0.2">
      <c r="A53" s="4"/>
      <c r="B53" s="230"/>
      <c r="C53" s="4"/>
      <c r="D53" s="231"/>
      <c r="E53" s="4"/>
      <c r="F53" s="4"/>
      <c r="G53" s="4"/>
      <c r="H53" s="4"/>
      <c r="I53" s="4"/>
      <c r="J53" s="4"/>
      <c r="K53" s="4"/>
      <c r="L53" s="4"/>
      <c r="M53" s="4"/>
      <c r="N53" s="4"/>
      <c r="Q53" s="4"/>
      <c r="R53" s="4"/>
      <c r="S53" s="4"/>
      <c r="T53" s="4"/>
      <c r="U53" s="4"/>
      <c r="V53" s="4"/>
    </row>
    <row r="54" spans="1:22" s="4" customFormat="1" x14ac:dyDescent="0.2">
      <c r="B54" s="52"/>
    </row>
    <row r="55" spans="1:22" x14ac:dyDescent="0.2">
      <c r="A55" s="4" t="s">
        <v>153</v>
      </c>
      <c r="B55" s="232"/>
    </row>
    <row r="56" spans="1:22" x14ac:dyDescent="0.2">
      <c r="A56" s="233" t="s">
        <v>154</v>
      </c>
    </row>
  </sheetData>
  <sheetProtection password="DD41" sheet="1" formatColumns="0" selectLockedCells="1"/>
  <mergeCells count="10">
    <mergeCell ref="A1:L1"/>
    <mergeCell ref="F2:N2"/>
    <mergeCell ref="K3:P3"/>
    <mergeCell ref="C4:D4"/>
    <mergeCell ref="E4:F4"/>
    <mergeCell ref="G4:H4"/>
    <mergeCell ref="I4:J4"/>
    <mergeCell ref="K4:L4"/>
    <mergeCell ref="M4:N4"/>
    <mergeCell ref="O4:P4"/>
  </mergeCells>
  <conditionalFormatting sqref="A6:J50">
    <cfRule type="expression" dxfId="16" priority="1" stopIfTrue="1">
      <formula>$Q6&gt;0</formula>
    </cfRule>
  </conditionalFormatting>
  <printOptions horizontalCentered="1" verticalCentered="1"/>
  <pageMargins left="0" right="0" top="0.19685039370078741" bottom="0.17" header="0.18" footer="0.21"/>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X62"/>
  <sheetViews>
    <sheetView showGridLines="0" zoomScaleNormal="100" workbookViewId="0">
      <pane xSplit="2" ySplit="5" topLeftCell="C12" activePane="bottomRight" state="frozen"/>
      <selection activeCell="AD33" sqref="AD33"/>
      <selection pane="topRight" activeCell="AD33" sqref="AD33"/>
      <selection pane="bottomLeft" activeCell="AD33" sqref="AD33"/>
      <selection pane="bottomRight" activeCell="AD33" sqref="AD33"/>
    </sheetView>
  </sheetViews>
  <sheetFormatPr defaultRowHeight="11.25" x14ac:dyDescent="0.2"/>
  <cols>
    <col min="1" max="1" width="48.1640625" style="4" customWidth="1"/>
    <col min="2" max="2" width="17.1640625" style="52" customWidth="1"/>
    <col min="3" max="5" width="4" style="52" customWidth="1"/>
    <col min="6" max="47" width="4" style="4" customWidth="1"/>
    <col min="48" max="48" width="12" style="4" customWidth="1"/>
    <col min="49" max="71" width="3.6640625" style="4" customWidth="1"/>
    <col min="72" max="16384" width="9.33203125" style="4"/>
  </cols>
  <sheetData>
    <row r="1" spans="1:48" ht="43.5" customHeight="1" x14ac:dyDescent="0.2">
      <c r="A1" s="169" t="str">
        <f>'t1'!A1</f>
        <v>REGIONI ED AUTONOMIE LOCALI - anno 2022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56"/>
    </row>
    <row r="2" spans="1:48" ht="30" customHeight="1" thickBot="1" x14ac:dyDescent="0.25">
      <c r="A2" s="235"/>
      <c r="B2" s="171"/>
      <c r="C2" s="171"/>
      <c r="D2" s="171"/>
      <c r="E2" s="171"/>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172"/>
      <c r="AH2" s="172"/>
      <c r="AI2" s="172"/>
      <c r="AJ2" s="172"/>
      <c r="AK2" s="172"/>
      <c r="AL2" s="172"/>
      <c r="AM2" s="172"/>
      <c r="AN2" s="172"/>
      <c r="AO2" s="172"/>
      <c r="AP2" s="172"/>
      <c r="AQ2" s="172"/>
      <c r="AR2" s="172"/>
      <c r="AS2" s="172"/>
      <c r="AT2" s="172"/>
      <c r="AU2" s="172"/>
      <c r="AV2" s="172"/>
    </row>
    <row r="3" spans="1:48" ht="13.5" thickBot="1" x14ac:dyDescent="0.25">
      <c r="A3" s="236"/>
      <c r="B3" s="62"/>
      <c r="C3" s="237" t="s">
        <v>0</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8"/>
    </row>
    <row r="4" spans="1:48" s="98" customFormat="1" ht="16.5" customHeight="1" thickTop="1" x14ac:dyDescent="0.2">
      <c r="A4" s="239"/>
      <c r="B4" s="240"/>
      <c r="C4" s="241" t="s">
        <v>155</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3"/>
    </row>
    <row r="5" spans="1:48" ht="64.150000000000006" customHeight="1" thickBot="1" x14ac:dyDescent="0.25">
      <c r="A5" s="244" t="s">
        <v>156</v>
      </c>
      <c r="B5" s="245" t="s">
        <v>157</v>
      </c>
      <c r="C5" s="246" t="str">
        <f>B6</f>
        <v>0D0102</v>
      </c>
      <c r="D5" s="247" t="str">
        <f>B7</f>
        <v>0D0103</v>
      </c>
      <c r="E5" s="247" t="str">
        <f>B8</f>
        <v>0D0485</v>
      </c>
      <c r="F5" s="247" t="str">
        <f>B9</f>
        <v>0D0097</v>
      </c>
      <c r="G5" s="247" t="str">
        <f>B10</f>
        <v>0D0095</v>
      </c>
      <c r="H5" s="247" t="str">
        <f>B11</f>
        <v>0D0098</v>
      </c>
      <c r="I5" s="247" t="str">
        <f>B12</f>
        <v>0D0104</v>
      </c>
      <c r="J5" s="247" t="str">
        <f>B13</f>
        <v>0D0164</v>
      </c>
      <c r="K5" s="247" t="str">
        <f>B14</f>
        <v>0D0165</v>
      </c>
      <c r="L5" s="248" t="str">
        <f>B15</f>
        <v>0D0I95</v>
      </c>
      <c r="M5" s="248" t="str">
        <f>B16</f>
        <v>0D0I96</v>
      </c>
      <c r="N5" s="248" t="str">
        <f>B17</f>
        <v>0D7000</v>
      </c>
      <c r="O5" s="247" t="str">
        <f>B18</f>
        <v>099000</v>
      </c>
      <c r="P5" s="247" t="str">
        <f>B19</f>
        <v>0D5000</v>
      </c>
      <c r="Q5" s="247" t="str">
        <f>B20</f>
        <v>0D4000</v>
      </c>
      <c r="R5" s="247" t="str">
        <f>B21</f>
        <v>050000</v>
      </c>
      <c r="S5" s="247" t="str">
        <f>B22</f>
        <v>049000</v>
      </c>
      <c r="T5" s="247" t="str">
        <f>B23</f>
        <v>0D1000</v>
      </c>
      <c r="U5" s="247" t="str">
        <f>B24</f>
        <v>097000</v>
      </c>
      <c r="V5" s="247" t="str">
        <f>B25</f>
        <v>046000</v>
      </c>
      <c r="W5" s="248" t="str">
        <f>B26</f>
        <v>045000</v>
      </c>
      <c r="X5" s="247" t="str">
        <f>B27</f>
        <v>043000</v>
      </c>
      <c r="Y5" s="247" t="str">
        <f>B28</f>
        <v>042000</v>
      </c>
      <c r="Z5" s="247" t="str">
        <f>B29</f>
        <v>0C1000</v>
      </c>
      <c r="AA5" s="247" t="str">
        <f>B30</f>
        <v>0B8000</v>
      </c>
      <c r="AB5" s="248" t="str">
        <f>B31</f>
        <v>0B7A00</v>
      </c>
      <c r="AC5" s="248" t="str">
        <f>B32</f>
        <v>0B7000</v>
      </c>
      <c r="AD5" s="247" t="str">
        <f>B33</f>
        <v>038490</v>
      </c>
      <c r="AE5" s="247" t="str">
        <f>B34</f>
        <v>038491</v>
      </c>
      <c r="AF5" s="247" t="str">
        <f>B35</f>
        <v>037492</v>
      </c>
      <c r="AG5" s="247" t="str">
        <f>B36</f>
        <v>037493</v>
      </c>
      <c r="AH5" s="247" t="str">
        <f>B37</f>
        <v>036494</v>
      </c>
      <c r="AI5" s="247" t="str">
        <f>B38</f>
        <v>036495</v>
      </c>
      <c r="AJ5" s="247" t="str">
        <f>B39</f>
        <v>055000</v>
      </c>
      <c r="AK5" s="247" t="str">
        <f>B40</f>
        <v>034000</v>
      </c>
      <c r="AL5" s="247" t="str">
        <f>B41</f>
        <v>032000</v>
      </c>
      <c r="AM5" s="247" t="str">
        <f>B42</f>
        <v>054000</v>
      </c>
      <c r="AN5" s="247" t="str">
        <f>B43</f>
        <v>0A6000</v>
      </c>
      <c r="AO5" s="247" t="str">
        <f>B44</f>
        <v>0A5000</v>
      </c>
      <c r="AP5" s="247" t="str">
        <f>B45</f>
        <v>028000</v>
      </c>
      <c r="AQ5" s="247" t="str">
        <f>B46</f>
        <v>027000</v>
      </c>
      <c r="AR5" s="247" t="str">
        <f>B47</f>
        <v>025000</v>
      </c>
      <c r="AS5" s="247" t="str">
        <f>B48</f>
        <v>0A1000</v>
      </c>
      <c r="AT5" s="247" t="str">
        <f>B49</f>
        <v>000061</v>
      </c>
      <c r="AU5" s="247" t="str">
        <f>B50</f>
        <v>000096</v>
      </c>
      <c r="AV5" s="249" t="s">
        <v>158</v>
      </c>
    </row>
    <row r="6" spans="1:48" ht="12" customHeight="1" thickTop="1" x14ac:dyDescent="0.2">
      <c r="A6" s="202" t="str">
        <f>'t1'!A6</f>
        <v>SEGRETARIO A</v>
      </c>
      <c r="B6" s="250" t="str">
        <f>'t1'!B6</f>
        <v>0D0102</v>
      </c>
      <c r="C6" s="251"/>
      <c r="D6" s="251"/>
      <c r="E6" s="251"/>
      <c r="F6" s="252"/>
      <c r="G6" s="252"/>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4">
        <f t="shared" ref="AV6:AV50" si="0">SUM(C6:AU6)</f>
        <v>0</v>
      </c>
    </row>
    <row r="7" spans="1:48" ht="12" customHeight="1" x14ac:dyDescent="0.2">
      <c r="A7" s="202" t="str">
        <f>'t1'!A7</f>
        <v>SEGRETARIO B</v>
      </c>
      <c r="B7" s="250" t="str">
        <f>'t1'!B7</f>
        <v>0D0103</v>
      </c>
      <c r="C7" s="252"/>
      <c r="D7" s="252"/>
      <c r="E7" s="252"/>
      <c r="F7" s="252"/>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4">
        <f t="shared" si="0"/>
        <v>0</v>
      </c>
    </row>
    <row r="8" spans="1:48" ht="12" customHeight="1" x14ac:dyDescent="0.2">
      <c r="A8" s="202" t="str">
        <f>'t1'!A8</f>
        <v>SEGRETARIO C</v>
      </c>
      <c r="B8" s="250" t="str">
        <f>'t1'!B8</f>
        <v>0D0485</v>
      </c>
      <c r="C8" s="252"/>
      <c r="D8" s="252"/>
      <c r="E8" s="252"/>
      <c r="F8" s="252"/>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4">
        <f t="shared" si="0"/>
        <v>0</v>
      </c>
    </row>
    <row r="9" spans="1:48" ht="12" customHeight="1" x14ac:dyDescent="0.2">
      <c r="A9" s="202" t="str">
        <f>'t1'!A9</f>
        <v>DIRETTORE  GENERALE</v>
      </c>
      <c r="B9" s="250" t="str">
        <f>'t1'!B9</f>
        <v>0D0097</v>
      </c>
      <c r="C9" s="252"/>
      <c r="D9" s="252"/>
      <c r="E9" s="252"/>
      <c r="F9" s="252"/>
      <c r="G9" s="252"/>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4">
        <f>SUM(C9:AU9)</f>
        <v>0</v>
      </c>
    </row>
    <row r="10" spans="1:48" ht="12" customHeight="1" x14ac:dyDescent="0.2">
      <c r="A10" s="202" t="str">
        <f>'t1'!A10</f>
        <v>ALTE SPECIALIZZ. FUORI D.O.</v>
      </c>
      <c r="B10" s="250" t="str">
        <f>'t1'!B10</f>
        <v>0D0095</v>
      </c>
      <c r="C10" s="252"/>
      <c r="D10" s="252"/>
      <c r="E10" s="252"/>
      <c r="F10" s="252"/>
      <c r="G10" s="252"/>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f>SUM(C10:AU10)</f>
        <v>0</v>
      </c>
    </row>
    <row r="11" spans="1:48" ht="12" customHeight="1" x14ac:dyDescent="0.2">
      <c r="A11" s="202" t="str">
        <f>'t1'!A11</f>
        <v>DIRIGENTE A TEMPO DETERMINATO FUORI D.O.</v>
      </c>
      <c r="B11" s="250" t="str">
        <f>'t1'!B11</f>
        <v>0D0098</v>
      </c>
      <c r="C11" s="252"/>
      <c r="D11" s="252"/>
      <c r="E11" s="252"/>
      <c r="F11" s="252"/>
      <c r="G11" s="252"/>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4">
        <f>SUM(C11:AU11)</f>
        <v>0</v>
      </c>
    </row>
    <row r="12" spans="1:48" ht="12" customHeight="1" x14ac:dyDescent="0.2">
      <c r="A12" s="202" t="str">
        <f>'t1'!A12</f>
        <v>SEGRETARIO GENERALE CCIAA</v>
      </c>
      <c r="B12" s="250" t="str">
        <f>'t1'!B12</f>
        <v>0D0104</v>
      </c>
      <c r="C12" s="252"/>
      <c r="D12" s="252"/>
      <c r="E12" s="252"/>
      <c r="F12" s="252"/>
      <c r="G12" s="252"/>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4">
        <f>SUM(C12:AU12)</f>
        <v>0</v>
      </c>
    </row>
    <row r="13" spans="1:48" ht="12" customHeight="1" x14ac:dyDescent="0.2">
      <c r="A13" s="202" t="str">
        <f>'t1'!A13</f>
        <v>DIRIGENTE A TEMPO INDETERMINATO</v>
      </c>
      <c r="B13" s="250" t="str">
        <f>'t1'!B13</f>
        <v>0D0164</v>
      </c>
      <c r="C13" s="252"/>
      <c r="D13" s="252"/>
      <c r="E13" s="252"/>
      <c r="F13" s="252"/>
      <c r="G13" s="252"/>
      <c r="H13" s="253"/>
      <c r="I13" s="253">
        <v>1</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4">
        <f>SUM(C13:AU13)</f>
        <v>1</v>
      </c>
    </row>
    <row r="14" spans="1:48" ht="12" customHeight="1" x14ac:dyDescent="0.2">
      <c r="A14" s="202" t="str">
        <f>'t1'!A14</f>
        <v>DIRIGENTE A TEMPO DETERMINATO IN D.O.</v>
      </c>
      <c r="B14" s="250" t="str">
        <f>'t1'!B14</f>
        <v>0D0165</v>
      </c>
      <c r="C14" s="255"/>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4">
        <f t="shared" si="0"/>
        <v>0</v>
      </c>
    </row>
    <row r="15" spans="1:48" ht="12" customHeight="1" x14ac:dyDescent="0.2">
      <c r="A15" s="202" t="str">
        <f>'t1'!A15</f>
        <v xml:space="preserve">ALTE SPECIALIZZ. IN D.O. </v>
      </c>
      <c r="B15" s="250" t="str">
        <f>'t1'!B15</f>
        <v>0D0I95</v>
      </c>
      <c r="C15" s="255"/>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4">
        <f t="shared" si="0"/>
        <v>0</v>
      </c>
    </row>
    <row r="16" spans="1:48" ht="12" customHeight="1" x14ac:dyDescent="0.2">
      <c r="A16" s="202" t="str">
        <f>'t1'!A16</f>
        <v>RESPONSABILE DEI SERVIZI O DEGLI UFFICI IN D.O</v>
      </c>
      <c r="B16" s="250" t="str">
        <f>'t1'!B16</f>
        <v>0D0I96</v>
      </c>
      <c r="C16" s="255"/>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4">
        <f>SUM(C16:AU16)</f>
        <v>0</v>
      </c>
    </row>
    <row r="17" spans="1:48" ht="12" customHeight="1" x14ac:dyDescent="0.2">
      <c r="A17" s="202" t="str">
        <f>'t1'!A17</f>
        <v>POSIZIONE ECONOMICA D7</v>
      </c>
      <c r="B17" s="250" t="str">
        <f>'t1'!B17</f>
        <v>0D7000</v>
      </c>
      <c r="C17" s="255"/>
      <c r="D17" s="252"/>
      <c r="E17" s="252"/>
      <c r="F17" s="252"/>
      <c r="G17" s="252"/>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4">
        <f t="shared" si="0"/>
        <v>0</v>
      </c>
    </row>
    <row r="18" spans="1:48" ht="12" customHeight="1" x14ac:dyDescent="0.2">
      <c r="A18" s="202" t="str">
        <f>'t1'!A18</f>
        <v>POSIZIONE ECONOMICA D6</v>
      </c>
      <c r="B18" s="250" t="str">
        <f>'t1'!B18</f>
        <v>099000</v>
      </c>
      <c r="C18" s="255"/>
      <c r="D18" s="256"/>
      <c r="E18" s="256"/>
      <c r="F18" s="256"/>
      <c r="G18" s="256"/>
      <c r="H18" s="256"/>
      <c r="I18" s="256"/>
      <c r="J18" s="256"/>
      <c r="K18" s="256"/>
      <c r="L18" s="256"/>
      <c r="M18" s="256"/>
      <c r="N18" s="256">
        <v>3</v>
      </c>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4">
        <f t="shared" si="0"/>
        <v>3</v>
      </c>
    </row>
    <row r="19" spans="1:48" ht="12" customHeight="1" x14ac:dyDescent="0.2">
      <c r="A19" s="202" t="str">
        <f>'t1'!A19</f>
        <v>POSIZIONE ECONOMICA D5</v>
      </c>
      <c r="B19" s="250" t="str">
        <f>'t1'!B19</f>
        <v>0D5000</v>
      </c>
      <c r="C19" s="255"/>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4">
        <f t="shared" si="0"/>
        <v>0</v>
      </c>
    </row>
    <row r="20" spans="1:48" ht="12" customHeight="1" x14ac:dyDescent="0.2">
      <c r="A20" s="202" t="str">
        <f>'t1'!A20</f>
        <v>POSIZIONE ECONOMICA D4</v>
      </c>
      <c r="B20" s="250" t="str">
        <f>'t1'!B20</f>
        <v>0D4000</v>
      </c>
      <c r="C20" s="255"/>
      <c r="D20" s="256"/>
      <c r="E20" s="256"/>
      <c r="F20" s="256"/>
      <c r="G20" s="256"/>
      <c r="H20" s="256"/>
      <c r="I20" s="256"/>
      <c r="J20" s="256"/>
      <c r="K20" s="256"/>
      <c r="L20" s="256"/>
      <c r="M20" s="256"/>
      <c r="N20" s="256"/>
      <c r="O20" s="256"/>
      <c r="P20" s="256">
        <v>1</v>
      </c>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4">
        <f t="shared" si="0"/>
        <v>1</v>
      </c>
    </row>
    <row r="21" spans="1:48" ht="12" customHeight="1" x14ac:dyDescent="0.2">
      <c r="A21" s="202" t="str">
        <f>'t1'!A21</f>
        <v>POSIZIONE ECONOMICA D3</v>
      </c>
      <c r="B21" s="250" t="str">
        <f>'t1'!B21</f>
        <v>050000</v>
      </c>
      <c r="C21" s="255"/>
      <c r="D21" s="256"/>
      <c r="E21" s="256"/>
      <c r="F21" s="256"/>
      <c r="G21" s="256"/>
      <c r="H21" s="256"/>
      <c r="I21" s="256"/>
      <c r="J21" s="256"/>
      <c r="K21" s="256"/>
      <c r="L21" s="256"/>
      <c r="M21" s="256"/>
      <c r="N21" s="256"/>
      <c r="O21" s="256"/>
      <c r="P21" s="256"/>
      <c r="Q21" s="256">
        <v>5</v>
      </c>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4">
        <f t="shared" si="0"/>
        <v>5</v>
      </c>
    </row>
    <row r="22" spans="1:48" ht="12" customHeight="1" x14ac:dyDescent="0.2">
      <c r="A22" s="202" t="str">
        <f>'t1'!A22</f>
        <v>POSIZIONE ECONOMICA D2</v>
      </c>
      <c r="B22" s="250" t="str">
        <f>'t1'!B22</f>
        <v>049000</v>
      </c>
      <c r="C22" s="255"/>
      <c r="D22" s="256"/>
      <c r="E22" s="256"/>
      <c r="F22" s="256"/>
      <c r="G22" s="256"/>
      <c r="H22" s="256"/>
      <c r="I22" s="256"/>
      <c r="J22" s="256"/>
      <c r="K22" s="256"/>
      <c r="L22" s="256"/>
      <c r="M22" s="256"/>
      <c r="N22" s="256"/>
      <c r="O22" s="256"/>
      <c r="P22" s="256"/>
      <c r="Q22" s="256"/>
      <c r="R22" s="256">
        <v>1</v>
      </c>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4">
        <f t="shared" si="0"/>
        <v>1</v>
      </c>
    </row>
    <row r="23" spans="1:48" ht="12" customHeight="1" x14ac:dyDescent="0.2">
      <c r="A23" s="202" t="str">
        <f>'t1'!A23</f>
        <v>POSIZIONE ECONOMICA D1</v>
      </c>
      <c r="B23" s="250" t="str">
        <f>'t1'!B23</f>
        <v>0D1000</v>
      </c>
      <c r="C23" s="255"/>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4">
        <f t="shared" si="0"/>
        <v>0</v>
      </c>
    </row>
    <row r="24" spans="1:48" ht="12" customHeight="1" x14ac:dyDescent="0.2">
      <c r="A24" s="202" t="str">
        <f>'t1'!A24</f>
        <v>POSIZIONE ECONOMICA C6</v>
      </c>
      <c r="B24" s="250" t="str">
        <f>'t1'!B24</f>
        <v>097000</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4">
        <f t="shared" si="0"/>
        <v>0</v>
      </c>
    </row>
    <row r="25" spans="1:48" ht="12" customHeight="1" x14ac:dyDescent="0.2">
      <c r="A25" s="202" t="str">
        <f>'t1'!A25</f>
        <v>POSIZIONE ECONOMICA C5</v>
      </c>
      <c r="B25" s="250" t="str">
        <f>'t1'!B25</f>
        <v>046000</v>
      </c>
      <c r="C25" s="255"/>
      <c r="D25" s="256"/>
      <c r="E25" s="256"/>
      <c r="F25" s="256"/>
      <c r="G25" s="256"/>
      <c r="H25" s="256"/>
      <c r="I25" s="256"/>
      <c r="J25" s="256"/>
      <c r="K25" s="256"/>
      <c r="L25" s="256"/>
      <c r="M25" s="256"/>
      <c r="N25" s="256"/>
      <c r="O25" s="256"/>
      <c r="P25" s="256"/>
      <c r="Q25" s="256"/>
      <c r="R25" s="256"/>
      <c r="S25" s="256"/>
      <c r="T25" s="256"/>
      <c r="U25" s="256">
        <v>3</v>
      </c>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4">
        <f t="shared" si="0"/>
        <v>3</v>
      </c>
    </row>
    <row r="26" spans="1:48" ht="12" customHeight="1" x14ac:dyDescent="0.2">
      <c r="A26" s="202" t="str">
        <f>'t1'!A26</f>
        <v>POSIZIONE ECONOMICA C4</v>
      </c>
      <c r="B26" s="250" t="str">
        <f>'t1'!B26</f>
        <v>045000</v>
      </c>
      <c r="C26" s="255"/>
      <c r="D26" s="252"/>
      <c r="E26" s="252"/>
      <c r="F26" s="252"/>
      <c r="G26" s="252"/>
      <c r="H26" s="253"/>
      <c r="I26" s="253"/>
      <c r="J26" s="253"/>
      <c r="K26" s="253"/>
      <c r="L26" s="253"/>
      <c r="M26" s="253"/>
      <c r="N26" s="253"/>
      <c r="O26" s="253"/>
      <c r="P26" s="253"/>
      <c r="Q26" s="253"/>
      <c r="R26" s="253"/>
      <c r="S26" s="253"/>
      <c r="T26" s="253"/>
      <c r="U26" s="253"/>
      <c r="V26" s="253">
        <v>1</v>
      </c>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4">
        <f t="shared" si="0"/>
        <v>1</v>
      </c>
    </row>
    <row r="27" spans="1:48" ht="12" customHeight="1" x14ac:dyDescent="0.2">
      <c r="A27" s="202" t="str">
        <f>'t1'!A27</f>
        <v>POSIZIONE ECONOMICA C3</v>
      </c>
      <c r="B27" s="250" t="str">
        <f>'t1'!B27</f>
        <v>043000</v>
      </c>
      <c r="C27" s="255"/>
      <c r="D27" s="256"/>
      <c r="E27" s="256"/>
      <c r="F27" s="256"/>
      <c r="G27" s="256"/>
      <c r="H27" s="256"/>
      <c r="I27" s="256"/>
      <c r="J27" s="256"/>
      <c r="K27" s="256"/>
      <c r="L27" s="256"/>
      <c r="M27" s="256"/>
      <c r="N27" s="256"/>
      <c r="O27" s="256"/>
      <c r="P27" s="256"/>
      <c r="Q27" s="256"/>
      <c r="R27" s="256"/>
      <c r="S27" s="256"/>
      <c r="T27" s="256"/>
      <c r="U27" s="256"/>
      <c r="V27" s="256"/>
      <c r="W27" s="256">
        <v>8</v>
      </c>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4">
        <f t="shared" si="0"/>
        <v>8</v>
      </c>
    </row>
    <row r="28" spans="1:48" ht="12" customHeight="1" x14ac:dyDescent="0.2">
      <c r="A28" s="202" t="str">
        <f>'t1'!A28</f>
        <v>POSIZIONE ECONOMICA C2</v>
      </c>
      <c r="B28" s="250" t="str">
        <f>'t1'!B28</f>
        <v>042000</v>
      </c>
      <c r="C28" s="255"/>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4">
        <f t="shared" si="0"/>
        <v>0</v>
      </c>
    </row>
    <row r="29" spans="1:48" ht="12" customHeight="1" x14ac:dyDescent="0.2">
      <c r="A29" s="202" t="str">
        <f>'t1'!A29</f>
        <v>POSIZIONE ECONOMICA C1</v>
      </c>
      <c r="B29" s="250" t="str">
        <f>'t1'!B29</f>
        <v>0C1000</v>
      </c>
      <c r="C29" s="255"/>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4">
        <f t="shared" si="0"/>
        <v>0</v>
      </c>
    </row>
    <row r="30" spans="1:48" ht="12" customHeight="1" x14ac:dyDescent="0.2">
      <c r="A30" s="202" t="str">
        <f>'t1'!A30</f>
        <v>POSIZIONE ECONOMICA B8</v>
      </c>
      <c r="B30" s="250" t="str">
        <f>'t1'!B30</f>
        <v>0B8000</v>
      </c>
      <c r="C30" s="255"/>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4">
        <f t="shared" si="0"/>
        <v>0</v>
      </c>
    </row>
    <row r="31" spans="1:48" ht="12" customHeight="1" x14ac:dyDescent="0.2">
      <c r="A31" s="202" t="str">
        <f>'t1'!A31</f>
        <v>POSIZ. ECON. B7 - PROFILO ACCESSO B3</v>
      </c>
      <c r="B31" s="250" t="str">
        <f>'t1'!B31</f>
        <v>0B7A00</v>
      </c>
      <c r="C31" s="257"/>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v>1</v>
      </c>
      <c r="AB31" s="258"/>
      <c r="AC31" s="258"/>
      <c r="AD31" s="258"/>
      <c r="AE31" s="258"/>
      <c r="AF31" s="258"/>
      <c r="AG31" s="258"/>
      <c r="AH31" s="258"/>
      <c r="AI31" s="258"/>
      <c r="AJ31" s="258"/>
      <c r="AK31" s="258"/>
      <c r="AL31" s="258"/>
      <c r="AM31" s="258"/>
      <c r="AN31" s="258"/>
      <c r="AO31" s="258"/>
      <c r="AP31" s="258"/>
      <c r="AQ31" s="258"/>
      <c r="AR31" s="258"/>
      <c r="AS31" s="258"/>
      <c r="AT31" s="258"/>
      <c r="AU31" s="258"/>
      <c r="AV31" s="254">
        <f t="shared" si="0"/>
        <v>1</v>
      </c>
    </row>
    <row r="32" spans="1:48" ht="12" customHeight="1" x14ac:dyDescent="0.2">
      <c r="A32" s="202" t="str">
        <f>'t1'!A32</f>
        <v>POSIZ. ECON. B7 - PROFILO  ACCESSO B1</v>
      </c>
      <c r="B32" s="250" t="str">
        <f>'t1'!B32</f>
        <v>0B7000</v>
      </c>
      <c r="C32" s="257"/>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v>1</v>
      </c>
      <c r="AB32" s="258"/>
      <c r="AC32" s="258"/>
      <c r="AD32" s="258"/>
      <c r="AE32" s="258"/>
      <c r="AF32" s="258"/>
      <c r="AG32" s="258"/>
      <c r="AH32" s="258"/>
      <c r="AI32" s="258"/>
      <c r="AJ32" s="258"/>
      <c r="AK32" s="258"/>
      <c r="AL32" s="258"/>
      <c r="AM32" s="258"/>
      <c r="AN32" s="258"/>
      <c r="AO32" s="258"/>
      <c r="AP32" s="258"/>
      <c r="AQ32" s="258"/>
      <c r="AR32" s="258"/>
      <c r="AS32" s="258"/>
      <c r="AT32" s="258"/>
      <c r="AU32" s="258"/>
      <c r="AV32" s="254">
        <f t="shared" si="0"/>
        <v>1</v>
      </c>
    </row>
    <row r="33" spans="1:48" ht="12" customHeight="1" x14ac:dyDescent="0.2">
      <c r="A33" s="202" t="str">
        <f>'t1'!A33</f>
        <v>POSIZ.ECON. B6 PROFILI ACCESSO B3</v>
      </c>
      <c r="B33" s="250" t="str">
        <f>'t1'!B33</f>
        <v>038490</v>
      </c>
      <c r="C33" s="257"/>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4">
        <f t="shared" si="0"/>
        <v>0</v>
      </c>
    </row>
    <row r="34" spans="1:48" ht="12" customHeight="1" x14ac:dyDescent="0.2">
      <c r="A34" s="202" t="str">
        <f>'t1'!A34</f>
        <v>POSIZ.ECON. B6 PROFILI ACCESSO B1</v>
      </c>
      <c r="B34" s="250" t="str">
        <f>'t1'!B34</f>
        <v>038491</v>
      </c>
      <c r="C34" s="257"/>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4">
        <f t="shared" si="0"/>
        <v>0</v>
      </c>
    </row>
    <row r="35" spans="1:48" ht="12" customHeight="1" x14ac:dyDescent="0.2">
      <c r="A35" s="202" t="str">
        <f>'t1'!A35</f>
        <v>POSIZ.ECON. B5 PROFILI ACCESSO B3</v>
      </c>
      <c r="B35" s="250" t="str">
        <f>'t1'!B35</f>
        <v>037492</v>
      </c>
      <c r="C35" s="257"/>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4">
        <f t="shared" si="0"/>
        <v>0</v>
      </c>
    </row>
    <row r="36" spans="1:48" ht="12" customHeight="1" x14ac:dyDescent="0.2">
      <c r="A36" s="202" t="str">
        <f>'t1'!A36</f>
        <v>POSIZ.ECON. B5 PROFILI ACCESSO B1</v>
      </c>
      <c r="B36" s="250" t="str">
        <f>'t1'!B36</f>
        <v>037493</v>
      </c>
      <c r="C36" s="257"/>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4">
        <f t="shared" si="0"/>
        <v>0</v>
      </c>
    </row>
    <row r="37" spans="1:48" ht="12" customHeight="1" x14ac:dyDescent="0.2">
      <c r="A37" s="202" t="str">
        <f>'t1'!A37</f>
        <v>POSIZ.ECON. B4 PROFILI ACCESSO B3</v>
      </c>
      <c r="B37" s="250" t="str">
        <f>'t1'!B37</f>
        <v>036494</v>
      </c>
      <c r="C37" s="257"/>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4">
        <f t="shared" si="0"/>
        <v>0</v>
      </c>
    </row>
    <row r="38" spans="1:48" ht="12" customHeight="1" x14ac:dyDescent="0.2">
      <c r="A38" s="202" t="str">
        <f>'t1'!A38</f>
        <v>POSIZ.ECON. B4 PROFILI ACCESSO B1</v>
      </c>
      <c r="B38" s="250" t="str">
        <f>'t1'!B38</f>
        <v>036495</v>
      </c>
      <c r="C38" s="257"/>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4">
        <f t="shared" si="0"/>
        <v>0</v>
      </c>
    </row>
    <row r="39" spans="1:48" ht="12" customHeight="1" x14ac:dyDescent="0.2">
      <c r="A39" s="202" t="str">
        <f>'t1'!A39</f>
        <v>POSIZIONE ECONOMICA DI ACCESSO B3</v>
      </c>
      <c r="B39" s="250" t="str">
        <f>'t1'!B39</f>
        <v>055000</v>
      </c>
      <c r="C39" s="257"/>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4">
        <f t="shared" si="0"/>
        <v>0</v>
      </c>
    </row>
    <row r="40" spans="1:48" ht="12" customHeight="1" x14ac:dyDescent="0.2">
      <c r="A40" s="202" t="str">
        <f>'t1'!A40</f>
        <v>POSIZIONE ECONOMICA B3</v>
      </c>
      <c r="B40" s="250" t="str">
        <f>'t1'!B40</f>
        <v>034000</v>
      </c>
      <c r="C40" s="257"/>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4">
        <f t="shared" si="0"/>
        <v>0</v>
      </c>
    </row>
    <row r="41" spans="1:48" ht="12" customHeight="1" x14ac:dyDescent="0.2">
      <c r="A41" s="202" t="str">
        <f>'t1'!A41</f>
        <v>POSIZIONE ECONOMICA B2</v>
      </c>
      <c r="B41" s="250" t="str">
        <f>'t1'!B41</f>
        <v>032000</v>
      </c>
      <c r="C41" s="257"/>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4">
        <f t="shared" si="0"/>
        <v>0</v>
      </c>
    </row>
    <row r="42" spans="1:48" ht="12" customHeight="1" x14ac:dyDescent="0.2">
      <c r="A42" s="202" t="str">
        <f>'t1'!A42</f>
        <v>POSIZIONE ECONOMICA DI ACCESSO B1</v>
      </c>
      <c r="B42" s="250" t="str">
        <f>'t1'!B42</f>
        <v>054000</v>
      </c>
      <c r="C42" s="257"/>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4">
        <f t="shared" si="0"/>
        <v>0</v>
      </c>
    </row>
    <row r="43" spans="1:48" ht="12" customHeight="1" x14ac:dyDescent="0.2">
      <c r="A43" s="202" t="str">
        <f>'t1'!A43</f>
        <v>POSIZIONE ECONOMICA A6</v>
      </c>
      <c r="B43" s="250" t="str">
        <f>'t1'!B43</f>
        <v>0A6000</v>
      </c>
      <c r="C43" s="257"/>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4">
        <f t="shared" si="0"/>
        <v>0</v>
      </c>
    </row>
    <row r="44" spans="1:48" ht="12" customHeight="1" x14ac:dyDescent="0.2">
      <c r="A44" s="202" t="str">
        <f>'t1'!A44</f>
        <v>POSIZIONE ECONOMICA A5</v>
      </c>
      <c r="B44" s="250" t="str">
        <f>'t1'!B44</f>
        <v>0A5000</v>
      </c>
      <c r="C44" s="257"/>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4">
        <f t="shared" si="0"/>
        <v>0</v>
      </c>
    </row>
    <row r="45" spans="1:48" ht="12" customHeight="1" x14ac:dyDescent="0.2">
      <c r="A45" s="202" t="str">
        <f>'t1'!A45</f>
        <v>POSIZIONE ECONOMICA A4</v>
      </c>
      <c r="B45" s="250" t="str">
        <f>'t1'!B45</f>
        <v>028000</v>
      </c>
      <c r="C45" s="257"/>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4">
        <f t="shared" si="0"/>
        <v>0</v>
      </c>
    </row>
    <row r="46" spans="1:48" ht="12" customHeight="1" x14ac:dyDescent="0.2">
      <c r="A46" s="202" t="str">
        <f>'t1'!A46</f>
        <v>POSIZIONE ECONOMICA A3</v>
      </c>
      <c r="B46" s="250" t="str">
        <f>'t1'!B46</f>
        <v>027000</v>
      </c>
      <c r="C46" s="257"/>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4">
        <f t="shared" si="0"/>
        <v>0</v>
      </c>
    </row>
    <row r="47" spans="1:48" ht="12" customHeight="1" x14ac:dyDescent="0.2">
      <c r="A47" s="202" t="str">
        <f>'t1'!A47</f>
        <v>POSIZIONE ECONOMICA A2</v>
      </c>
      <c r="B47" s="250" t="str">
        <f>'t1'!B47</f>
        <v>025000</v>
      </c>
      <c r="C47" s="257"/>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4">
        <f t="shared" si="0"/>
        <v>0</v>
      </c>
    </row>
    <row r="48" spans="1:48" ht="12" customHeight="1" x14ac:dyDescent="0.2">
      <c r="A48" s="202" t="str">
        <f>'t1'!A48</f>
        <v>POSIZIONE ECONOMICA A1</v>
      </c>
      <c r="B48" s="250" t="str">
        <f>'t1'!B48</f>
        <v>0A1000</v>
      </c>
      <c r="C48" s="257"/>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4">
        <f t="shared" si="0"/>
        <v>0</v>
      </c>
    </row>
    <row r="49" spans="1:50" ht="12" customHeight="1" x14ac:dyDescent="0.2">
      <c r="A49" s="202" t="str">
        <f>'t1'!A49</f>
        <v>CONTRATTISTI</v>
      </c>
      <c r="B49" s="250" t="str">
        <f>'t1'!B49</f>
        <v>000061</v>
      </c>
      <c r="C49" s="257"/>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4">
        <f>SUM(C49:AU49)</f>
        <v>0</v>
      </c>
    </row>
    <row r="50" spans="1:50" ht="12" customHeight="1" thickBot="1" x14ac:dyDescent="0.25">
      <c r="A50" s="202" t="str">
        <f>'t1'!A50</f>
        <v>COLLABORATORE A T.D. ART. 90 TUEL</v>
      </c>
      <c r="B50" s="250" t="str">
        <f>'t1'!B50</f>
        <v>000096</v>
      </c>
      <c r="C50" s="257"/>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4">
        <f t="shared" si="0"/>
        <v>0</v>
      </c>
    </row>
    <row r="51" spans="1:50" s="264" customFormat="1" ht="17.25" customHeight="1" thickTop="1" thickBot="1" x14ac:dyDescent="0.25">
      <c r="A51" s="259" t="s">
        <v>159</v>
      </c>
      <c r="B51" s="260"/>
      <c r="C51" s="261">
        <f t="shared" ref="C51:AV51" si="1">SUM(C6:C50)</f>
        <v>0</v>
      </c>
      <c r="D51" s="262">
        <f t="shared" si="1"/>
        <v>0</v>
      </c>
      <c r="E51" s="262">
        <f t="shared" si="1"/>
        <v>0</v>
      </c>
      <c r="F51" s="262">
        <f t="shared" si="1"/>
        <v>0</v>
      </c>
      <c r="G51" s="262">
        <f t="shared" si="1"/>
        <v>0</v>
      </c>
      <c r="H51" s="262">
        <f t="shared" si="1"/>
        <v>0</v>
      </c>
      <c r="I51" s="262">
        <f t="shared" si="1"/>
        <v>1</v>
      </c>
      <c r="J51" s="262">
        <f t="shared" si="1"/>
        <v>0</v>
      </c>
      <c r="K51" s="262">
        <f t="shared" si="1"/>
        <v>0</v>
      </c>
      <c r="L51" s="262">
        <f t="shared" si="1"/>
        <v>0</v>
      </c>
      <c r="M51" s="262">
        <f t="shared" si="1"/>
        <v>0</v>
      </c>
      <c r="N51" s="262">
        <f t="shared" si="1"/>
        <v>3</v>
      </c>
      <c r="O51" s="262">
        <f t="shared" si="1"/>
        <v>0</v>
      </c>
      <c r="P51" s="262">
        <f t="shared" si="1"/>
        <v>1</v>
      </c>
      <c r="Q51" s="262">
        <f t="shared" si="1"/>
        <v>5</v>
      </c>
      <c r="R51" s="262">
        <f t="shared" si="1"/>
        <v>1</v>
      </c>
      <c r="S51" s="262">
        <f t="shared" si="1"/>
        <v>0</v>
      </c>
      <c r="T51" s="262">
        <f t="shared" si="1"/>
        <v>0</v>
      </c>
      <c r="U51" s="262">
        <f t="shared" si="1"/>
        <v>3</v>
      </c>
      <c r="V51" s="262">
        <f t="shared" si="1"/>
        <v>1</v>
      </c>
      <c r="W51" s="262">
        <f t="shared" si="1"/>
        <v>8</v>
      </c>
      <c r="X51" s="262">
        <f t="shared" si="1"/>
        <v>0</v>
      </c>
      <c r="Y51" s="262">
        <f t="shared" si="1"/>
        <v>0</v>
      </c>
      <c r="Z51" s="262">
        <f t="shared" si="1"/>
        <v>0</v>
      </c>
      <c r="AA51" s="262">
        <f t="shared" si="1"/>
        <v>2</v>
      </c>
      <c r="AB51" s="262">
        <f t="shared" si="1"/>
        <v>0</v>
      </c>
      <c r="AC51" s="262">
        <f t="shared" si="1"/>
        <v>0</v>
      </c>
      <c r="AD51" s="262">
        <f t="shared" si="1"/>
        <v>0</v>
      </c>
      <c r="AE51" s="262">
        <f t="shared" si="1"/>
        <v>0</v>
      </c>
      <c r="AF51" s="262">
        <f t="shared" si="1"/>
        <v>0</v>
      </c>
      <c r="AG51" s="262">
        <f t="shared" si="1"/>
        <v>0</v>
      </c>
      <c r="AH51" s="262">
        <f t="shared" si="1"/>
        <v>0</v>
      </c>
      <c r="AI51" s="262">
        <f t="shared" si="1"/>
        <v>0</v>
      </c>
      <c r="AJ51" s="262">
        <f t="shared" si="1"/>
        <v>0</v>
      </c>
      <c r="AK51" s="262">
        <f t="shared" si="1"/>
        <v>0</v>
      </c>
      <c r="AL51" s="262">
        <f t="shared" si="1"/>
        <v>0</v>
      </c>
      <c r="AM51" s="262">
        <f t="shared" si="1"/>
        <v>0</v>
      </c>
      <c r="AN51" s="262">
        <f t="shared" si="1"/>
        <v>0</v>
      </c>
      <c r="AO51" s="262">
        <f t="shared" si="1"/>
        <v>0</v>
      </c>
      <c r="AP51" s="262">
        <f t="shared" si="1"/>
        <v>0</v>
      </c>
      <c r="AQ51" s="262">
        <f t="shared" si="1"/>
        <v>0</v>
      </c>
      <c r="AR51" s="262">
        <f t="shared" si="1"/>
        <v>0</v>
      </c>
      <c r="AS51" s="262">
        <f t="shared" si="1"/>
        <v>0</v>
      </c>
      <c r="AT51" s="262">
        <f>SUM(AT6:AT50)</f>
        <v>0</v>
      </c>
      <c r="AU51" s="262">
        <f t="shared" si="1"/>
        <v>0</v>
      </c>
      <c r="AV51" s="263">
        <f t="shared" si="1"/>
        <v>25</v>
      </c>
    </row>
    <row r="52" spans="1:50" ht="17.25" customHeight="1" x14ac:dyDescent="0.2"/>
    <row r="62" spans="1:50" x14ac:dyDescent="0.2">
      <c r="AX62" s="265"/>
    </row>
  </sheetData>
  <sheetProtection password="DD41" sheet="1" formatColumns="0" selectLockedCells="1"/>
  <mergeCells count="4">
    <mergeCell ref="A1:AU1"/>
    <mergeCell ref="AG2:AV2"/>
    <mergeCell ref="C3:AU3"/>
    <mergeCell ref="C4:AU4"/>
  </mergeCells>
  <printOptions horizontalCentered="1" verticalCentered="1"/>
  <pageMargins left="0" right="0" top="0.19685039370078741" bottom="0.15748031496062992" header="0.19685039370078741" footer="0.19685039370078741"/>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AA55"/>
  <sheetViews>
    <sheetView showGridLines="0" zoomScaleNormal="100" workbookViewId="0">
      <pane xSplit="2" ySplit="6" topLeftCell="C13"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43.1640625" style="181" customWidth="1"/>
    <col min="2" max="2" width="10.6640625" style="234" customWidth="1"/>
    <col min="3" max="14" width="11.1640625" style="181" customWidth="1"/>
    <col min="15" max="20" width="9.33203125" style="181" customWidth="1"/>
    <col min="21" max="22" width="11.1640625" style="181" customWidth="1"/>
    <col min="23" max="23" width="6.6640625" style="181" hidden="1" customWidth="1"/>
    <col min="24" max="27" width="10.6640625" style="181" customWidth="1"/>
    <col min="28" max="16384" width="10.6640625" style="181"/>
  </cols>
  <sheetData>
    <row r="1" spans="1:27" s="4" customFormat="1" ht="43.5" customHeight="1" x14ac:dyDescent="0.2">
      <c r="A1" s="169" t="str">
        <f>'t1'!A1</f>
        <v>REGIONI ED AUTONOMIE LOCALI - anno 2022</v>
      </c>
      <c r="B1" s="169"/>
      <c r="C1" s="169"/>
      <c r="D1" s="169"/>
      <c r="E1" s="169"/>
      <c r="F1" s="169"/>
      <c r="G1" s="169"/>
      <c r="H1" s="169"/>
      <c r="I1" s="169"/>
      <c r="J1" s="169"/>
      <c r="K1" s="169"/>
      <c r="L1" s="169"/>
      <c r="M1" s="169"/>
      <c r="N1" s="169"/>
      <c r="O1" s="169"/>
      <c r="P1" s="169"/>
      <c r="Q1" s="169"/>
      <c r="R1" s="169"/>
      <c r="S1" s="169"/>
      <c r="T1" s="169"/>
      <c r="U1"/>
      <c r="V1" s="56"/>
    </row>
    <row r="2" spans="1:27" s="4" customFormat="1" ht="30" customHeight="1" thickBot="1" x14ac:dyDescent="0.25">
      <c r="A2" s="170"/>
      <c r="B2" s="171"/>
      <c r="C2" s="55"/>
      <c r="D2" s="55"/>
      <c r="E2" s="55"/>
      <c r="F2" s="55"/>
      <c r="G2" s="55"/>
      <c r="H2" s="55"/>
      <c r="I2" s="266"/>
      <c r="J2" s="55"/>
      <c r="K2" s="55"/>
      <c r="L2" s="55"/>
      <c r="M2" s="55"/>
      <c r="N2" s="172"/>
      <c r="O2" s="172"/>
      <c r="P2" s="172"/>
      <c r="Q2" s="172"/>
      <c r="R2" s="172"/>
      <c r="S2" s="172"/>
      <c r="T2" s="172"/>
      <c r="U2" s="172"/>
      <c r="V2" s="172"/>
    </row>
    <row r="3" spans="1:27" ht="15" customHeight="1" thickBot="1" x14ac:dyDescent="0.25">
      <c r="A3" s="173"/>
      <c r="B3" s="174"/>
      <c r="C3" s="267" t="s">
        <v>104</v>
      </c>
      <c r="D3" s="268"/>
      <c r="E3" s="268"/>
      <c r="F3" s="268"/>
      <c r="G3" s="268"/>
      <c r="H3" s="268"/>
      <c r="I3" s="268"/>
      <c r="J3" s="268"/>
      <c r="K3" s="268"/>
      <c r="L3" s="268"/>
      <c r="M3" s="268"/>
      <c r="N3" s="268"/>
      <c r="O3" s="268"/>
      <c r="P3" s="268"/>
      <c r="Q3" s="268"/>
      <c r="R3" s="268"/>
      <c r="S3" s="268"/>
      <c r="T3" s="268"/>
      <c r="U3" s="268"/>
      <c r="V3" s="269"/>
      <c r="X3"/>
      <c r="Y3"/>
      <c r="Z3"/>
      <c r="AA3"/>
    </row>
    <row r="4" spans="1:27" ht="30" customHeight="1" thickTop="1" x14ac:dyDescent="0.2">
      <c r="A4" s="182" t="s">
        <v>147</v>
      </c>
      <c r="B4" s="270" t="s">
        <v>2</v>
      </c>
      <c r="C4" s="271" t="s">
        <v>160</v>
      </c>
      <c r="D4" s="272"/>
      <c r="E4" s="271" t="s">
        <v>161</v>
      </c>
      <c r="F4" s="272"/>
      <c r="G4" s="271" t="s">
        <v>162</v>
      </c>
      <c r="H4" s="272"/>
      <c r="I4" s="271" t="s">
        <v>163</v>
      </c>
      <c r="J4" s="272"/>
      <c r="K4" s="271" t="s">
        <v>164</v>
      </c>
      <c r="L4" s="272"/>
      <c r="M4" s="271" t="s">
        <v>165</v>
      </c>
      <c r="N4" s="272"/>
      <c r="O4" s="271" t="s">
        <v>166</v>
      </c>
      <c r="P4" s="272"/>
      <c r="Q4" s="271" t="s">
        <v>167</v>
      </c>
      <c r="R4" s="272"/>
      <c r="S4" s="271" t="s">
        <v>168</v>
      </c>
      <c r="T4" s="272"/>
      <c r="U4" s="271" t="s">
        <v>98</v>
      </c>
      <c r="V4" s="273"/>
      <c r="X4"/>
      <c r="Y4"/>
      <c r="Z4"/>
      <c r="AA4"/>
    </row>
    <row r="5" spans="1:27" x14ac:dyDescent="0.2">
      <c r="A5" s="274" t="s">
        <v>152</v>
      </c>
      <c r="B5" s="270"/>
      <c r="C5" s="275" t="s">
        <v>169</v>
      </c>
      <c r="D5" s="276"/>
      <c r="E5" s="275" t="s">
        <v>170</v>
      </c>
      <c r="F5" s="276"/>
      <c r="G5" s="275" t="s">
        <v>171</v>
      </c>
      <c r="H5" s="276"/>
      <c r="I5" s="275" t="s">
        <v>172</v>
      </c>
      <c r="J5" s="276"/>
      <c r="K5" s="275" t="s">
        <v>173</v>
      </c>
      <c r="L5" s="276"/>
      <c r="M5" s="275" t="s">
        <v>174</v>
      </c>
      <c r="N5" s="276"/>
      <c r="O5" s="275" t="s">
        <v>175</v>
      </c>
      <c r="P5" s="276"/>
      <c r="Q5" s="275" t="s">
        <v>176</v>
      </c>
      <c r="R5" s="276"/>
      <c r="S5" s="275" t="s">
        <v>177</v>
      </c>
      <c r="T5" s="276"/>
      <c r="U5" s="275"/>
      <c r="V5" s="277"/>
      <c r="X5"/>
      <c r="Y5"/>
      <c r="Z5"/>
      <c r="AA5"/>
    </row>
    <row r="6" spans="1:27" ht="12" thickBot="1" x14ac:dyDescent="0.25">
      <c r="A6" s="278"/>
      <c r="B6" s="279"/>
      <c r="C6" s="280" t="s">
        <v>6</v>
      </c>
      <c r="D6" s="281" t="s">
        <v>7</v>
      </c>
      <c r="E6" s="280" t="s">
        <v>6</v>
      </c>
      <c r="F6" s="281" t="s">
        <v>7</v>
      </c>
      <c r="G6" s="280" t="s">
        <v>6</v>
      </c>
      <c r="H6" s="281" t="s">
        <v>7</v>
      </c>
      <c r="I6" s="280" t="s">
        <v>6</v>
      </c>
      <c r="J6" s="281" t="s">
        <v>7</v>
      </c>
      <c r="K6" s="280" t="s">
        <v>6</v>
      </c>
      <c r="L6" s="281" t="s">
        <v>7</v>
      </c>
      <c r="M6" s="280" t="s">
        <v>6</v>
      </c>
      <c r="N6" s="281" t="s">
        <v>7</v>
      </c>
      <c r="O6" s="280" t="s">
        <v>6</v>
      </c>
      <c r="P6" s="281" t="s">
        <v>7</v>
      </c>
      <c r="Q6" s="280" t="s">
        <v>6</v>
      </c>
      <c r="R6" s="281" t="s">
        <v>7</v>
      </c>
      <c r="S6" s="280" t="s">
        <v>6</v>
      </c>
      <c r="T6" s="281" t="s">
        <v>7</v>
      </c>
      <c r="U6" s="280" t="s">
        <v>6</v>
      </c>
      <c r="V6" s="282" t="s">
        <v>7</v>
      </c>
      <c r="X6"/>
      <c r="Y6"/>
      <c r="Z6"/>
      <c r="AA6"/>
    </row>
    <row r="7" spans="1:27" ht="12.75" customHeight="1" thickTop="1" x14ac:dyDescent="0.2">
      <c r="A7" s="34" t="str">
        <f>'t1'!A6</f>
        <v>SEGRETARIO A</v>
      </c>
      <c r="B7" s="283" t="str">
        <f>'t1'!B6</f>
        <v>0D0102</v>
      </c>
      <c r="C7" s="206"/>
      <c r="D7" s="284"/>
      <c r="E7" s="206"/>
      <c r="F7" s="284"/>
      <c r="G7" s="206"/>
      <c r="H7" s="284"/>
      <c r="I7" s="206"/>
      <c r="J7" s="284"/>
      <c r="K7" s="285"/>
      <c r="L7" s="205"/>
      <c r="M7" s="206"/>
      <c r="N7" s="284"/>
      <c r="O7" s="286"/>
      <c r="P7" s="284"/>
      <c r="Q7" s="286"/>
      <c r="R7" s="284"/>
      <c r="S7" s="286"/>
      <c r="T7" s="284"/>
      <c r="U7" s="287">
        <f>SUM(C7,E7,G7,I7,K7,M7,O7,Q7,S7)</f>
        <v>0</v>
      </c>
      <c r="V7" s="288">
        <f>SUM(D7,F7,H7,J7,L7,N7,P7,R7,T7)</f>
        <v>0</v>
      </c>
      <c r="W7" s="289">
        <f>'t1'!M6</f>
        <v>0</v>
      </c>
      <c r="X7"/>
      <c r="Y7"/>
      <c r="Z7"/>
      <c r="AA7"/>
    </row>
    <row r="8" spans="1:27" ht="12.75" customHeight="1" x14ac:dyDescent="0.2">
      <c r="A8" s="34" t="str">
        <f>'t1'!A7</f>
        <v>SEGRETARIO B</v>
      </c>
      <c r="B8" s="283" t="str">
        <f>'t1'!B7</f>
        <v>0D0103</v>
      </c>
      <c r="C8" s="206"/>
      <c r="D8" s="284"/>
      <c r="E8" s="206"/>
      <c r="F8" s="284"/>
      <c r="G8" s="206"/>
      <c r="H8" s="284"/>
      <c r="I8" s="206"/>
      <c r="J8" s="284"/>
      <c r="K8" s="285"/>
      <c r="L8" s="205"/>
      <c r="M8" s="206"/>
      <c r="N8" s="284"/>
      <c r="O8" s="286"/>
      <c r="P8" s="284"/>
      <c r="Q8" s="286"/>
      <c r="R8" s="284"/>
      <c r="S8" s="286"/>
      <c r="T8" s="284"/>
      <c r="U8" s="287">
        <f t="shared" ref="U8:V51" si="0">SUM(C8,E8,G8,I8,K8,M8,O8,Q8,S8)</f>
        <v>0</v>
      </c>
      <c r="V8" s="288">
        <f t="shared" si="0"/>
        <v>0</v>
      </c>
      <c r="W8" s="289">
        <f>'t1'!M7</f>
        <v>0</v>
      </c>
      <c r="X8"/>
      <c r="Y8"/>
      <c r="Z8"/>
      <c r="AA8"/>
    </row>
    <row r="9" spans="1:27" ht="12.75" customHeight="1" x14ac:dyDescent="0.2">
      <c r="A9" s="34" t="str">
        <f>'t1'!A8</f>
        <v>SEGRETARIO C</v>
      </c>
      <c r="B9" s="283" t="str">
        <f>'t1'!B8</f>
        <v>0D0485</v>
      </c>
      <c r="C9" s="206"/>
      <c r="D9" s="284"/>
      <c r="E9" s="206"/>
      <c r="F9" s="284"/>
      <c r="G9" s="206"/>
      <c r="H9" s="284"/>
      <c r="I9" s="206"/>
      <c r="J9" s="284"/>
      <c r="K9" s="285"/>
      <c r="L9" s="205"/>
      <c r="M9" s="206"/>
      <c r="N9" s="284"/>
      <c r="O9" s="286"/>
      <c r="P9" s="284"/>
      <c r="Q9" s="286"/>
      <c r="R9" s="284"/>
      <c r="S9" s="286"/>
      <c r="T9" s="284"/>
      <c r="U9" s="287">
        <f t="shared" si="0"/>
        <v>0</v>
      </c>
      <c r="V9" s="288">
        <f t="shared" si="0"/>
        <v>0</v>
      </c>
      <c r="W9" s="289">
        <f>'t1'!M8</f>
        <v>0</v>
      </c>
      <c r="X9"/>
      <c r="Y9"/>
      <c r="Z9"/>
      <c r="AA9"/>
    </row>
    <row r="10" spans="1:27" ht="12.75" customHeight="1" x14ac:dyDescent="0.2">
      <c r="A10" s="34" t="str">
        <f>'t1'!A9</f>
        <v>DIRETTORE  GENERALE</v>
      </c>
      <c r="B10" s="283" t="str">
        <f>'t1'!B9</f>
        <v>0D0097</v>
      </c>
      <c r="C10" s="206"/>
      <c r="D10" s="284"/>
      <c r="E10" s="206"/>
      <c r="F10" s="284"/>
      <c r="G10" s="206"/>
      <c r="H10" s="284"/>
      <c r="I10" s="206"/>
      <c r="J10" s="284"/>
      <c r="K10" s="285"/>
      <c r="L10" s="205"/>
      <c r="M10" s="206"/>
      <c r="N10" s="284"/>
      <c r="O10" s="286"/>
      <c r="P10" s="284"/>
      <c r="Q10" s="286"/>
      <c r="R10" s="284"/>
      <c r="S10" s="286"/>
      <c r="T10" s="284"/>
      <c r="U10" s="287">
        <f t="shared" si="0"/>
        <v>0</v>
      </c>
      <c r="V10" s="288">
        <f t="shared" si="0"/>
        <v>0</v>
      </c>
      <c r="W10" s="289">
        <f>'t1'!M9</f>
        <v>0</v>
      </c>
      <c r="X10"/>
      <c r="Y10"/>
      <c r="Z10"/>
      <c r="AA10"/>
    </row>
    <row r="11" spans="1:27" ht="12.75" customHeight="1" x14ac:dyDescent="0.2">
      <c r="A11" s="34" t="str">
        <f>'t1'!A10</f>
        <v>ALTE SPECIALIZZ. FUORI D.O.</v>
      </c>
      <c r="B11" s="283" t="str">
        <f>'t1'!B10</f>
        <v>0D0095</v>
      </c>
      <c r="C11" s="206"/>
      <c r="D11" s="284"/>
      <c r="E11" s="206"/>
      <c r="F11" s="284"/>
      <c r="G11" s="206"/>
      <c r="H11" s="284"/>
      <c r="I11" s="206"/>
      <c r="J11" s="284"/>
      <c r="K11" s="285"/>
      <c r="L11" s="205"/>
      <c r="M11" s="206"/>
      <c r="N11" s="284"/>
      <c r="O11" s="286"/>
      <c r="P11" s="284"/>
      <c r="Q11" s="286"/>
      <c r="R11" s="284"/>
      <c r="S11" s="286"/>
      <c r="T11" s="284"/>
      <c r="U11" s="287">
        <f t="shared" si="0"/>
        <v>0</v>
      </c>
      <c r="V11" s="288">
        <f t="shared" si="0"/>
        <v>0</v>
      </c>
      <c r="W11" s="289">
        <f>'t1'!M10</f>
        <v>0</v>
      </c>
      <c r="X11"/>
      <c r="Y11"/>
      <c r="Z11"/>
      <c r="AA11"/>
    </row>
    <row r="12" spans="1:27" ht="12.75" customHeight="1" x14ac:dyDescent="0.2">
      <c r="A12" s="34" t="str">
        <f>'t1'!A11</f>
        <v>DIRIGENTE A TEMPO DETERMINATO FUORI D.O.</v>
      </c>
      <c r="B12" s="283" t="str">
        <f>'t1'!B11</f>
        <v>0D0098</v>
      </c>
      <c r="C12" s="206"/>
      <c r="D12" s="284"/>
      <c r="E12" s="206"/>
      <c r="F12" s="284"/>
      <c r="G12" s="206"/>
      <c r="H12" s="284"/>
      <c r="I12" s="206"/>
      <c r="J12" s="284"/>
      <c r="K12" s="285"/>
      <c r="L12" s="205"/>
      <c r="M12" s="206"/>
      <c r="N12" s="284"/>
      <c r="O12" s="286"/>
      <c r="P12" s="284"/>
      <c r="Q12" s="286"/>
      <c r="R12" s="284"/>
      <c r="S12" s="286"/>
      <c r="T12" s="284"/>
      <c r="U12" s="287">
        <f t="shared" si="0"/>
        <v>0</v>
      </c>
      <c r="V12" s="288">
        <f t="shared" si="0"/>
        <v>0</v>
      </c>
      <c r="W12" s="289">
        <f>'t1'!M11</f>
        <v>0</v>
      </c>
      <c r="X12"/>
      <c r="Y12"/>
      <c r="Z12"/>
      <c r="AA12"/>
    </row>
    <row r="13" spans="1:27" ht="12.75" customHeight="1" x14ac:dyDescent="0.2">
      <c r="A13" s="34" t="str">
        <f>'t1'!A12</f>
        <v>SEGRETARIO GENERALE CCIAA</v>
      </c>
      <c r="B13" s="283" t="str">
        <f>'t1'!B12</f>
        <v>0D0104</v>
      </c>
      <c r="C13" s="206"/>
      <c r="D13" s="284"/>
      <c r="E13" s="206"/>
      <c r="F13" s="284"/>
      <c r="G13" s="206"/>
      <c r="H13" s="284"/>
      <c r="I13" s="206"/>
      <c r="J13" s="284"/>
      <c r="K13" s="285"/>
      <c r="L13" s="205"/>
      <c r="M13" s="206">
        <v>1</v>
      </c>
      <c r="N13" s="284"/>
      <c r="O13" s="286"/>
      <c r="P13" s="284"/>
      <c r="Q13" s="286"/>
      <c r="R13" s="284"/>
      <c r="S13" s="286"/>
      <c r="T13" s="284"/>
      <c r="U13" s="287">
        <f t="shared" si="0"/>
        <v>1</v>
      </c>
      <c r="V13" s="288">
        <f t="shared" si="0"/>
        <v>0</v>
      </c>
      <c r="W13" s="289">
        <f>'t1'!M12</f>
        <v>1</v>
      </c>
      <c r="X13"/>
      <c r="Y13"/>
      <c r="Z13"/>
      <c r="AA13"/>
    </row>
    <row r="14" spans="1:27" ht="12.75" customHeight="1" x14ac:dyDescent="0.2">
      <c r="A14" s="34" t="str">
        <f>'t1'!A13</f>
        <v>DIRIGENTE A TEMPO INDETERMINATO</v>
      </c>
      <c r="B14" s="283" t="str">
        <f>'t1'!B13</f>
        <v>0D0164</v>
      </c>
      <c r="C14" s="206"/>
      <c r="D14" s="284"/>
      <c r="E14" s="206"/>
      <c r="F14" s="284"/>
      <c r="G14" s="206"/>
      <c r="H14" s="284"/>
      <c r="I14" s="206"/>
      <c r="J14" s="284"/>
      <c r="K14" s="285"/>
      <c r="L14" s="205"/>
      <c r="M14" s="206"/>
      <c r="N14" s="284"/>
      <c r="O14" s="286"/>
      <c r="P14" s="284"/>
      <c r="Q14" s="286"/>
      <c r="R14" s="284"/>
      <c r="S14" s="286"/>
      <c r="T14" s="284"/>
      <c r="U14" s="287">
        <f t="shared" si="0"/>
        <v>0</v>
      </c>
      <c r="V14" s="288">
        <f t="shared" si="0"/>
        <v>0</v>
      </c>
      <c r="W14" s="289">
        <f>'t1'!M13</f>
        <v>1</v>
      </c>
      <c r="X14"/>
      <c r="Y14"/>
      <c r="Z14"/>
      <c r="AA14"/>
    </row>
    <row r="15" spans="1:27" ht="12.75" customHeight="1" x14ac:dyDescent="0.2">
      <c r="A15" s="34" t="str">
        <f>'t1'!A14</f>
        <v>DIRIGENTE A TEMPO DETERMINATO IN D.O.</v>
      </c>
      <c r="B15" s="283" t="str">
        <f>'t1'!B14</f>
        <v>0D0165</v>
      </c>
      <c r="C15" s="206"/>
      <c r="D15" s="284"/>
      <c r="E15" s="206"/>
      <c r="F15" s="284"/>
      <c r="G15" s="206"/>
      <c r="H15" s="284"/>
      <c r="I15" s="206"/>
      <c r="J15" s="284"/>
      <c r="K15" s="285"/>
      <c r="L15" s="205"/>
      <c r="M15" s="206"/>
      <c r="N15" s="284"/>
      <c r="O15" s="286"/>
      <c r="P15" s="284"/>
      <c r="Q15" s="286"/>
      <c r="R15" s="284"/>
      <c r="S15" s="286"/>
      <c r="T15" s="284"/>
      <c r="U15" s="287">
        <f t="shared" si="0"/>
        <v>0</v>
      </c>
      <c r="V15" s="288">
        <f t="shared" si="0"/>
        <v>0</v>
      </c>
      <c r="W15" s="289">
        <f>'t1'!M14</f>
        <v>0</v>
      </c>
      <c r="X15"/>
      <c r="Y15"/>
      <c r="Z15"/>
      <c r="AA15"/>
    </row>
    <row r="16" spans="1:27" ht="12.75" customHeight="1" x14ac:dyDescent="0.2">
      <c r="A16" s="34" t="str">
        <f>'t1'!A15</f>
        <v xml:space="preserve">ALTE SPECIALIZZ. IN D.O. </v>
      </c>
      <c r="B16" s="283" t="str">
        <f>'t1'!B15</f>
        <v>0D0I95</v>
      </c>
      <c r="C16" s="206"/>
      <c r="D16" s="284"/>
      <c r="E16" s="206"/>
      <c r="F16" s="284"/>
      <c r="G16" s="206"/>
      <c r="H16" s="284"/>
      <c r="I16" s="206"/>
      <c r="J16" s="284"/>
      <c r="K16" s="285"/>
      <c r="L16" s="205"/>
      <c r="M16" s="206"/>
      <c r="N16" s="284"/>
      <c r="O16" s="286"/>
      <c r="P16" s="284"/>
      <c r="Q16" s="286"/>
      <c r="R16" s="284"/>
      <c r="S16" s="286"/>
      <c r="T16" s="284"/>
      <c r="U16" s="287">
        <f t="shared" si="0"/>
        <v>0</v>
      </c>
      <c r="V16" s="288">
        <f t="shared" si="0"/>
        <v>0</v>
      </c>
      <c r="W16" s="289">
        <f>'t1'!M15</f>
        <v>0</v>
      </c>
      <c r="X16"/>
      <c r="Y16"/>
      <c r="Z16"/>
      <c r="AA16"/>
    </row>
    <row r="17" spans="1:27" ht="12.75" customHeight="1" x14ac:dyDescent="0.2">
      <c r="A17" s="34" t="str">
        <f>'t1'!A16</f>
        <v>RESPONSABILE DEI SERVIZI O DEGLI UFFICI IN D.O</v>
      </c>
      <c r="B17" s="283" t="str">
        <f>'t1'!B16</f>
        <v>0D0I96</v>
      </c>
      <c r="C17" s="206"/>
      <c r="D17" s="284"/>
      <c r="E17" s="206"/>
      <c r="F17" s="284"/>
      <c r="G17" s="206"/>
      <c r="H17" s="284"/>
      <c r="I17" s="206"/>
      <c r="J17" s="284"/>
      <c r="K17" s="285"/>
      <c r="L17" s="205"/>
      <c r="M17" s="206"/>
      <c r="N17" s="284"/>
      <c r="O17" s="286"/>
      <c r="P17" s="284"/>
      <c r="Q17" s="286"/>
      <c r="R17" s="284"/>
      <c r="S17" s="286"/>
      <c r="T17" s="284"/>
      <c r="U17" s="287">
        <f>SUM(C17,E17,G17,I17,K17,M17,O17,Q17,S17)</f>
        <v>0</v>
      </c>
      <c r="V17" s="288">
        <f>SUM(D17,F17,H17,J17,L17,N17,P17,R17,T17)</f>
        <v>0</v>
      </c>
      <c r="W17" s="289">
        <f>'t1'!M16</f>
        <v>0</v>
      </c>
      <c r="X17"/>
      <c r="Y17"/>
      <c r="Z17"/>
      <c r="AA17"/>
    </row>
    <row r="18" spans="1:27" ht="12.75" customHeight="1" x14ac:dyDescent="0.2">
      <c r="A18" s="34" t="str">
        <f>'t1'!A17</f>
        <v>POSIZIONE ECONOMICA D7</v>
      </c>
      <c r="B18" s="283" t="str">
        <f>'t1'!B17</f>
        <v>0D7000</v>
      </c>
      <c r="C18" s="206"/>
      <c r="D18" s="284"/>
      <c r="E18" s="206"/>
      <c r="F18" s="284"/>
      <c r="G18" s="206"/>
      <c r="H18" s="284"/>
      <c r="I18" s="206"/>
      <c r="J18" s="284"/>
      <c r="K18" s="285"/>
      <c r="L18" s="205"/>
      <c r="M18" s="206"/>
      <c r="N18" s="284"/>
      <c r="O18" s="286"/>
      <c r="P18" s="284"/>
      <c r="Q18" s="286"/>
      <c r="R18" s="284"/>
      <c r="S18" s="286"/>
      <c r="T18" s="284"/>
      <c r="U18" s="287">
        <f t="shared" si="0"/>
        <v>0</v>
      </c>
      <c r="V18" s="288">
        <f t="shared" si="0"/>
        <v>0</v>
      </c>
      <c r="W18" s="289">
        <f>'t1'!M17</f>
        <v>1</v>
      </c>
      <c r="X18"/>
      <c r="Y18"/>
      <c r="Z18"/>
      <c r="AA18"/>
    </row>
    <row r="19" spans="1:27" ht="12.75" customHeight="1" x14ac:dyDescent="0.2">
      <c r="A19" s="34" t="str">
        <f>'t1'!A18</f>
        <v>POSIZIONE ECONOMICA D6</v>
      </c>
      <c r="B19" s="283" t="str">
        <f>'t1'!B18</f>
        <v>099000</v>
      </c>
      <c r="C19" s="206"/>
      <c r="D19" s="284"/>
      <c r="E19" s="206"/>
      <c r="F19" s="284"/>
      <c r="G19" s="206"/>
      <c r="H19" s="284"/>
      <c r="I19" s="206"/>
      <c r="J19" s="284"/>
      <c r="K19" s="285"/>
      <c r="L19" s="205"/>
      <c r="M19" s="206"/>
      <c r="N19" s="284"/>
      <c r="O19" s="286"/>
      <c r="P19" s="284"/>
      <c r="Q19" s="286"/>
      <c r="R19" s="284"/>
      <c r="S19" s="286"/>
      <c r="T19" s="284"/>
      <c r="U19" s="287">
        <f t="shared" si="0"/>
        <v>0</v>
      </c>
      <c r="V19" s="288">
        <f t="shared" si="0"/>
        <v>0</v>
      </c>
      <c r="W19" s="289">
        <f>'t1'!M18</f>
        <v>1</v>
      </c>
      <c r="X19"/>
      <c r="Y19"/>
      <c r="Z19"/>
      <c r="AA19"/>
    </row>
    <row r="20" spans="1:27" ht="12.75" customHeight="1" x14ac:dyDescent="0.2">
      <c r="A20" s="34" t="str">
        <f>'t1'!A19</f>
        <v>POSIZIONE ECONOMICA D5</v>
      </c>
      <c r="B20" s="283" t="str">
        <f>'t1'!B19</f>
        <v>0D5000</v>
      </c>
      <c r="C20" s="206"/>
      <c r="D20" s="284"/>
      <c r="E20" s="206"/>
      <c r="F20" s="284"/>
      <c r="G20" s="206"/>
      <c r="H20" s="284"/>
      <c r="I20" s="206"/>
      <c r="J20" s="284"/>
      <c r="K20" s="285"/>
      <c r="L20" s="205"/>
      <c r="M20" s="206"/>
      <c r="N20" s="284"/>
      <c r="O20" s="286"/>
      <c r="P20" s="284"/>
      <c r="Q20" s="286"/>
      <c r="R20" s="284"/>
      <c r="S20" s="286"/>
      <c r="T20" s="284"/>
      <c r="U20" s="287">
        <f t="shared" si="0"/>
        <v>0</v>
      </c>
      <c r="V20" s="288">
        <f t="shared" si="0"/>
        <v>0</v>
      </c>
      <c r="W20" s="289">
        <f>'t1'!M19</f>
        <v>1</v>
      </c>
      <c r="X20"/>
      <c r="Y20"/>
      <c r="Z20"/>
      <c r="AA20"/>
    </row>
    <row r="21" spans="1:27" ht="12.75" customHeight="1" x14ac:dyDescent="0.2">
      <c r="A21" s="34" t="str">
        <f>'t1'!A20</f>
        <v>POSIZIONE ECONOMICA D4</v>
      </c>
      <c r="B21" s="283" t="str">
        <f>'t1'!B20</f>
        <v>0D4000</v>
      </c>
      <c r="C21" s="206"/>
      <c r="D21" s="284"/>
      <c r="E21" s="206"/>
      <c r="F21" s="284"/>
      <c r="G21" s="206"/>
      <c r="H21" s="284"/>
      <c r="I21" s="206"/>
      <c r="J21" s="284"/>
      <c r="K21" s="285"/>
      <c r="L21" s="205"/>
      <c r="M21" s="206"/>
      <c r="N21" s="284"/>
      <c r="O21" s="286"/>
      <c r="P21" s="284"/>
      <c r="Q21" s="286"/>
      <c r="R21" s="284"/>
      <c r="S21" s="286"/>
      <c r="T21" s="284"/>
      <c r="U21" s="287">
        <f t="shared" si="0"/>
        <v>0</v>
      </c>
      <c r="V21" s="288">
        <f t="shared" si="0"/>
        <v>0</v>
      </c>
      <c r="W21" s="289">
        <f>'t1'!M20</f>
        <v>1</v>
      </c>
      <c r="X21"/>
      <c r="Y21"/>
      <c r="Z21"/>
      <c r="AA21"/>
    </row>
    <row r="22" spans="1:27" ht="12.75" customHeight="1" x14ac:dyDescent="0.2">
      <c r="A22" s="34" t="str">
        <f>'t1'!A21</f>
        <v>POSIZIONE ECONOMICA D3</v>
      </c>
      <c r="B22" s="283" t="str">
        <f>'t1'!B21</f>
        <v>050000</v>
      </c>
      <c r="C22" s="206"/>
      <c r="D22" s="284"/>
      <c r="E22" s="206"/>
      <c r="F22" s="284"/>
      <c r="G22" s="206"/>
      <c r="H22" s="284"/>
      <c r="I22" s="206"/>
      <c r="J22" s="284"/>
      <c r="K22" s="285"/>
      <c r="L22" s="205"/>
      <c r="M22" s="206"/>
      <c r="N22" s="284"/>
      <c r="O22" s="286"/>
      <c r="P22" s="284"/>
      <c r="Q22" s="286"/>
      <c r="R22" s="284"/>
      <c r="S22" s="286"/>
      <c r="T22" s="284"/>
      <c r="U22" s="287">
        <f t="shared" si="0"/>
        <v>0</v>
      </c>
      <c r="V22" s="288">
        <f t="shared" si="0"/>
        <v>0</v>
      </c>
      <c r="W22" s="289">
        <f>'t1'!M21</f>
        <v>1</v>
      </c>
      <c r="X22"/>
      <c r="Y22"/>
      <c r="Z22"/>
      <c r="AA22"/>
    </row>
    <row r="23" spans="1:27" ht="12.75" customHeight="1" x14ac:dyDescent="0.2">
      <c r="A23" s="34" t="str">
        <f>'t1'!A22</f>
        <v>POSIZIONE ECONOMICA D2</v>
      </c>
      <c r="B23" s="283" t="str">
        <f>'t1'!B22</f>
        <v>049000</v>
      </c>
      <c r="C23" s="206"/>
      <c r="D23" s="284"/>
      <c r="E23" s="206"/>
      <c r="F23" s="284"/>
      <c r="G23" s="206"/>
      <c r="H23" s="284"/>
      <c r="I23" s="206"/>
      <c r="J23" s="284"/>
      <c r="K23" s="285"/>
      <c r="L23" s="205"/>
      <c r="M23" s="206"/>
      <c r="N23" s="284"/>
      <c r="O23" s="286"/>
      <c r="P23" s="284"/>
      <c r="Q23" s="286"/>
      <c r="R23" s="284"/>
      <c r="S23" s="286"/>
      <c r="T23" s="284"/>
      <c r="U23" s="287">
        <f t="shared" si="0"/>
        <v>0</v>
      </c>
      <c r="V23" s="288">
        <f t="shared" si="0"/>
        <v>0</v>
      </c>
      <c r="W23" s="289">
        <f>'t1'!M22</f>
        <v>0</v>
      </c>
      <c r="X23"/>
      <c r="Y23"/>
      <c r="Z23"/>
      <c r="AA23"/>
    </row>
    <row r="24" spans="1:27" ht="12.75" customHeight="1" x14ac:dyDescent="0.2">
      <c r="A24" s="34" t="str">
        <f>'t1'!A23</f>
        <v>POSIZIONE ECONOMICA D1</v>
      </c>
      <c r="B24" s="283" t="str">
        <f>'t1'!B23</f>
        <v>0D1000</v>
      </c>
      <c r="C24" s="206"/>
      <c r="D24" s="284"/>
      <c r="E24" s="206"/>
      <c r="F24" s="284"/>
      <c r="G24" s="206"/>
      <c r="H24" s="284"/>
      <c r="I24" s="206"/>
      <c r="J24" s="284"/>
      <c r="K24" s="285"/>
      <c r="L24" s="205"/>
      <c r="M24" s="206"/>
      <c r="N24" s="284"/>
      <c r="O24" s="286"/>
      <c r="P24" s="284"/>
      <c r="Q24" s="286"/>
      <c r="R24" s="284"/>
      <c r="S24" s="286"/>
      <c r="T24" s="284"/>
      <c r="U24" s="287">
        <f t="shared" si="0"/>
        <v>0</v>
      </c>
      <c r="V24" s="288">
        <f t="shared" si="0"/>
        <v>0</v>
      </c>
      <c r="W24" s="289">
        <f>'t1'!M23</f>
        <v>0</v>
      </c>
      <c r="X24"/>
      <c r="Y24"/>
      <c r="Z24"/>
      <c r="AA24"/>
    </row>
    <row r="25" spans="1:27" ht="12.75" customHeight="1" x14ac:dyDescent="0.2">
      <c r="A25" s="34" t="str">
        <f>'t1'!A24</f>
        <v>POSIZIONE ECONOMICA C6</v>
      </c>
      <c r="B25" s="283" t="str">
        <f>'t1'!B24</f>
        <v>097000</v>
      </c>
      <c r="C25" s="206"/>
      <c r="D25" s="284"/>
      <c r="E25" s="206">
        <v>1</v>
      </c>
      <c r="F25" s="284">
        <v>1</v>
      </c>
      <c r="G25" s="206"/>
      <c r="H25" s="284"/>
      <c r="I25" s="206"/>
      <c r="J25" s="284"/>
      <c r="K25" s="285"/>
      <c r="L25" s="205"/>
      <c r="M25" s="206"/>
      <c r="N25" s="284"/>
      <c r="O25" s="286"/>
      <c r="P25" s="284"/>
      <c r="Q25" s="286"/>
      <c r="R25" s="284"/>
      <c r="S25" s="286"/>
      <c r="T25" s="284"/>
      <c r="U25" s="287">
        <f t="shared" si="0"/>
        <v>1</v>
      </c>
      <c r="V25" s="288">
        <f t="shared" si="0"/>
        <v>1</v>
      </c>
      <c r="W25" s="289">
        <f>'t1'!M24</f>
        <v>1</v>
      </c>
      <c r="X25"/>
      <c r="Y25"/>
      <c r="Z25"/>
      <c r="AA25"/>
    </row>
    <row r="26" spans="1:27" ht="12.75" customHeight="1" x14ac:dyDescent="0.2">
      <c r="A26" s="34" t="str">
        <f>'t1'!A25</f>
        <v>POSIZIONE ECONOMICA C5</v>
      </c>
      <c r="B26" s="283" t="str">
        <f>'t1'!B25</f>
        <v>046000</v>
      </c>
      <c r="C26" s="206"/>
      <c r="D26" s="284"/>
      <c r="E26" s="206"/>
      <c r="F26" s="284"/>
      <c r="G26" s="206"/>
      <c r="H26" s="284"/>
      <c r="I26" s="206"/>
      <c r="J26" s="284"/>
      <c r="K26" s="285"/>
      <c r="L26" s="205"/>
      <c r="M26" s="206"/>
      <c r="N26" s="284"/>
      <c r="O26" s="286"/>
      <c r="P26" s="284"/>
      <c r="Q26" s="286"/>
      <c r="R26" s="284"/>
      <c r="S26" s="286"/>
      <c r="T26" s="284"/>
      <c r="U26" s="287">
        <f t="shared" si="0"/>
        <v>0</v>
      </c>
      <c r="V26" s="288">
        <f t="shared" si="0"/>
        <v>0</v>
      </c>
      <c r="W26" s="289">
        <f>'t1'!M25</f>
        <v>1</v>
      </c>
      <c r="X26"/>
      <c r="Y26"/>
      <c r="Z26"/>
      <c r="AA26"/>
    </row>
    <row r="27" spans="1:27" ht="12.75" customHeight="1" x14ac:dyDescent="0.2">
      <c r="A27" s="34" t="str">
        <f>'t1'!A26</f>
        <v>POSIZIONE ECONOMICA C4</v>
      </c>
      <c r="B27" s="283" t="str">
        <f>'t1'!B26</f>
        <v>045000</v>
      </c>
      <c r="C27" s="206"/>
      <c r="D27" s="284"/>
      <c r="E27" s="206"/>
      <c r="F27" s="284"/>
      <c r="G27" s="206"/>
      <c r="H27" s="284"/>
      <c r="I27" s="206"/>
      <c r="J27" s="284"/>
      <c r="K27" s="285"/>
      <c r="L27" s="205"/>
      <c r="M27" s="206"/>
      <c r="N27" s="284"/>
      <c r="O27" s="286"/>
      <c r="P27" s="284"/>
      <c r="Q27" s="286">
        <v>1</v>
      </c>
      <c r="R27" s="284"/>
      <c r="S27" s="286"/>
      <c r="T27" s="284"/>
      <c r="U27" s="287">
        <f t="shared" si="0"/>
        <v>1</v>
      </c>
      <c r="V27" s="288">
        <f t="shared" si="0"/>
        <v>0</v>
      </c>
      <c r="W27" s="289">
        <f>'t1'!M26</f>
        <v>1</v>
      </c>
      <c r="X27"/>
      <c r="Y27"/>
      <c r="Z27"/>
      <c r="AA27"/>
    </row>
    <row r="28" spans="1:27" ht="12.75" customHeight="1" x14ac:dyDescent="0.2">
      <c r="A28" s="34" t="str">
        <f>'t1'!A27</f>
        <v>POSIZIONE ECONOMICA C3</v>
      </c>
      <c r="B28" s="283" t="str">
        <f>'t1'!B27</f>
        <v>043000</v>
      </c>
      <c r="C28" s="206"/>
      <c r="D28" s="284"/>
      <c r="E28" s="206"/>
      <c r="F28" s="284"/>
      <c r="G28" s="206"/>
      <c r="H28" s="284"/>
      <c r="I28" s="206"/>
      <c r="J28" s="284"/>
      <c r="K28" s="285"/>
      <c r="L28" s="205"/>
      <c r="M28" s="206"/>
      <c r="N28" s="284"/>
      <c r="O28" s="286"/>
      <c r="P28" s="284"/>
      <c r="Q28" s="286"/>
      <c r="R28" s="284"/>
      <c r="S28" s="286"/>
      <c r="T28" s="284"/>
      <c r="U28" s="287">
        <f t="shared" si="0"/>
        <v>0</v>
      </c>
      <c r="V28" s="288">
        <f t="shared" si="0"/>
        <v>0</v>
      </c>
      <c r="W28" s="289">
        <f>'t1'!M27</f>
        <v>0</v>
      </c>
      <c r="X28"/>
      <c r="Y28"/>
      <c r="Z28"/>
      <c r="AA28"/>
    </row>
    <row r="29" spans="1:27" ht="12.75" customHeight="1" x14ac:dyDescent="0.2">
      <c r="A29" s="34" t="str">
        <f>'t1'!A28</f>
        <v>POSIZIONE ECONOMICA C2</v>
      </c>
      <c r="B29" s="283" t="str">
        <f>'t1'!B28</f>
        <v>042000</v>
      </c>
      <c r="C29" s="206"/>
      <c r="D29" s="284"/>
      <c r="E29" s="206"/>
      <c r="F29" s="284"/>
      <c r="G29" s="206"/>
      <c r="H29" s="284"/>
      <c r="I29" s="206"/>
      <c r="J29" s="284"/>
      <c r="K29" s="285"/>
      <c r="L29" s="205"/>
      <c r="M29" s="206"/>
      <c r="N29" s="284"/>
      <c r="O29" s="286"/>
      <c r="P29" s="284"/>
      <c r="Q29" s="286"/>
      <c r="R29" s="284"/>
      <c r="S29" s="286"/>
      <c r="T29" s="284"/>
      <c r="U29" s="287">
        <f t="shared" si="0"/>
        <v>0</v>
      </c>
      <c r="V29" s="288">
        <f t="shared" si="0"/>
        <v>0</v>
      </c>
      <c r="W29" s="289">
        <f>'t1'!M28</f>
        <v>0</v>
      </c>
      <c r="X29"/>
      <c r="Y29"/>
      <c r="Z29"/>
      <c r="AA29"/>
    </row>
    <row r="30" spans="1:27" ht="12.75" customHeight="1" x14ac:dyDescent="0.2">
      <c r="A30" s="34" t="str">
        <f>'t1'!A29</f>
        <v>POSIZIONE ECONOMICA C1</v>
      </c>
      <c r="B30" s="283" t="str">
        <f>'t1'!B29</f>
        <v>0C1000</v>
      </c>
      <c r="C30" s="206"/>
      <c r="D30" s="284"/>
      <c r="E30" s="206"/>
      <c r="F30" s="284"/>
      <c r="G30" s="206"/>
      <c r="H30" s="284"/>
      <c r="I30" s="206"/>
      <c r="J30" s="284"/>
      <c r="K30" s="285"/>
      <c r="L30" s="205"/>
      <c r="M30" s="206"/>
      <c r="N30" s="284"/>
      <c r="O30" s="286"/>
      <c r="P30" s="284"/>
      <c r="Q30" s="286"/>
      <c r="R30" s="284">
        <v>1</v>
      </c>
      <c r="S30" s="286"/>
      <c r="T30" s="284"/>
      <c r="U30" s="287">
        <f t="shared" si="0"/>
        <v>0</v>
      </c>
      <c r="V30" s="288">
        <f t="shared" si="0"/>
        <v>1</v>
      </c>
      <c r="W30" s="289">
        <f>'t1'!M29</f>
        <v>1</v>
      </c>
      <c r="X30"/>
      <c r="Y30"/>
      <c r="Z30"/>
      <c r="AA30"/>
    </row>
    <row r="31" spans="1:27" ht="12.75" customHeight="1" x14ac:dyDescent="0.2">
      <c r="A31" s="34" t="str">
        <f>'t1'!A30</f>
        <v>POSIZIONE ECONOMICA B8</v>
      </c>
      <c r="B31" s="283" t="str">
        <f>'t1'!B30</f>
        <v>0B8000</v>
      </c>
      <c r="C31" s="206"/>
      <c r="D31" s="284"/>
      <c r="E31" s="206">
        <v>1</v>
      </c>
      <c r="F31" s="284"/>
      <c r="G31" s="206"/>
      <c r="H31" s="284"/>
      <c r="I31" s="206"/>
      <c r="J31" s="284"/>
      <c r="K31" s="285"/>
      <c r="L31" s="205"/>
      <c r="M31" s="206"/>
      <c r="N31" s="284"/>
      <c r="O31" s="286"/>
      <c r="P31" s="284"/>
      <c r="Q31" s="286"/>
      <c r="R31" s="284"/>
      <c r="S31" s="286"/>
      <c r="T31" s="284"/>
      <c r="U31" s="287">
        <f t="shared" si="0"/>
        <v>1</v>
      </c>
      <c r="V31" s="288">
        <f t="shared" si="0"/>
        <v>0</v>
      </c>
      <c r="W31" s="289">
        <f>'t1'!M30</f>
        <v>1</v>
      </c>
      <c r="X31"/>
      <c r="Y31"/>
      <c r="Z31"/>
      <c r="AA31"/>
    </row>
    <row r="32" spans="1:27" ht="12.75" customHeight="1" x14ac:dyDescent="0.2">
      <c r="A32" s="34" t="str">
        <f>'t1'!A31</f>
        <v>POSIZ. ECON. B7 - PROFILO ACCESSO B3</v>
      </c>
      <c r="B32" s="283" t="str">
        <f>'t1'!B31</f>
        <v>0B7A00</v>
      </c>
      <c r="C32" s="206"/>
      <c r="D32" s="284"/>
      <c r="E32" s="206"/>
      <c r="F32" s="284"/>
      <c r="G32" s="206"/>
      <c r="H32" s="284"/>
      <c r="I32" s="206"/>
      <c r="J32" s="284"/>
      <c r="K32" s="285"/>
      <c r="L32" s="205"/>
      <c r="M32" s="206"/>
      <c r="N32" s="284"/>
      <c r="O32" s="286"/>
      <c r="P32" s="284"/>
      <c r="Q32" s="286"/>
      <c r="R32" s="284"/>
      <c r="S32" s="286"/>
      <c r="T32" s="284"/>
      <c r="U32" s="287">
        <f t="shared" si="0"/>
        <v>0</v>
      </c>
      <c r="V32" s="288">
        <f t="shared" si="0"/>
        <v>0</v>
      </c>
      <c r="W32" s="289">
        <f>'t1'!M31</f>
        <v>0</v>
      </c>
      <c r="X32"/>
      <c r="Y32"/>
      <c r="Z32"/>
      <c r="AA32"/>
    </row>
    <row r="33" spans="1:27" ht="12.75" customHeight="1" x14ac:dyDescent="0.2">
      <c r="A33" s="34" t="str">
        <f>'t1'!A32</f>
        <v>POSIZ. ECON. B7 - PROFILO  ACCESSO B1</v>
      </c>
      <c r="B33" s="283" t="str">
        <f>'t1'!B32</f>
        <v>0B7000</v>
      </c>
      <c r="C33" s="206"/>
      <c r="D33" s="284"/>
      <c r="E33" s="206"/>
      <c r="F33" s="284"/>
      <c r="G33" s="206"/>
      <c r="H33" s="284"/>
      <c r="I33" s="206"/>
      <c r="J33" s="284"/>
      <c r="K33" s="285"/>
      <c r="L33" s="205"/>
      <c r="M33" s="206"/>
      <c r="N33" s="284"/>
      <c r="O33" s="286"/>
      <c r="P33" s="284"/>
      <c r="Q33" s="286"/>
      <c r="R33" s="284"/>
      <c r="S33" s="286"/>
      <c r="T33" s="284"/>
      <c r="U33" s="287">
        <f t="shared" si="0"/>
        <v>0</v>
      </c>
      <c r="V33" s="288">
        <f t="shared" si="0"/>
        <v>0</v>
      </c>
      <c r="W33" s="289">
        <f>'t1'!M32</f>
        <v>0</v>
      </c>
      <c r="X33"/>
      <c r="Y33"/>
      <c r="Z33"/>
      <c r="AA33"/>
    </row>
    <row r="34" spans="1:27" ht="12.75" customHeight="1" x14ac:dyDescent="0.2">
      <c r="A34" s="34" t="str">
        <f>'t1'!A33</f>
        <v>POSIZ.ECON. B6 PROFILI ACCESSO B3</v>
      </c>
      <c r="B34" s="283" t="str">
        <f>'t1'!B33</f>
        <v>038490</v>
      </c>
      <c r="C34" s="206"/>
      <c r="D34" s="284"/>
      <c r="E34" s="206"/>
      <c r="F34" s="284"/>
      <c r="G34" s="206"/>
      <c r="H34" s="284"/>
      <c r="I34" s="206"/>
      <c r="J34" s="284"/>
      <c r="K34" s="285"/>
      <c r="L34" s="205"/>
      <c r="M34" s="206"/>
      <c r="N34" s="284"/>
      <c r="O34" s="286"/>
      <c r="P34" s="284"/>
      <c r="Q34" s="286"/>
      <c r="R34" s="284"/>
      <c r="S34" s="286"/>
      <c r="T34" s="284"/>
      <c r="U34" s="287">
        <f t="shared" si="0"/>
        <v>0</v>
      </c>
      <c r="V34" s="288">
        <f t="shared" si="0"/>
        <v>0</v>
      </c>
      <c r="W34" s="289">
        <f>'t1'!M33</f>
        <v>0</v>
      </c>
      <c r="X34"/>
      <c r="Y34"/>
      <c r="Z34"/>
      <c r="AA34"/>
    </row>
    <row r="35" spans="1:27" ht="12.75" customHeight="1" x14ac:dyDescent="0.2">
      <c r="A35" s="34" t="str">
        <f>'t1'!A34</f>
        <v>POSIZ.ECON. B6 PROFILI ACCESSO B1</v>
      </c>
      <c r="B35" s="283" t="str">
        <f>'t1'!B34</f>
        <v>038491</v>
      </c>
      <c r="C35" s="206"/>
      <c r="D35" s="284"/>
      <c r="E35" s="206"/>
      <c r="F35" s="284"/>
      <c r="G35" s="206"/>
      <c r="H35" s="284"/>
      <c r="I35" s="206"/>
      <c r="J35" s="284"/>
      <c r="K35" s="285"/>
      <c r="L35" s="205"/>
      <c r="M35" s="206"/>
      <c r="N35" s="284"/>
      <c r="O35" s="286"/>
      <c r="P35" s="284"/>
      <c r="Q35" s="286"/>
      <c r="R35" s="284"/>
      <c r="S35" s="286"/>
      <c r="T35" s="284"/>
      <c r="U35" s="287">
        <f t="shared" si="0"/>
        <v>0</v>
      </c>
      <c r="V35" s="288">
        <f t="shared" si="0"/>
        <v>0</v>
      </c>
      <c r="W35" s="289">
        <f>'t1'!M34</f>
        <v>0</v>
      </c>
      <c r="X35"/>
      <c r="Y35"/>
      <c r="Z35"/>
      <c r="AA35"/>
    </row>
    <row r="36" spans="1:27" ht="12.75" customHeight="1" x14ac:dyDescent="0.2">
      <c r="A36" s="34" t="str">
        <f>'t1'!A35</f>
        <v>POSIZ.ECON. B5 PROFILI ACCESSO B3</v>
      </c>
      <c r="B36" s="283" t="str">
        <f>'t1'!B35</f>
        <v>037492</v>
      </c>
      <c r="C36" s="206"/>
      <c r="D36" s="284"/>
      <c r="E36" s="206"/>
      <c r="F36" s="284"/>
      <c r="G36" s="206"/>
      <c r="H36" s="284"/>
      <c r="I36" s="206"/>
      <c r="J36" s="284"/>
      <c r="K36" s="285"/>
      <c r="L36" s="205"/>
      <c r="M36" s="206"/>
      <c r="N36" s="284"/>
      <c r="O36" s="286"/>
      <c r="P36" s="284"/>
      <c r="Q36" s="286"/>
      <c r="R36" s="284"/>
      <c r="S36" s="286"/>
      <c r="T36" s="284"/>
      <c r="U36" s="287">
        <f t="shared" si="0"/>
        <v>0</v>
      </c>
      <c r="V36" s="288">
        <f t="shared" si="0"/>
        <v>0</v>
      </c>
      <c r="W36" s="289">
        <f>'t1'!M35</f>
        <v>0</v>
      </c>
      <c r="X36"/>
      <c r="Y36"/>
      <c r="Z36"/>
      <c r="AA36"/>
    </row>
    <row r="37" spans="1:27" ht="12.75" customHeight="1" x14ac:dyDescent="0.2">
      <c r="A37" s="34" t="str">
        <f>'t1'!A36</f>
        <v>POSIZ.ECON. B5 PROFILI ACCESSO B1</v>
      </c>
      <c r="B37" s="283" t="str">
        <f>'t1'!B36</f>
        <v>037493</v>
      </c>
      <c r="C37" s="206"/>
      <c r="D37" s="284"/>
      <c r="E37" s="206"/>
      <c r="F37" s="284"/>
      <c r="G37" s="206"/>
      <c r="H37" s="284"/>
      <c r="I37" s="206"/>
      <c r="J37" s="284"/>
      <c r="K37" s="285"/>
      <c r="L37" s="205"/>
      <c r="M37" s="206"/>
      <c r="N37" s="284"/>
      <c r="O37" s="286"/>
      <c r="P37" s="284"/>
      <c r="Q37" s="286"/>
      <c r="R37" s="284"/>
      <c r="S37" s="286"/>
      <c r="T37" s="284"/>
      <c r="U37" s="287">
        <f t="shared" si="0"/>
        <v>0</v>
      </c>
      <c r="V37" s="288">
        <f t="shared" si="0"/>
        <v>0</v>
      </c>
      <c r="W37" s="289">
        <f>'t1'!M36</f>
        <v>1</v>
      </c>
      <c r="X37"/>
      <c r="Y37"/>
      <c r="Z37"/>
      <c r="AA37"/>
    </row>
    <row r="38" spans="1:27" ht="12.75" customHeight="1" x14ac:dyDescent="0.2">
      <c r="A38" s="34" t="str">
        <f>'t1'!A37</f>
        <v>POSIZ.ECON. B4 PROFILI ACCESSO B3</v>
      </c>
      <c r="B38" s="283" t="str">
        <f>'t1'!B37</f>
        <v>036494</v>
      </c>
      <c r="C38" s="206"/>
      <c r="D38" s="284"/>
      <c r="E38" s="206"/>
      <c r="F38" s="284"/>
      <c r="G38" s="206"/>
      <c r="H38" s="284"/>
      <c r="I38" s="206"/>
      <c r="J38" s="284"/>
      <c r="K38" s="285"/>
      <c r="L38" s="205"/>
      <c r="M38" s="206"/>
      <c r="N38" s="284"/>
      <c r="O38" s="286"/>
      <c r="P38" s="284"/>
      <c r="Q38" s="286"/>
      <c r="R38" s="284"/>
      <c r="S38" s="286"/>
      <c r="T38" s="284"/>
      <c r="U38" s="287">
        <f t="shared" si="0"/>
        <v>0</v>
      </c>
      <c r="V38" s="288">
        <f t="shared" si="0"/>
        <v>0</v>
      </c>
      <c r="W38" s="289">
        <f>'t1'!M37</f>
        <v>0</v>
      </c>
      <c r="X38"/>
      <c r="Y38"/>
      <c r="Z38"/>
      <c r="AA38"/>
    </row>
    <row r="39" spans="1:27" ht="12.75" customHeight="1" x14ac:dyDescent="0.2">
      <c r="A39" s="34" t="str">
        <f>'t1'!A38</f>
        <v>POSIZ.ECON. B4 PROFILI ACCESSO B1</v>
      </c>
      <c r="B39" s="283" t="str">
        <f>'t1'!B38</f>
        <v>036495</v>
      </c>
      <c r="C39" s="206"/>
      <c r="D39" s="284"/>
      <c r="E39" s="206"/>
      <c r="F39" s="284"/>
      <c r="G39" s="206"/>
      <c r="H39" s="284"/>
      <c r="I39" s="206"/>
      <c r="J39" s="284"/>
      <c r="K39" s="285"/>
      <c r="L39" s="205"/>
      <c r="M39" s="206"/>
      <c r="N39" s="284"/>
      <c r="O39" s="286"/>
      <c r="P39" s="284"/>
      <c r="Q39" s="286"/>
      <c r="R39" s="284"/>
      <c r="S39" s="286"/>
      <c r="T39" s="284"/>
      <c r="U39" s="287">
        <f t="shared" si="0"/>
        <v>0</v>
      </c>
      <c r="V39" s="288">
        <f t="shared" si="0"/>
        <v>0</v>
      </c>
      <c r="W39" s="289">
        <f>'t1'!M38</f>
        <v>1</v>
      </c>
      <c r="X39"/>
      <c r="Y39"/>
      <c r="Z39"/>
      <c r="AA39"/>
    </row>
    <row r="40" spans="1:27" ht="12.75" customHeight="1" x14ac:dyDescent="0.2">
      <c r="A40" s="34" t="str">
        <f>'t1'!A39</f>
        <v>POSIZIONE ECONOMICA DI ACCESSO B3</v>
      </c>
      <c r="B40" s="283" t="str">
        <f>'t1'!B39</f>
        <v>055000</v>
      </c>
      <c r="C40" s="206"/>
      <c r="D40" s="284"/>
      <c r="E40" s="206"/>
      <c r="F40" s="284"/>
      <c r="G40" s="206"/>
      <c r="H40" s="284"/>
      <c r="I40" s="206"/>
      <c r="J40" s="284"/>
      <c r="K40" s="285"/>
      <c r="L40" s="205"/>
      <c r="M40" s="206"/>
      <c r="N40" s="284"/>
      <c r="O40" s="286"/>
      <c r="P40" s="284"/>
      <c r="Q40" s="286"/>
      <c r="R40" s="284"/>
      <c r="S40" s="286"/>
      <c r="T40" s="284"/>
      <c r="U40" s="287">
        <f t="shared" si="0"/>
        <v>0</v>
      </c>
      <c r="V40" s="288">
        <f t="shared" si="0"/>
        <v>0</v>
      </c>
      <c r="W40" s="289">
        <f>'t1'!M39</f>
        <v>0</v>
      </c>
      <c r="X40"/>
      <c r="Y40"/>
      <c r="Z40"/>
      <c r="AA40"/>
    </row>
    <row r="41" spans="1:27" ht="12.75" customHeight="1" x14ac:dyDescent="0.2">
      <c r="A41" s="34" t="str">
        <f>'t1'!A40</f>
        <v>POSIZIONE ECONOMICA B3</v>
      </c>
      <c r="B41" s="283" t="str">
        <f>'t1'!B40</f>
        <v>034000</v>
      </c>
      <c r="C41" s="206"/>
      <c r="D41" s="284"/>
      <c r="E41" s="206"/>
      <c r="F41" s="284"/>
      <c r="G41" s="206"/>
      <c r="H41" s="284"/>
      <c r="I41" s="206"/>
      <c r="J41" s="284"/>
      <c r="K41" s="285"/>
      <c r="L41" s="205"/>
      <c r="M41" s="206"/>
      <c r="N41" s="284"/>
      <c r="O41" s="286"/>
      <c r="P41" s="284"/>
      <c r="Q41" s="286"/>
      <c r="R41" s="284"/>
      <c r="S41" s="286"/>
      <c r="T41" s="284"/>
      <c r="U41" s="287">
        <f t="shared" si="0"/>
        <v>0</v>
      </c>
      <c r="V41" s="288">
        <f t="shared" si="0"/>
        <v>0</v>
      </c>
      <c r="W41" s="289">
        <f>'t1'!M40</f>
        <v>0</v>
      </c>
      <c r="X41"/>
      <c r="Y41"/>
      <c r="Z41"/>
      <c r="AA41"/>
    </row>
    <row r="42" spans="1:27" ht="12.75" customHeight="1" x14ac:dyDescent="0.2">
      <c r="A42" s="34" t="str">
        <f>'t1'!A41</f>
        <v>POSIZIONE ECONOMICA B2</v>
      </c>
      <c r="B42" s="283" t="str">
        <f>'t1'!B41</f>
        <v>032000</v>
      </c>
      <c r="C42" s="206"/>
      <c r="D42" s="284"/>
      <c r="E42" s="206"/>
      <c r="F42" s="284"/>
      <c r="G42" s="206"/>
      <c r="H42" s="284"/>
      <c r="I42" s="206"/>
      <c r="J42" s="284"/>
      <c r="K42" s="285"/>
      <c r="L42" s="205"/>
      <c r="M42" s="206"/>
      <c r="N42" s="284"/>
      <c r="O42" s="286"/>
      <c r="P42" s="284"/>
      <c r="Q42" s="286" t="s">
        <v>178</v>
      </c>
      <c r="R42" s="284"/>
      <c r="S42" s="286"/>
      <c r="T42" s="284"/>
      <c r="U42" s="287">
        <f t="shared" si="0"/>
        <v>0</v>
      </c>
      <c r="V42" s="288">
        <f t="shared" si="0"/>
        <v>0</v>
      </c>
      <c r="W42" s="289">
        <f>'t1'!M41</f>
        <v>0</v>
      </c>
      <c r="X42"/>
      <c r="Y42"/>
      <c r="Z42"/>
      <c r="AA42"/>
    </row>
    <row r="43" spans="1:27" ht="12.75" customHeight="1" x14ac:dyDescent="0.2">
      <c r="A43" s="34" t="str">
        <f>'t1'!A42</f>
        <v>POSIZIONE ECONOMICA DI ACCESSO B1</v>
      </c>
      <c r="B43" s="283" t="str">
        <f>'t1'!B42</f>
        <v>054000</v>
      </c>
      <c r="C43" s="206"/>
      <c r="D43" s="284"/>
      <c r="E43" s="206"/>
      <c r="F43" s="284"/>
      <c r="G43" s="206"/>
      <c r="H43" s="284"/>
      <c r="I43" s="206"/>
      <c r="J43" s="284"/>
      <c r="K43" s="285"/>
      <c r="L43" s="205"/>
      <c r="M43" s="206"/>
      <c r="N43" s="284"/>
      <c r="O43" s="286"/>
      <c r="P43" s="284"/>
      <c r="Q43" s="286"/>
      <c r="R43" s="284"/>
      <c r="S43" s="286"/>
      <c r="T43" s="284"/>
      <c r="U43" s="287">
        <f t="shared" si="0"/>
        <v>0</v>
      </c>
      <c r="V43" s="288">
        <f t="shared" si="0"/>
        <v>0</v>
      </c>
      <c r="W43" s="289">
        <f>'t1'!M42</f>
        <v>0</v>
      </c>
      <c r="X43"/>
      <c r="Y43"/>
      <c r="Z43"/>
      <c r="AA43"/>
    </row>
    <row r="44" spans="1:27" ht="12.75" customHeight="1" x14ac:dyDescent="0.2">
      <c r="A44" s="34" t="str">
        <f>'t1'!A43</f>
        <v>POSIZIONE ECONOMICA A6</v>
      </c>
      <c r="B44" s="283" t="str">
        <f>'t1'!B43</f>
        <v>0A6000</v>
      </c>
      <c r="C44" s="206"/>
      <c r="D44" s="284"/>
      <c r="E44" s="206"/>
      <c r="F44" s="284"/>
      <c r="G44" s="206"/>
      <c r="H44" s="284"/>
      <c r="I44" s="206"/>
      <c r="J44" s="284"/>
      <c r="K44" s="285"/>
      <c r="L44" s="205"/>
      <c r="M44" s="206"/>
      <c r="N44" s="284"/>
      <c r="O44" s="286"/>
      <c r="P44" s="284"/>
      <c r="Q44" s="286"/>
      <c r="R44" s="284"/>
      <c r="S44" s="286"/>
      <c r="T44" s="284"/>
      <c r="U44" s="287">
        <f t="shared" si="0"/>
        <v>0</v>
      </c>
      <c r="V44" s="288">
        <f t="shared" si="0"/>
        <v>0</v>
      </c>
      <c r="W44" s="289">
        <f>'t1'!M43</f>
        <v>0</v>
      </c>
      <c r="X44"/>
      <c r="Y44"/>
      <c r="Z44"/>
      <c r="AA44"/>
    </row>
    <row r="45" spans="1:27" ht="12.75" customHeight="1" x14ac:dyDescent="0.2">
      <c r="A45" s="34" t="str">
        <f>'t1'!A44</f>
        <v>POSIZIONE ECONOMICA A5</v>
      </c>
      <c r="B45" s="283" t="str">
        <f>'t1'!B44</f>
        <v>0A5000</v>
      </c>
      <c r="C45" s="206"/>
      <c r="D45" s="284"/>
      <c r="E45" s="206"/>
      <c r="F45" s="284"/>
      <c r="G45" s="206"/>
      <c r="H45" s="284"/>
      <c r="I45" s="206"/>
      <c r="J45" s="284"/>
      <c r="K45" s="285"/>
      <c r="L45" s="205"/>
      <c r="M45" s="206"/>
      <c r="N45" s="284"/>
      <c r="O45" s="286"/>
      <c r="P45" s="284"/>
      <c r="Q45" s="286"/>
      <c r="R45" s="284"/>
      <c r="S45" s="286"/>
      <c r="T45" s="284"/>
      <c r="U45" s="287">
        <f t="shared" si="0"/>
        <v>0</v>
      </c>
      <c r="V45" s="288">
        <f t="shared" si="0"/>
        <v>0</v>
      </c>
      <c r="W45" s="289">
        <f>'t1'!M44</f>
        <v>1</v>
      </c>
      <c r="X45"/>
      <c r="Y45"/>
      <c r="Z45"/>
      <c r="AA45"/>
    </row>
    <row r="46" spans="1:27" ht="12.75" customHeight="1" x14ac:dyDescent="0.2">
      <c r="A46" s="34" t="str">
        <f>'t1'!A45</f>
        <v>POSIZIONE ECONOMICA A4</v>
      </c>
      <c r="B46" s="283" t="str">
        <f>'t1'!B45</f>
        <v>028000</v>
      </c>
      <c r="C46" s="206"/>
      <c r="D46" s="284"/>
      <c r="E46" s="206"/>
      <c r="F46" s="284"/>
      <c r="G46" s="206"/>
      <c r="H46" s="284"/>
      <c r="I46" s="206"/>
      <c r="J46" s="284"/>
      <c r="K46" s="285"/>
      <c r="L46" s="205"/>
      <c r="M46" s="206"/>
      <c r="N46" s="284"/>
      <c r="O46" s="286"/>
      <c r="P46" s="284"/>
      <c r="Q46" s="286"/>
      <c r="R46" s="284"/>
      <c r="S46" s="286"/>
      <c r="T46" s="284"/>
      <c r="U46" s="287">
        <f t="shared" si="0"/>
        <v>0</v>
      </c>
      <c r="V46" s="288">
        <f t="shared" si="0"/>
        <v>0</v>
      </c>
      <c r="W46" s="289">
        <f>'t1'!M45</f>
        <v>0</v>
      </c>
      <c r="X46"/>
      <c r="Y46"/>
      <c r="Z46"/>
      <c r="AA46"/>
    </row>
    <row r="47" spans="1:27" ht="12.75" customHeight="1" x14ac:dyDescent="0.2">
      <c r="A47" s="34" t="str">
        <f>'t1'!A46</f>
        <v>POSIZIONE ECONOMICA A3</v>
      </c>
      <c r="B47" s="283" t="str">
        <f>'t1'!B46</f>
        <v>027000</v>
      </c>
      <c r="C47" s="206"/>
      <c r="D47" s="284"/>
      <c r="E47" s="206"/>
      <c r="F47" s="284"/>
      <c r="G47" s="206"/>
      <c r="H47" s="284"/>
      <c r="I47" s="206"/>
      <c r="J47" s="284"/>
      <c r="K47" s="285"/>
      <c r="L47" s="205"/>
      <c r="M47" s="206"/>
      <c r="N47" s="284"/>
      <c r="O47" s="286"/>
      <c r="P47" s="284"/>
      <c r="Q47" s="286"/>
      <c r="R47" s="284"/>
      <c r="S47" s="286"/>
      <c r="T47" s="284"/>
      <c r="U47" s="287">
        <f t="shared" si="0"/>
        <v>0</v>
      </c>
      <c r="V47" s="288">
        <f t="shared" si="0"/>
        <v>0</v>
      </c>
      <c r="W47" s="289">
        <f>'t1'!M46</f>
        <v>0</v>
      </c>
      <c r="X47"/>
      <c r="Y47"/>
      <c r="Z47"/>
      <c r="AA47"/>
    </row>
    <row r="48" spans="1:27" ht="12.75" customHeight="1" x14ac:dyDescent="0.2">
      <c r="A48" s="34" t="str">
        <f>'t1'!A47</f>
        <v>POSIZIONE ECONOMICA A2</v>
      </c>
      <c r="B48" s="283" t="str">
        <f>'t1'!B47</f>
        <v>025000</v>
      </c>
      <c r="C48" s="206"/>
      <c r="D48" s="284"/>
      <c r="E48" s="206"/>
      <c r="F48" s="284"/>
      <c r="G48" s="206"/>
      <c r="H48" s="284"/>
      <c r="I48" s="206"/>
      <c r="J48" s="284"/>
      <c r="K48" s="285"/>
      <c r="L48" s="205"/>
      <c r="M48" s="206"/>
      <c r="N48" s="284"/>
      <c r="O48" s="286"/>
      <c r="P48" s="284"/>
      <c r="Q48" s="286"/>
      <c r="R48" s="284"/>
      <c r="S48" s="286"/>
      <c r="T48" s="284"/>
      <c r="U48" s="287">
        <f t="shared" si="0"/>
        <v>0</v>
      </c>
      <c r="V48" s="288">
        <f t="shared" si="0"/>
        <v>0</v>
      </c>
      <c r="W48" s="289">
        <f>'t1'!M47</f>
        <v>0</v>
      </c>
      <c r="X48"/>
      <c r="Y48"/>
      <c r="Z48"/>
      <c r="AA48"/>
    </row>
    <row r="49" spans="1:27" ht="12.75" customHeight="1" x14ac:dyDescent="0.2">
      <c r="A49" s="34" t="str">
        <f>'t1'!A48</f>
        <v>POSIZIONE ECONOMICA A1</v>
      </c>
      <c r="B49" s="283" t="str">
        <f>'t1'!B48</f>
        <v>0A1000</v>
      </c>
      <c r="C49" s="206"/>
      <c r="D49" s="284"/>
      <c r="E49" s="206"/>
      <c r="F49" s="284"/>
      <c r="G49" s="206"/>
      <c r="H49" s="284"/>
      <c r="I49" s="206"/>
      <c r="J49" s="284"/>
      <c r="K49" s="285"/>
      <c r="L49" s="205"/>
      <c r="M49" s="206"/>
      <c r="N49" s="284"/>
      <c r="O49" s="286"/>
      <c r="P49" s="284"/>
      <c r="Q49" s="286"/>
      <c r="R49" s="284"/>
      <c r="S49" s="286"/>
      <c r="T49" s="284"/>
      <c r="U49" s="287">
        <f t="shared" si="0"/>
        <v>0</v>
      </c>
      <c r="V49" s="288">
        <f t="shared" si="0"/>
        <v>0</v>
      </c>
      <c r="W49" s="289">
        <f>'t1'!M48</f>
        <v>0</v>
      </c>
      <c r="X49"/>
      <c r="Y49"/>
      <c r="Z49"/>
      <c r="AA49"/>
    </row>
    <row r="50" spans="1:27" ht="12.75" customHeight="1" x14ac:dyDescent="0.2">
      <c r="A50" s="34" t="str">
        <f>'t1'!A49</f>
        <v>CONTRATTISTI</v>
      </c>
      <c r="B50" s="283" t="str">
        <f>'t1'!B49</f>
        <v>000061</v>
      </c>
      <c r="C50" s="206"/>
      <c r="D50" s="284"/>
      <c r="E50" s="206"/>
      <c r="F50" s="284"/>
      <c r="G50" s="206"/>
      <c r="H50" s="284"/>
      <c r="I50" s="206"/>
      <c r="J50" s="284"/>
      <c r="K50" s="285"/>
      <c r="L50" s="205"/>
      <c r="M50" s="206"/>
      <c r="N50" s="284"/>
      <c r="O50" s="286"/>
      <c r="P50" s="284"/>
      <c r="Q50" s="286"/>
      <c r="R50" s="284"/>
      <c r="S50" s="286"/>
      <c r="T50" s="284"/>
      <c r="U50" s="287">
        <f t="shared" si="0"/>
        <v>0</v>
      </c>
      <c r="V50" s="288">
        <f t="shared" si="0"/>
        <v>0</v>
      </c>
      <c r="W50" s="289">
        <f>'t1'!M49</f>
        <v>0</v>
      </c>
      <c r="X50"/>
      <c r="Y50"/>
      <c r="Z50"/>
      <c r="AA50"/>
    </row>
    <row r="51" spans="1:27" ht="12.75" customHeight="1" thickBot="1" x14ac:dyDescent="0.25">
      <c r="A51" s="34" t="str">
        <f>'t1'!A50</f>
        <v>COLLABORATORE A T.D. ART. 90 TUEL</v>
      </c>
      <c r="B51" s="283" t="str">
        <f>'t1'!B50</f>
        <v>000096</v>
      </c>
      <c r="C51" s="206"/>
      <c r="D51" s="284"/>
      <c r="E51" s="206"/>
      <c r="F51" s="284"/>
      <c r="G51" s="206"/>
      <c r="H51" s="284"/>
      <c r="I51" s="206"/>
      <c r="J51" s="284"/>
      <c r="K51" s="285"/>
      <c r="L51" s="205"/>
      <c r="M51" s="206"/>
      <c r="N51" s="284"/>
      <c r="O51" s="286"/>
      <c r="P51" s="284"/>
      <c r="Q51" s="286"/>
      <c r="R51" s="284"/>
      <c r="S51" s="286"/>
      <c r="T51" s="284"/>
      <c r="U51" s="287">
        <f t="shared" si="0"/>
        <v>0</v>
      </c>
      <c r="V51" s="288">
        <f t="shared" si="0"/>
        <v>0</v>
      </c>
      <c r="W51" s="289">
        <f>'t1'!M50</f>
        <v>0</v>
      </c>
      <c r="X51"/>
      <c r="Y51"/>
      <c r="Z51"/>
      <c r="AA51"/>
    </row>
    <row r="52" spans="1:27" ht="13.7" customHeight="1" thickTop="1" thickBot="1" x14ac:dyDescent="0.25">
      <c r="A52" s="34" t="str">
        <f>'t1'!A51</f>
        <v>TOTALE</v>
      </c>
      <c r="B52" s="290"/>
      <c r="C52" s="291">
        <f t="shared" ref="C52:V52" si="1">SUM(C7:C51)</f>
        <v>0</v>
      </c>
      <c r="D52" s="292">
        <f t="shared" si="1"/>
        <v>0</v>
      </c>
      <c r="E52" s="291">
        <f t="shared" si="1"/>
        <v>2</v>
      </c>
      <c r="F52" s="292">
        <f t="shared" si="1"/>
        <v>1</v>
      </c>
      <c r="G52" s="291">
        <f>SUM(G7:G51)</f>
        <v>0</v>
      </c>
      <c r="H52" s="292">
        <f>SUM(H7:H51)</f>
        <v>0</v>
      </c>
      <c r="I52" s="291">
        <f t="shared" si="1"/>
        <v>0</v>
      </c>
      <c r="J52" s="292">
        <f t="shared" si="1"/>
        <v>0</v>
      </c>
      <c r="K52" s="291">
        <f>SUM(K7:K51)</f>
        <v>0</v>
      </c>
      <c r="L52" s="293">
        <f>SUM(L7:L51)</f>
        <v>0</v>
      </c>
      <c r="M52" s="291">
        <f t="shared" si="1"/>
        <v>1</v>
      </c>
      <c r="N52" s="292">
        <f t="shared" si="1"/>
        <v>0</v>
      </c>
      <c r="O52" s="291">
        <f>SUM(O7:O51)</f>
        <v>0</v>
      </c>
      <c r="P52" s="292">
        <f>SUM(P7:P51)</f>
        <v>0</v>
      </c>
      <c r="Q52" s="291">
        <f>SUM(Q7:Q51)</f>
        <v>1</v>
      </c>
      <c r="R52" s="292">
        <f>SUM(R7:R51)</f>
        <v>1</v>
      </c>
      <c r="S52" s="291">
        <f t="shared" si="1"/>
        <v>0</v>
      </c>
      <c r="T52" s="292">
        <f t="shared" si="1"/>
        <v>0</v>
      </c>
      <c r="U52" s="291">
        <f t="shared" si="1"/>
        <v>4</v>
      </c>
      <c r="V52" s="294">
        <f t="shared" si="1"/>
        <v>2</v>
      </c>
      <c r="X52"/>
      <c r="Y52"/>
      <c r="Z52"/>
      <c r="AA52"/>
    </row>
    <row r="53" spans="1:27" ht="19.149999999999999" customHeight="1" x14ac:dyDescent="0.2">
      <c r="A53" s="34" t="str">
        <f>'t1'!A52</f>
        <v>(a) personale a tempo indeterminato al quale viene applicato un contratto di lavoro di tipo privatistico (es.:tipografico,chimico,edile,metalmeccanico,portierato, ecc.)</v>
      </c>
    </row>
    <row r="54" spans="1:27" x14ac:dyDescent="0.2">
      <c r="A54" s="34" t="str">
        <f>'t1'!A53</f>
        <v>(b) cfr." istruzioni generali e specifiche di comparto" e "glossario"</v>
      </c>
      <c r="B54" s="52"/>
      <c r="C54" s="4"/>
      <c r="D54" s="4"/>
      <c r="E54" s="4"/>
      <c r="F54" s="4"/>
      <c r="G54" s="4"/>
      <c r="H54" s="4"/>
      <c r="I54" s="4"/>
      <c r="J54" s="4"/>
      <c r="K54" s="4"/>
      <c r="L54" s="4"/>
      <c r="M54" s="4"/>
      <c r="N54" s="4"/>
    </row>
    <row r="55" spans="1:27" x14ac:dyDescent="0.2">
      <c r="A55" s="34" t="str">
        <f>'t1'!A54</f>
        <v>(*) inserire i dati comunicati nella tab.1 (colonna presenti al 31/12/2021) della rilevazione dell'anno precedente</v>
      </c>
    </row>
  </sheetData>
  <sheetProtection password="DD41" sheet="1" formatColumns="0" selectLockedCells="1"/>
  <mergeCells count="22">
    <mergeCell ref="S5:T5"/>
    <mergeCell ref="U5:V5"/>
    <mergeCell ref="S4:T4"/>
    <mergeCell ref="U4:V4"/>
    <mergeCell ref="C5:D5"/>
    <mergeCell ref="E5:F5"/>
    <mergeCell ref="G5:H5"/>
    <mergeCell ref="I5:J5"/>
    <mergeCell ref="K5:L5"/>
    <mergeCell ref="M5:N5"/>
    <mergeCell ref="O5:P5"/>
    <mergeCell ref="Q5:R5"/>
    <mergeCell ref="A1:T1"/>
    <mergeCell ref="N2:V2"/>
    <mergeCell ref="C4:D4"/>
    <mergeCell ref="E4:F4"/>
    <mergeCell ref="G4:H4"/>
    <mergeCell ref="I4:J4"/>
    <mergeCell ref="K4:L4"/>
    <mergeCell ref="M4:N4"/>
    <mergeCell ref="O4:P4"/>
    <mergeCell ref="Q4:R4"/>
  </mergeCells>
  <conditionalFormatting sqref="A7:P7 S7:V51 A8:A55 B8:P51">
    <cfRule type="expression" dxfId="15" priority="2" stopIfTrue="1">
      <formula>$W7&gt;0</formula>
    </cfRule>
  </conditionalFormatting>
  <conditionalFormatting sqref="Q7:R51">
    <cfRule type="expression" dxfId="14" priority="1" stopIfTrue="1">
      <formula>$W7&gt;0</formula>
    </cfRule>
  </conditionalFormatting>
  <printOptions horizontalCentered="1" verticalCentered="1"/>
  <pageMargins left="0" right="0" top="0.17" bottom="0.17" header="0.19" footer="0.19"/>
  <pageSetup paperSize="9"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W56"/>
  <sheetViews>
    <sheetView showGridLines="0" zoomScaleNormal="100" workbookViewId="0">
      <pane xSplit="2" ySplit="6" topLeftCell="C19"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43" style="233" customWidth="1"/>
    <col min="2" max="2" width="10.6640625" style="335" customWidth="1"/>
    <col min="3" max="8" width="10.6640625" style="233" customWidth="1"/>
    <col min="9" max="12" width="11.1640625" style="233" customWidth="1"/>
    <col min="13" max="20" width="10.33203125" style="233" customWidth="1"/>
    <col min="21" max="22" width="10.6640625" style="233" customWidth="1"/>
    <col min="23" max="23" width="5.6640625" style="233" hidden="1" customWidth="1"/>
    <col min="24" max="16384" width="10.6640625" style="233"/>
  </cols>
  <sheetData>
    <row r="1" spans="1:23" s="4" customFormat="1" ht="43.5" customHeight="1" x14ac:dyDescent="0.2">
      <c r="A1" s="169" t="str">
        <f>'t1'!A1</f>
        <v>REGIONI ED AUTONOMIE LOCALI - anno 2022</v>
      </c>
      <c r="B1" s="169"/>
      <c r="C1" s="169"/>
      <c r="D1" s="169"/>
      <c r="E1" s="169"/>
      <c r="F1" s="169"/>
      <c r="G1" s="169"/>
      <c r="H1" s="169"/>
      <c r="I1" s="169"/>
      <c r="J1" s="169"/>
      <c r="K1" s="169"/>
      <c r="L1" s="169"/>
      <c r="M1" s="169"/>
      <c r="N1" s="169"/>
      <c r="O1" s="169"/>
      <c r="P1" s="169"/>
      <c r="Q1" s="295"/>
      <c r="R1" s="295"/>
      <c r="S1" s="295"/>
      <c r="T1" s="295"/>
      <c r="U1" s="55"/>
      <c r="V1" s="56"/>
      <c r="W1"/>
    </row>
    <row r="2" spans="1:23" ht="30" customHeight="1" thickBot="1" x14ac:dyDescent="0.25">
      <c r="A2" s="296"/>
      <c r="B2" s="297"/>
      <c r="C2" s="298"/>
      <c r="D2" s="299"/>
      <c r="E2" s="299"/>
      <c r="F2" s="299"/>
      <c r="G2" s="298"/>
      <c r="H2" s="298"/>
      <c r="I2" s="298"/>
      <c r="J2" s="172"/>
      <c r="K2" s="172"/>
      <c r="L2" s="172"/>
      <c r="M2" s="172"/>
      <c r="N2" s="172"/>
      <c r="O2" s="172"/>
      <c r="P2" s="172"/>
      <c r="Q2" s="172"/>
      <c r="R2" s="172"/>
      <c r="S2" s="172"/>
      <c r="T2" s="172"/>
      <c r="U2" s="172"/>
      <c r="V2" s="172"/>
    </row>
    <row r="3" spans="1:23" ht="15" customHeight="1" thickBot="1" x14ac:dyDescent="0.25">
      <c r="A3" s="300"/>
      <c r="B3" s="301"/>
      <c r="C3" s="302" t="s">
        <v>179</v>
      </c>
      <c r="D3" s="303"/>
      <c r="E3" s="303"/>
      <c r="F3" s="303"/>
      <c r="G3" s="303"/>
      <c r="H3" s="303"/>
      <c r="I3" s="303"/>
      <c r="J3" s="303"/>
      <c r="K3" s="303"/>
      <c r="L3" s="303"/>
      <c r="M3" s="303"/>
      <c r="N3" s="303"/>
      <c r="O3" s="303"/>
      <c r="P3" s="303"/>
      <c r="Q3" s="303"/>
      <c r="R3" s="303"/>
      <c r="S3" s="303"/>
      <c r="T3" s="303"/>
      <c r="U3" s="303"/>
      <c r="V3" s="304"/>
    </row>
    <row r="4" spans="1:23" ht="37.5" customHeight="1" thickTop="1" x14ac:dyDescent="0.2">
      <c r="A4" s="305" t="s">
        <v>180</v>
      </c>
      <c r="B4" s="306" t="s">
        <v>2</v>
      </c>
      <c r="C4" s="307" t="s">
        <v>181</v>
      </c>
      <c r="D4" s="187"/>
      <c r="E4" s="307" t="s">
        <v>168</v>
      </c>
      <c r="F4" s="187"/>
      <c r="G4" s="308" t="s">
        <v>182</v>
      </c>
      <c r="H4" s="309"/>
      <c r="I4" s="308" t="s">
        <v>183</v>
      </c>
      <c r="J4" s="309"/>
      <c r="K4" s="308" t="s">
        <v>184</v>
      </c>
      <c r="L4" s="309"/>
      <c r="M4" s="308" t="s">
        <v>185</v>
      </c>
      <c r="N4" s="309"/>
      <c r="O4" s="308" t="s">
        <v>186</v>
      </c>
      <c r="P4" s="310"/>
      <c r="Q4" s="307" t="s">
        <v>187</v>
      </c>
      <c r="R4" s="311"/>
      <c r="S4" s="308" t="s">
        <v>188</v>
      </c>
      <c r="T4" s="310"/>
      <c r="U4" s="312" t="s">
        <v>98</v>
      </c>
      <c r="V4" s="313"/>
    </row>
    <row r="5" spans="1:23" x14ac:dyDescent="0.2">
      <c r="A5" s="274" t="s">
        <v>152</v>
      </c>
      <c r="B5" s="306"/>
      <c r="C5" s="314" t="s">
        <v>189</v>
      </c>
      <c r="D5" s="315"/>
      <c r="E5" s="314" t="s">
        <v>190</v>
      </c>
      <c r="F5" s="315"/>
      <c r="G5" s="314" t="s">
        <v>191</v>
      </c>
      <c r="H5" s="315"/>
      <c r="I5" s="314" t="s">
        <v>192</v>
      </c>
      <c r="J5" s="315"/>
      <c r="K5" s="314" t="s">
        <v>193</v>
      </c>
      <c r="L5" s="315"/>
      <c r="M5" s="314" t="s">
        <v>194</v>
      </c>
      <c r="N5" s="315"/>
      <c r="O5" s="314" t="s">
        <v>195</v>
      </c>
      <c r="P5" s="315"/>
      <c r="Q5" s="314" t="s">
        <v>196</v>
      </c>
      <c r="R5" s="315"/>
      <c r="S5" s="314" t="s">
        <v>197</v>
      </c>
      <c r="T5" s="315"/>
      <c r="U5" s="316"/>
      <c r="V5" s="317"/>
    </row>
    <row r="6" spans="1:23" ht="12" thickBot="1" x14ac:dyDescent="0.25">
      <c r="A6" s="278"/>
      <c r="B6" s="318"/>
      <c r="C6" s="319" t="s">
        <v>6</v>
      </c>
      <c r="D6" s="320" t="s">
        <v>7</v>
      </c>
      <c r="E6" s="319" t="s">
        <v>6</v>
      </c>
      <c r="F6" s="320" t="s">
        <v>7</v>
      </c>
      <c r="G6" s="319" t="s">
        <v>6</v>
      </c>
      <c r="H6" s="320" t="s">
        <v>7</v>
      </c>
      <c r="I6" s="319" t="s">
        <v>6</v>
      </c>
      <c r="J6" s="320" t="s">
        <v>7</v>
      </c>
      <c r="K6" s="319" t="s">
        <v>6</v>
      </c>
      <c r="L6" s="320" t="s">
        <v>7</v>
      </c>
      <c r="M6" s="319" t="s">
        <v>6</v>
      </c>
      <c r="N6" s="320" t="s">
        <v>7</v>
      </c>
      <c r="O6" s="319" t="s">
        <v>6</v>
      </c>
      <c r="P6" s="320" t="s">
        <v>7</v>
      </c>
      <c r="Q6" s="319" t="s">
        <v>6</v>
      </c>
      <c r="R6" s="320" t="s">
        <v>7</v>
      </c>
      <c r="S6" s="319" t="s">
        <v>6</v>
      </c>
      <c r="T6" s="320" t="s">
        <v>7</v>
      </c>
      <c r="U6" s="319" t="s">
        <v>6</v>
      </c>
      <c r="V6" s="321" t="s">
        <v>7</v>
      </c>
    </row>
    <row r="7" spans="1:23" ht="12" customHeight="1" thickTop="1" x14ac:dyDescent="0.2">
      <c r="A7" s="34" t="str">
        <f>'t1'!A6</f>
        <v>SEGRETARIO A</v>
      </c>
      <c r="B7" s="283" t="str">
        <f>'t1'!B6</f>
        <v>0D0102</v>
      </c>
      <c r="C7" s="322"/>
      <c r="D7" s="323"/>
      <c r="E7" s="322"/>
      <c r="F7" s="324"/>
      <c r="G7" s="322"/>
      <c r="H7" s="324"/>
      <c r="I7" s="322"/>
      <c r="J7" s="323"/>
      <c r="K7" s="324"/>
      <c r="L7" s="323"/>
      <c r="M7" s="324"/>
      <c r="N7" s="323"/>
      <c r="O7" s="325"/>
      <c r="P7" s="323"/>
      <c r="Q7" s="324"/>
      <c r="R7" s="323"/>
      <c r="S7" s="324"/>
      <c r="T7" s="323"/>
      <c r="U7" s="326">
        <f>SUM(C7,E7,G7,I7,K7,M7,O7,Q7,S7)</f>
        <v>0</v>
      </c>
      <c r="V7" s="327">
        <f>SUM(D7,F7,H7,J7,L7,N7,P7,R7,T7)</f>
        <v>0</v>
      </c>
      <c r="W7" s="328">
        <f>'t1'!M6</f>
        <v>0</v>
      </c>
    </row>
    <row r="8" spans="1:23" ht="12" customHeight="1" x14ac:dyDescent="0.2">
      <c r="A8" s="34" t="str">
        <f>'t1'!A7</f>
        <v>SEGRETARIO B</v>
      </c>
      <c r="B8" s="283" t="str">
        <f>'t1'!B7</f>
        <v>0D0103</v>
      </c>
      <c r="C8" s="322"/>
      <c r="D8" s="323"/>
      <c r="E8" s="322"/>
      <c r="F8" s="324"/>
      <c r="G8" s="322"/>
      <c r="H8" s="324"/>
      <c r="I8" s="322"/>
      <c r="J8" s="323"/>
      <c r="K8" s="324"/>
      <c r="L8" s="323"/>
      <c r="M8" s="324"/>
      <c r="N8" s="323"/>
      <c r="O8" s="325"/>
      <c r="P8" s="323"/>
      <c r="Q8" s="324"/>
      <c r="R8" s="323"/>
      <c r="S8" s="324"/>
      <c r="T8" s="323"/>
      <c r="U8" s="326">
        <f t="shared" ref="U8:V51" si="0">SUM(C8,E8,G8,I8,K8,M8,O8,Q8,S8)</f>
        <v>0</v>
      </c>
      <c r="V8" s="327">
        <f t="shared" si="0"/>
        <v>0</v>
      </c>
      <c r="W8" s="328">
        <f>'t1'!M7</f>
        <v>0</v>
      </c>
    </row>
    <row r="9" spans="1:23" ht="12" customHeight="1" x14ac:dyDescent="0.2">
      <c r="A9" s="34" t="str">
        <f>'t1'!A8</f>
        <v>SEGRETARIO C</v>
      </c>
      <c r="B9" s="283" t="str">
        <f>'t1'!B8</f>
        <v>0D0485</v>
      </c>
      <c r="C9" s="322"/>
      <c r="D9" s="323"/>
      <c r="E9" s="322"/>
      <c r="F9" s="324"/>
      <c r="G9" s="322"/>
      <c r="H9" s="324"/>
      <c r="I9" s="322"/>
      <c r="J9" s="323"/>
      <c r="K9" s="324"/>
      <c r="L9" s="323"/>
      <c r="M9" s="324"/>
      <c r="N9" s="323"/>
      <c r="O9" s="325"/>
      <c r="P9" s="323"/>
      <c r="Q9" s="324"/>
      <c r="R9" s="323"/>
      <c r="S9" s="324"/>
      <c r="T9" s="323"/>
      <c r="U9" s="326">
        <f t="shared" si="0"/>
        <v>0</v>
      </c>
      <c r="V9" s="327">
        <f t="shared" si="0"/>
        <v>0</v>
      </c>
      <c r="W9" s="328">
        <f>'t1'!M8</f>
        <v>0</v>
      </c>
    </row>
    <row r="10" spans="1:23" ht="12" customHeight="1" x14ac:dyDescent="0.2">
      <c r="A10" s="34" t="str">
        <f>'t1'!A9</f>
        <v>DIRETTORE  GENERALE</v>
      </c>
      <c r="B10" s="283" t="str">
        <f>'t1'!B9</f>
        <v>0D0097</v>
      </c>
      <c r="C10" s="322"/>
      <c r="D10" s="323"/>
      <c r="E10" s="322"/>
      <c r="F10" s="324"/>
      <c r="G10" s="322"/>
      <c r="H10" s="324"/>
      <c r="I10" s="322"/>
      <c r="J10" s="323"/>
      <c r="K10" s="324"/>
      <c r="L10" s="323"/>
      <c r="M10" s="324"/>
      <c r="N10" s="323"/>
      <c r="O10" s="325"/>
      <c r="P10" s="323"/>
      <c r="Q10" s="324"/>
      <c r="R10" s="323"/>
      <c r="S10" s="324"/>
      <c r="T10" s="323"/>
      <c r="U10" s="326">
        <f t="shared" si="0"/>
        <v>0</v>
      </c>
      <c r="V10" s="327">
        <f t="shared" si="0"/>
        <v>0</v>
      </c>
      <c r="W10" s="328">
        <f>'t1'!M9</f>
        <v>0</v>
      </c>
    </row>
    <row r="11" spans="1:23" ht="12" customHeight="1" x14ac:dyDescent="0.2">
      <c r="A11" s="34" t="str">
        <f>'t1'!A10</f>
        <v>ALTE SPECIALIZZ. FUORI D.O.</v>
      </c>
      <c r="B11" s="283" t="str">
        <f>'t1'!B10</f>
        <v>0D0095</v>
      </c>
      <c r="C11" s="322"/>
      <c r="D11" s="323"/>
      <c r="E11" s="322"/>
      <c r="F11" s="324"/>
      <c r="G11" s="322"/>
      <c r="H11" s="324"/>
      <c r="I11" s="322"/>
      <c r="J11" s="323"/>
      <c r="K11" s="324"/>
      <c r="L11" s="323"/>
      <c r="M11" s="324"/>
      <c r="N11" s="323"/>
      <c r="O11" s="325"/>
      <c r="P11" s="323"/>
      <c r="Q11" s="324"/>
      <c r="R11" s="323"/>
      <c r="S11" s="324"/>
      <c r="T11" s="323"/>
      <c r="U11" s="326">
        <f t="shared" si="0"/>
        <v>0</v>
      </c>
      <c r="V11" s="327">
        <f t="shared" si="0"/>
        <v>0</v>
      </c>
      <c r="W11" s="328">
        <f>'t1'!M10</f>
        <v>0</v>
      </c>
    </row>
    <row r="12" spans="1:23" ht="12" customHeight="1" x14ac:dyDescent="0.2">
      <c r="A12" s="34" t="str">
        <f>'t1'!A11</f>
        <v>DIRIGENTE A TEMPO DETERMINATO FUORI D.O.</v>
      </c>
      <c r="B12" s="283" t="str">
        <f>'t1'!B11</f>
        <v>0D0098</v>
      </c>
      <c r="C12" s="322"/>
      <c r="D12" s="323"/>
      <c r="E12" s="322"/>
      <c r="F12" s="324"/>
      <c r="G12" s="322"/>
      <c r="H12" s="324"/>
      <c r="I12" s="322"/>
      <c r="J12" s="323"/>
      <c r="K12" s="324"/>
      <c r="L12" s="323"/>
      <c r="M12" s="324"/>
      <c r="N12" s="323"/>
      <c r="O12" s="325"/>
      <c r="P12" s="323"/>
      <c r="Q12" s="324"/>
      <c r="R12" s="323"/>
      <c r="S12" s="324"/>
      <c r="T12" s="323"/>
      <c r="U12" s="326">
        <f t="shared" si="0"/>
        <v>0</v>
      </c>
      <c r="V12" s="327">
        <f t="shared" si="0"/>
        <v>0</v>
      </c>
      <c r="W12" s="328">
        <f>'t1'!M11</f>
        <v>0</v>
      </c>
    </row>
    <row r="13" spans="1:23" ht="12" customHeight="1" x14ac:dyDescent="0.2">
      <c r="A13" s="34" t="str">
        <f>'t1'!A12</f>
        <v>SEGRETARIO GENERALE CCIAA</v>
      </c>
      <c r="B13" s="283" t="str">
        <f>'t1'!B12</f>
        <v>0D0104</v>
      </c>
      <c r="C13" s="322"/>
      <c r="D13" s="323"/>
      <c r="E13" s="322"/>
      <c r="F13" s="324"/>
      <c r="G13" s="322"/>
      <c r="H13" s="324"/>
      <c r="I13" s="322"/>
      <c r="J13" s="323"/>
      <c r="K13" s="324"/>
      <c r="L13" s="323"/>
      <c r="M13" s="324"/>
      <c r="N13" s="323"/>
      <c r="O13" s="325"/>
      <c r="P13" s="323"/>
      <c r="Q13" s="324"/>
      <c r="R13" s="323"/>
      <c r="S13" s="324"/>
      <c r="T13" s="323"/>
      <c r="U13" s="326">
        <f t="shared" si="0"/>
        <v>0</v>
      </c>
      <c r="V13" s="327">
        <f t="shared" si="0"/>
        <v>0</v>
      </c>
      <c r="W13" s="328">
        <f>'t1'!M12</f>
        <v>1</v>
      </c>
    </row>
    <row r="14" spans="1:23" ht="12" customHeight="1" x14ac:dyDescent="0.2">
      <c r="A14" s="34" t="str">
        <f>'t1'!A13</f>
        <v>DIRIGENTE A TEMPO INDETERMINATO</v>
      </c>
      <c r="B14" s="283" t="str">
        <f>'t1'!B13</f>
        <v>0D0164</v>
      </c>
      <c r="C14" s="322"/>
      <c r="D14" s="323"/>
      <c r="E14" s="322"/>
      <c r="F14" s="324"/>
      <c r="G14" s="322"/>
      <c r="H14" s="324"/>
      <c r="I14" s="322"/>
      <c r="J14" s="323"/>
      <c r="K14" s="324"/>
      <c r="L14" s="323"/>
      <c r="M14" s="324"/>
      <c r="N14" s="323"/>
      <c r="O14" s="325"/>
      <c r="P14" s="323"/>
      <c r="Q14" s="324"/>
      <c r="R14" s="323"/>
      <c r="S14" s="324"/>
      <c r="T14" s="323"/>
      <c r="U14" s="326">
        <f t="shared" si="0"/>
        <v>0</v>
      </c>
      <c r="V14" s="327">
        <f t="shared" si="0"/>
        <v>0</v>
      </c>
      <c r="W14" s="328">
        <f>'t1'!M13</f>
        <v>1</v>
      </c>
    </row>
    <row r="15" spans="1:23" ht="12" customHeight="1" x14ac:dyDescent="0.2">
      <c r="A15" s="34" t="str">
        <f>'t1'!A14</f>
        <v>DIRIGENTE A TEMPO DETERMINATO IN D.O.</v>
      </c>
      <c r="B15" s="283" t="str">
        <f>'t1'!B14</f>
        <v>0D0165</v>
      </c>
      <c r="C15" s="322"/>
      <c r="D15" s="323"/>
      <c r="E15" s="322"/>
      <c r="F15" s="324"/>
      <c r="G15" s="322"/>
      <c r="H15" s="324"/>
      <c r="I15" s="322"/>
      <c r="J15" s="323"/>
      <c r="K15" s="324"/>
      <c r="L15" s="323"/>
      <c r="M15" s="324"/>
      <c r="N15" s="323"/>
      <c r="O15" s="325"/>
      <c r="P15" s="323"/>
      <c r="Q15" s="324"/>
      <c r="R15" s="323"/>
      <c r="S15" s="324"/>
      <c r="T15" s="323"/>
      <c r="U15" s="326">
        <f t="shared" si="0"/>
        <v>0</v>
      </c>
      <c r="V15" s="327">
        <f t="shared" si="0"/>
        <v>0</v>
      </c>
      <c r="W15" s="328">
        <f>'t1'!M14</f>
        <v>0</v>
      </c>
    </row>
    <row r="16" spans="1:23" ht="12" customHeight="1" x14ac:dyDescent="0.2">
      <c r="A16" s="34" t="str">
        <f>'t1'!A15</f>
        <v xml:space="preserve">ALTE SPECIALIZZ. IN D.O. </v>
      </c>
      <c r="B16" s="283" t="str">
        <f>'t1'!B15</f>
        <v>0D0I95</v>
      </c>
      <c r="C16" s="322"/>
      <c r="D16" s="323"/>
      <c r="E16" s="322"/>
      <c r="F16" s="324"/>
      <c r="G16" s="322"/>
      <c r="H16" s="324"/>
      <c r="I16" s="322"/>
      <c r="J16" s="323"/>
      <c r="K16" s="324"/>
      <c r="L16" s="323"/>
      <c r="M16" s="324"/>
      <c r="N16" s="323"/>
      <c r="O16" s="325"/>
      <c r="P16" s="323"/>
      <c r="Q16" s="324"/>
      <c r="R16" s="323"/>
      <c r="S16" s="324"/>
      <c r="T16" s="323"/>
      <c r="U16" s="326">
        <f t="shared" si="0"/>
        <v>0</v>
      </c>
      <c r="V16" s="327">
        <f t="shared" si="0"/>
        <v>0</v>
      </c>
      <c r="W16" s="328">
        <f>'t1'!M15</f>
        <v>0</v>
      </c>
    </row>
    <row r="17" spans="1:23" ht="12" customHeight="1" x14ac:dyDescent="0.2">
      <c r="A17" s="34" t="str">
        <f>'t1'!A16</f>
        <v>RESPONSABILE DEI SERVIZI O DEGLI UFFICI IN D.O</v>
      </c>
      <c r="B17" s="283" t="str">
        <f>'t1'!B16</f>
        <v>0D0I96</v>
      </c>
      <c r="C17" s="322"/>
      <c r="D17" s="323"/>
      <c r="E17" s="322"/>
      <c r="F17" s="324"/>
      <c r="G17" s="322"/>
      <c r="H17" s="324"/>
      <c r="I17" s="322"/>
      <c r="J17" s="323"/>
      <c r="K17" s="324"/>
      <c r="L17" s="323"/>
      <c r="M17" s="324"/>
      <c r="N17" s="323"/>
      <c r="O17" s="325"/>
      <c r="P17" s="323"/>
      <c r="Q17" s="324"/>
      <c r="R17" s="323"/>
      <c r="S17" s="324"/>
      <c r="T17" s="323"/>
      <c r="U17" s="326">
        <f>SUM(C17,E17,G17,I17,K17,M17,O17,Q17,S17)</f>
        <v>0</v>
      </c>
      <c r="V17" s="327">
        <f>SUM(D17,F17,H17,J17,L17,N17,P17,R17,T17)</f>
        <v>0</v>
      </c>
      <c r="W17" s="328">
        <f>'t1'!M16</f>
        <v>0</v>
      </c>
    </row>
    <row r="18" spans="1:23" ht="12" customHeight="1" x14ac:dyDescent="0.2">
      <c r="A18" s="34" t="str">
        <f>'t1'!A17</f>
        <v>POSIZIONE ECONOMICA D7</v>
      </c>
      <c r="B18" s="283" t="str">
        <f>'t1'!B17</f>
        <v>0D7000</v>
      </c>
      <c r="C18" s="322"/>
      <c r="D18" s="323"/>
      <c r="E18" s="322"/>
      <c r="F18" s="324"/>
      <c r="G18" s="322"/>
      <c r="H18" s="324"/>
      <c r="I18" s="322"/>
      <c r="J18" s="323"/>
      <c r="K18" s="324"/>
      <c r="L18" s="323"/>
      <c r="M18" s="324"/>
      <c r="N18" s="323"/>
      <c r="O18" s="325"/>
      <c r="P18" s="323"/>
      <c r="Q18" s="324"/>
      <c r="R18" s="323"/>
      <c r="S18" s="324"/>
      <c r="T18" s="323"/>
      <c r="U18" s="326">
        <f t="shared" si="0"/>
        <v>0</v>
      </c>
      <c r="V18" s="327">
        <f t="shared" si="0"/>
        <v>0</v>
      </c>
      <c r="W18" s="328">
        <f>'t1'!M17</f>
        <v>1</v>
      </c>
    </row>
    <row r="19" spans="1:23" ht="12" customHeight="1" x14ac:dyDescent="0.2">
      <c r="A19" s="34" t="str">
        <f>'t1'!A18</f>
        <v>POSIZIONE ECONOMICA D6</v>
      </c>
      <c r="B19" s="283" t="str">
        <f>'t1'!B18</f>
        <v>099000</v>
      </c>
      <c r="C19" s="322"/>
      <c r="D19" s="323"/>
      <c r="E19" s="322"/>
      <c r="F19" s="324"/>
      <c r="G19" s="322"/>
      <c r="H19" s="324"/>
      <c r="I19" s="322"/>
      <c r="J19" s="323"/>
      <c r="K19" s="324"/>
      <c r="L19" s="323"/>
      <c r="M19" s="324"/>
      <c r="N19" s="323"/>
      <c r="O19" s="325"/>
      <c r="P19" s="323"/>
      <c r="Q19" s="324"/>
      <c r="R19" s="323"/>
      <c r="S19" s="324"/>
      <c r="T19" s="323"/>
      <c r="U19" s="326">
        <f t="shared" si="0"/>
        <v>0</v>
      </c>
      <c r="V19" s="327">
        <f t="shared" si="0"/>
        <v>0</v>
      </c>
      <c r="W19" s="328">
        <f>'t1'!M18</f>
        <v>1</v>
      </c>
    </row>
    <row r="20" spans="1:23" ht="12" customHeight="1" x14ac:dyDescent="0.2">
      <c r="A20" s="34" t="str">
        <f>'t1'!A19</f>
        <v>POSIZIONE ECONOMICA D5</v>
      </c>
      <c r="B20" s="283" t="str">
        <f>'t1'!B19</f>
        <v>0D5000</v>
      </c>
      <c r="C20" s="322"/>
      <c r="D20" s="323"/>
      <c r="E20" s="322"/>
      <c r="F20" s="324"/>
      <c r="G20" s="322"/>
      <c r="H20" s="324"/>
      <c r="I20" s="322"/>
      <c r="J20" s="323"/>
      <c r="K20" s="324"/>
      <c r="L20" s="323"/>
      <c r="M20" s="324"/>
      <c r="N20" s="323"/>
      <c r="O20" s="325"/>
      <c r="P20" s="323"/>
      <c r="Q20" s="324"/>
      <c r="R20" s="323"/>
      <c r="S20" s="324"/>
      <c r="T20" s="323"/>
      <c r="U20" s="326">
        <f t="shared" si="0"/>
        <v>0</v>
      </c>
      <c r="V20" s="327">
        <f t="shared" si="0"/>
        <v>0</v>
      </c>
      <c r="W20" s="328">
        <f>'t1'!M19</f>
        <v>1</v>
      </c>
    </row>
    <row r="21" spans="1:23" ht="12" customHeight="1" x14ac:dyDescent="0.2">
      <c r="A21" s="34" t="str">
        <f>'t1'!A20</f>
        <v>POSIZIONE ECONOMICA D4</v>
      </c>
      <c r="B21" s="283" t="str">
        <f>'t1'!B20</f>
        <v>0D4000</v>
      </c>
      <c r="C21" s="322"/>
      <c r="D21" s="323"/>
      <c r="E21" s="322"/>
      <c r="F21" s="324"/>
      <c r="G21" s="322"/>
      <c r="H21" s="324"/>
      <c r="I21" s="322"/>
      <c r="J21" s="323"/>
      <c r="K21" s="324"/>
      <c r="L21" s="323"/>
      <c r="M21" s="324"/>
      <c r="N21" s="323"/>
      <c r="O21" s="325"/>
      <c r="P21" s="323"/>
      <c r="Q21" s="324"/>
      <c r="R21" s="323"/>
      <c r="S21" s="324"/>
      <c r="T21" s="323"/>
      <c r="U21" s="326">
        <f t="shared" si="0"/>
        <v>0</v>
      </c>
      <c r="V21" s="327">
        <f t="shared" si="0"/>
        <v>0</v>
      </c>
      <c r="W21" s="328">
        <f>'t1'!M20</f>
        <v>1</v>
      </c>
    </row>
    <row r="22" spans="1:23" ht="12" customHeight="1" x14ac:dyDescent="0.2">
      <c r="A22" s="34" t="str">
        <f>'t1'!A21</f>
        <v>POSIZIONE ECONOMICA D3</v>
      </c>
      <c r="B22" s="283" t="str">
        <f>'t1'!B21</f>
        <v>050000</v>
      </c>
      <c r="C22" s="322"/>
      <c r="D22" s="323"/>
      <c r="E22" s="322"/>
      <c r="F22" s="324"/>
      <c r="G22" s="322"/>
      <c r="H22" s="324"/>
      <c r="I22" s="322"/>
      <c r="J22" s="323"/>
      <c r="K22" s="324"/>
      <c r="L22" s="323"/>
      <c r="M22" s="324"/>
      <c r="N22" s="323"/>
      <c r="O22" s="325"/>
      <c r="P22" s="323"/>
      <c r="Q22" s="324"/>
      <c r="R22" s="323"/>
      <c r="S22" s="324"/>
      <c r="T22" s="323"/>
      <c r="U22" s="326">
        <f t="shared" si="0"/>
        <v>0</v>
      </c>
      <c r="V22" s="327">
        <f t="shared" si="0"/>
        <v>0</v>
      </c>
      <c r="W22" s="328">
        <f>'t1'!M21</f>
        <v>1</v>
      </c>
    </row>
    <row r="23" spans="1:23" ht="12" customHeight="1" x14ac:dyDescent="0.2">
      <c r="A23" s="34" t="str">
        <f>'t1'!A22</f>
        <v>POSIZIONE ECONOMICA D2</v>
      </c>
      <c r="B23" s="283" t="str">
        <f>'t1'!B22</f>
        <v>049000</v>
      </c>
      <c r="C23" s="322"/>
      <c r="D23" s="323"/>
      <c r="E23" s="322"/>
      <c r="F23" s="324"/>
      <c r="G23" s="322"/>
      <c r="H23" s="324"/>
      <c r="I23" s="322"/>
      <c r="J23" s="323"/>
      <c r="K23" s="324"/>
      <c r="L23" s="323"/>
      <c r="M23" s="324"/>
      <c r="N23" s="323"/>
      <c r="O23" s="325"/>
      <c r="P23" s="323"/>
      <c r="Q23" s="324"/>
      <c r="R23" s="323"/>
      <c r="S23" s="324"/>
      <c r="T23" s="323"/>
      <c r="U23" s="326">
        <f t="shared" si="0"/>
        <v>0</v>
      </c>
      <c r="V23" s="327">
        <f t="shared" si="0"/>
        <v>0</v>
      </c>
      <c r="W23" s="328">
        <f>'t1'!M22</f>
        <v>0</v>
      </c>
    </row>
    <row r="24" spans="1:23" ht="12" customHeight="1" x14ac:dyDescent="0.2">
      <c r="A24" s="34" t="str">
        <f>'t1'!A23</f>
        <v>POSIZIONE ECONOMICA D1</v>
      </c>
      <c r="B24" s="283" t="str">
        <f>'t1'!B23</f>
        <v>0D1000</v>
      </c>
      <c r="C24" s="322"/>
      <c r="D24" s="323"/>
      <c r="E24" s="322"/>
      <c r="F24" s="324"/>
      <c r="G24" s="322"/>
      <c r="H24" s="324"/>
      <c r="I24" s="322"/>
      <c r="J24" s="323"/>
      <c r="K24" s="324"/>
      <c r="L24" s="323"/>
      <c r="M24" s="324"/>
      <c r="N24" s="323"/>
      <c r="O24" s="325"/>
      <c r="P24" s="323"/>
      <c r="Q24" s="324"/>
      <c r="R24" s="323"/>
      <c r="S24" s="324"/>
      <c r="T24" s="323"/>
      <c r="U24" s="326">
        <f t="shared" si="0"/>
        <v>0</v>
      </c>
      <c r="V24" s="327">
        <f t="shared" si="0"/>
        <v>0</v>
      </c>
      <c r="W24" s="328">
        <f>'t1'!M23</f>
        <v>0</v>
      </c>
    </row>
    <row r="25" spans="1:23" ht="12" customHeight="1" x14ac:dyDescent="0.2">
      <c r="A25" s="34" t="str">
        <f>'t1'!A24</f>
        <v>POSIZIONE ECONOMICA C6</v>
      </c>
      <c r="B25" s="283" t="str">
        <f>'t1'!B24</f>
        <v>097000</v>
      </c>
      <c r="C25" s="322"/>
      <c r="D25" s="323"/>
      <c r="E25" s="322"/>
      <c r="F25" s="324"/>
      <c r="G25" s="322"/>
      <c r="H25" s="324"/>
      <c r="I25" s="322"/>
      <c r="J25" s="323"/>
      <c r="K25" s="324"/>
      <c r="L25" s="323"/>
      <c r="M25" s="324"/>
      <c r="N25" s="323"/>
      <c r="O25" s="325"/>
      <c r="P25" s="323"/>
      <c r="Q25" s="324"/>
      <c r="R25" s="323"/>
      <c r="S25" s="324"/>
      <c r="T25" s="323"/>
      <c r="U25" s="326">
        <f t="shared" si="0"/>
        <v>0</v>
      </c>
      <c r="V25" s="327">
        <f t="shared" si="0"/>
        <v>0</v>
      </c>
      <c r="W25" s="328">
        <f>'t1'!M24</f>
        <v>1</v>
      </c>
    </row>
    <row r="26" spans="1:23" ht="12" customHeight="1" x14ac:dyDescent="0.2">
      <c r="A26" s="34" t="str">
        <f>'t1'!A25</f>
        <v>POSIZIONE ECONOMICA C5</v>
      </c>
      <c r="B26" s="283" t="str">
        <f>'t1'!B25</f>
        <v>046000</v>
      </c>
      <c r="C26" s="322"/>
      <c r="D26" s="323"/>
      <c r="E26" s="322"/>
      <c r="F26" s="324"/>
      <c r="G26" s="322"/>
      <c r="H26" s="324"/>
      <c r="I26" s="322"/>
      <c r="J26" s="323"/>
      <c r="K26" s="324"/>
      <c r="L26" s="323"/>
      <c r="M26" s="324"/>
      <c r="N26" s="323"/>
      <c r="O26" s="325"/>
      <c r="P26" s="323"/>
      <c r="Q26" s="324"/>
      <c r="R26" s="323"/>
      <c r="S26" s="324"/>
      <c r="T26" s="323"/>
      <c r="U26" s="326">
        <f t="shared" si="0"/>
        <v>0</v>
      </c>
      <c r="V26" s="327">
        <f t="shared" si="0"/>
        <v>0</v>
      </c>
      <c r="W26" s="328">
        <f>'t1'!M25</f>
        <v>1</v>
      </c>
    </row>
    <row r="27" spans="1:23" ht="12" customHeight="1" x14ac:dyDescent="0.2">
      <c r="A27" s="34" t="str">
        <f>'t1'!A26</f>
        <v>POSIZIONE ECONOMICA C4</v>
      </c>
      <c r="B27" s="283" t="str">
        <f>'t1'!B26</f>
        <v>045000</v>
      </c>
      <c r="C27" s="322"/>
      <c r="D27" s="323"/>
      <c r="E27" s="322"/>
      <c r="F27" s="324"/>
      <c r="G27" s="322"/>
      <c r="H27" s="324"/>
      <c r="I27" s="322"/>
      <c r="J27" s="323"/>
      <c r="K27" s="324"/>
      <c r="L27" s="323"/>
      <c r="M27" s="324"/>
      <c r="N27" s="323"/>
      <c r="O27" s="325"/>
      <c r="P27" s="323"/>
      <c r="Q27" s="324"/>
      <c r="R27" s="323"/>
      <c r="S27" s="324"/>
      <c r="T27" s="323"/>
      <c r="U27" s="326">
        <f t="shared" si="0"/>
        <v>0</v>
      </c>
      <c r="V27" s="327">
        <f t="shared" si="0"/>
        <v>0</v>
      </c>
      <c r="W27" s="328">
        <f>'t1'!M26</f>
        <v>1</v>
      </c>
    </row>
    <row r="28" spans="1:23" ht="12" customHeight="1" x14ac:dyDescent="0.2">
      <c r="A28" s="34" t="str">
        <f>'t1'!A27</f>
        <v>POSIZIONE ECONOMICA C3</v>
      </c>
      <c r="B28" s="283" t="str">
        <f>'t1'!B27</f>
        <v>043000</v>
      </c>
      <c r="C28" s="322"/>
      <c r="D28" s="323"/>
      <c r="E28" s="322"/>
      <c r="F28" s="324"/>
      <c r="G28" s="322"/>
      <c r="H28" s="324"/>
      <c r="I28" s="322"/>
      <c r="J28" s="323"/>
      <c r="K28" s="324"/>
      <c r="L28" s="323"/>
      <c r="M28" s="324"/>
      <c r="N28" s="323"/>
      <c r="O28" s="325"/>
      <c r="P28" s="323"/>
      <c r="Q28" s="324"/>
      <c r="R28" s="323"/>
      <c r="S28" s="324"/>
      <c r="T28" s="323"/>
      <c r="U28" s="326">
        <f t="shared" si="0"/>
        <v>0</v>
      </c>
      <c r="V28" s="327">
        <f t="shared" si="0"/>
        <v>0</v>
      </c>
      <c r="W28" s="328">
        <f>'t1'!M27</f>
        <v>0</v>
      </c>
    </row>
    <row r="29" spans="1:23" ht="12" customHeight="1" x14ac:dyDescent="0.2">
      <c r="A29" s="34" t="str">
        <f>'t1'!A28</f>
        <v>POSIZIONE ECONOMICA C2</v>
      </c>
      <c r="B29" s="283" t="str">
        <f>'t1'!B28</f>
        <v>042000</v>
      </c>
      <c r="C29" s="322"/>
      <c r="D29" s="323"/>
      <c r="E29" s="322"/>
      <c r="F29" s="324"/>
      <c r="G29" s="322"/>
      <c r="H29" s="324"/>
      <c r="I29" s="322"/>
      <c r="J29" s="323"/>
      <c r="K29" s="324"/>
      <c r="L29" s="323"/>
      <c r="M29" s="324"/>
      <c r="N29" s="323"/>
      <c r="O29" s="325"/>
      <c r="P29" s="323"/>
      <c r="Q29" s="324"/>
      <c r="R29" s="323"/>
      <c r="S29" s="324"/>
      <c r="T29" s="323"/>
      <c r="U29" s="326">
        <f t="shared" si="0"/>
        <v>0</v>
      </c>
      <c r="V29" s="327">
        <f t="shared" si="0"/>
        <v>0</v>
      </c>
      <c r="W29" s="328">
        <f>'t1'!M28</f>
        <v>0</v>
      </c>
    </row>
    <row r="30" spans="1:23" ht="12" customHeight="1" x14ac:dyDescent="0.2">
      <c r="A30" s="34" t="str">
        <f>'t1'!A29</f>
        <v>POSIZIONE ECONOMICA C1</v>
      </c>
      <c r="B30" s="283" t="str">
        <f>'t1'!B29</f>
        <v>0C1000</v>
      </c>
      <c r="C30" s="322">
        <v>2</v>
      </c>
      <c r="D30" s="323">
        <v>9</v>
      </c>
      <c r="E30" s="322"/>
      <c r="F30" s="324"/>
      <c r="G30" s="322"/>
      <c r="H30" s="324"/>
      <c r="I30" s="322"/>
      <c r="J30" s="323"/>
      <c r="K30" s="324"/>
      <c r="L30" s="323"/>
      <c r="M30" s="324"/>
      <c r="N30" s="323"/>
      <c r="O30" s="325"/>
      <c r="P30" s="323"/>
      <c r="Q30" s="324"/>
      <c r="R30" s="323"/>
      <c r="S30" s="324"/>
      <c r="T30" s="323"/>
      <c r="U30" s="326">
        <f t="shared" si="0"/>
        <v>2</v>
      </c>
      <c r="V30" s="327">
        <f t="shared" si="0"/>
        <v>9</v>
      </c>
      <c r="W30" s="328">
        <f>'t1'!M29</f>
        <v>1</v>
      </c>
    </row>
    <row r="31" spans="1:23" ht="12" customHeight="1" x14ac:dyDescent="0.2">
      <c r="A31" s="34" t="str">
        <f>'t1'!A30</f>
        <v>POSIZIONE ECONOMICA B8</v>
      </c>
      <c r="B31" s="283" t="str">
        <f>'t1'!B30</f>
        <v>0B8000</v>
      </c>
      <c r="C31" s="322"/>
      <c r="D31" s="323"/>
      <c r="E31" s="322"/>
      <c r="F31" s="324"/>
      <c r="G31" s="322"/>
      <c r="H31" s="324"/>
      <c r="I31" s="322"/>
      <c r="J31" s="323"/>
      <c r="K31" s="324"/>
      <c r="L31" s="323"/>
      <c r="M31" s="324"/>
      <c r="N31" s="323"/>
      <c r="O31" s="325"/>
      <c r="P31" s="323"/>
      <c r="Q31" s="324"/>
      <c r="R31" s="323"/>
      <c r="S31" s="324"/>
      <c r="T31" s="323"/>
      <c r="U31" s="326">
        <f t="shared" si="0"/>
        <v>0</v>
      </c>
      <c r="V31" s="327">
        <f t="shared" si="0"/>
        <v>0</v>
      </c>
      <c r="W31" s="328">
        <f>'t1'!M30</f>
        <v>1</v>
      </c>
    </row>
    <row r="32" spans="1:23" ht="12" customHeight="1" x14ac:dyDescent="0.2">
      <c r="A32" s="34" t="str">
        <f>'t1'!A31</f>
        <v>POSIZ. ECON. B7 - PROFILO ACCESSO B3</v>
      </c>
      <c r="B32" s="283" t="str">
        <f>'t1'!B31</f>
        <v>0B7A00</v>
      </c>
      <c r="C32" s="322"/>
      <c r="D32" s="323"/>
      <c r="E32" s="322"/>
      <c r="F32" s="324"/>
      <c r="G32" s="322"/>
      <c r="H32" s="324"/>
      <c r="I32" s="322"/>
      <c r="J32" s="323"/>
      <c r="K32" s="324"/>
      <c r="L32" s="323"/>
      <c r="M32" s="324"/>
      <c r="N32" s="323"/>
      <c r="O32" s="325"/>
      <c r="P32" s="323"/>
      <c r="Q32" s="324"/>
      <c r="R32" s="323"/>
      <c r="S32" s="324"/>
      <c r="T32" s="323"/>
      <c r="U32" s="326">
        <f t="shared" si="0"/>
        <v>0</v>
      </c>
      <c r="V32" s="327">
        <f t="shared" si="0"/>
        <v>0</v>
      </c>
      <c r="W32" s="328">
        <f>'t1'!M31</f>
        <v>0</v>
      </c>
    </row>
    <row r="33" spans="1:23" ht="12" customHeight="1" x14ac:dyDescent="0.2">
      <c r="A33" s="34" t="str">
        <f>'t1'!A32</f>
        <v>POSIZ. ECON. B7 - PROFILO  ACCESSO B1</v>
      </c>
      <c r="B33" s="283" t="str">
        <f>'t1'!B32</f>
        <v>0B7000</v>
      </c>
      <c r="C33" s="322"/>
      <c r="D33" s="323"/>
      <c r="E33" s="322"/>
      <c r="F33" s="324"/>
      <c r="G33" s="322"/>
      <c r="H33" s="324"/>
      <c r="I33" s="322"/>
      <c r="J33" s="323"/>
      <c r="K33" s="324"/>
      <c r="L33" s="323"/>
      <c r="M33" s="324"/>
      <c r="N33" s="323"/>
      <c r="O33" s="325"/>
      <c r="P33" s="323"/>
      <c r="Q33" s="324"/>
      <c r="R33" s="323"/>
      <c r="S33" s="324"/>
      <c r="T33" s="323"/>
      <c r="U33" s="326">
        <f t="shared" si="0"/>
        <v>0</v>
      </c>
      <c r="V33" s="327">
        <f t="shared" si="0"/>
        <v>0</v>
      </c>
      <c r="W33" s="328">
        <f>'t1'!M32</f>
        <v>0</v>
      </c>
    </row>
    <row r="34" spans="1:23" ht="12" customHeight="1" x14ac:dyDescent="0.2">
      <c r="A34" s="34" t="str">
        <f>'t1'!A33</f>
        <v>POSIZ.ECON. B6 PROFILI ACCESSO B3</v>
      </c>
      <c r="B34" s="283" t="str">
        <f>'t1'!B33</f>
        <v>038490</v>
      </c>
      <c r="C34" s="322"/>
      <c r="D34" s="323"/>
      <c r="E34" s="322"/>
      <c r="F34" s="324"/>
      <c r="G34" s="322"/>
      <c r="H34" s="324"/>
      <c r="I34" s="322"/>
      <c r="J34" s="323"/>
      <c r="K34" s="324"/>
      <c r="L34" s="323"/>
      <c r="M34" s="324"/>
      <c r="N34" s="323"/>
      <c r="O34" s="325"/>
      <c r="P34" s="323"/>
      <c r="Q34" s="324"/>
      <c r="R34" s="323"/>
      <c r="S34" s="324"/>
      <c r="T34" s="323"/>
      <c r="U34" s="326">
        <f t="shared" si="0"/>
        <v>0</v>
      </c>
      <c r="V34" s="327">
        <f t="shared" si="0"/>
        <v>0</v>
      </c>
      <c r="W34" s="328">
        <f>'t1'!M33</f>
        <v>0</v>
      </c>
    </row>
    <row r="35" spans="1:23" ht="12" customHeight="1" x14ac:dyDescent="0.2">
      <c r="A35" s="34" t="str">
        <f>'t1'!A34</f>
        <v>POSIZ.ECON. B6 PROFILI ACCESSO B1</v>
      </c>
      <c r="B35" s="283" t="str">
        <f>'t1'!B34</f>
        <v>038491</v>
      </c>
      <c r="C35" s="322"/>
      <c r="D35" s="323"/>
      <c r="E35" s="322"/>
      <c r="F35" s="324"/>
      <c r="G35" s="322"/>
      <c r="H35" s="324"/>
      <c r="I35" s="322"/>
      <c r="J35" s="323"/>
      <c r="K35" s="324"/>
      <c r="L35" s="323"/>
      <c r="M35" s="324"/>
      <c r="N35" s="323"/>
      <c r="O35" s="325"/>
      <c r="P35" s="323"/>
      <c r="Q35" s="324"/>
      <c r="R35" s="323"/>
      <c r="S35" s="324"/>
      <c r="T35" s="323"/>
      <c r="U35" s="326">
        <f t="shared" si="0"/>
        <v>0</v>
      </c>
      <c r="V35" s="327">
        <f t="shared" si="0"/>
        <v>0</v>
      </c>
      <c r="W35" s="328">
        <f>'t1'!M34</f>
        <v>0</v>
      </c>
    </row>
    <row r="36" spans="1:23" ht="12" customHeight="1" x14ac:dyDescent="0.2">
      <c r="A36" s="34" t="str">
        <f>'t1'!A35</f>
        <v>POSIZ.ECON. B5 PROFILI ACCESSO B3</v>
      </c>
      <c r="B36" s="283" t="str">
        <f>'t1'!B35</f>
        <v>037492</v>
      </c>
      <c r="C36" s="322"/>
      <c r="D36" s="323"/>
      <c r="E36" s="322"/>
      <c r="F36" s="324"/>
      <c r="G36" s="322"/>
      <c r="H36" s="324"/>
      <c r="I36" s="322"/>
      <c r="J36" s="323"/>
      <c r="K36" s="324"/>
      <c r="L36" s="323"/>
      <c r="M36" s="324"/>
      <c r="N36" s="323"/>
      <c r="O36" s="325"/>
      <c r="P36" s="323"/>
      <c r="Q36" s="324"/>
      <c r="R36" s="323"/>
      <c r="S36" s="324"/>
      <c r="T36" s="323"/>
      <c r="U36" s="326">
        <f t="shared" si="0"/>
        <v>0</v>
      </c>
      <c r="V36" s="327">
        <f t="shared" si="0"/>
        <v>0</v>
      </c>
      <c r="W36" s="328">
        <f>'t1'!M35</f>
        <v>0</v>
      </c>
    </row>
    <row r="37" spans="1:23" ht="12" customHeight="1" x14ac:dyDescent="0.2">
      <c r="A37" s="34" t="str">
        <f>'t1'!A36</f>
        <v>POSIZ.ECON. B5 PROFILI ACCESSO B1</v>
      </c>
      <c r="B37" s="283" t="str">
        <f>'t1'!B36</f>
        <v>037493</v>
      </c>
      <c r="C37" s="322"/>
      <c r="D37" s="323"/>
      <c r="E37" s="322"/>
      <c r="F37" s="324"/>
      <c r="G37" s="322"/>
      <c r="H37" s="324"/>
      <c r="I37" s="322"/>
      <c r="J37" s="323"/>
      <c r="K37" s="324"/>
      <c r="L37" s="323"/>
      <c r="M37" s="324"/>
      <c r="N37" s="323"/>
      <c r="O37" s="325"/>
      <c r="P37" s="323"/>
      <c r="Q37" s="324"/>
      <c r="R37" s="323"/>
      <c r="S37" s="324"/>
      <c r="T37" s="323"/>
      <c r="U37" s="326">
        <f t="shared" si="0"/>
        <v>0</v>
      </c>
      <c r="V37" s="327">
        <f t="shared" si="0"/>
        <v>0</v>
      </c>
      <c r="W37" s="328">
        <f>'t1'!M36</f>
        <v>1</v>
      </c>
    </row>
    <row r="38" spans="1:23" ht="12" customHeight="1" x14ac:dyDescent="0.2">
      <c r="A38" s="34" t="str">
        <f>'t1'!A37</f>
        <v>POSIZ.ECON. B4 PROFILI ACCESSO B3</v>
      </c>
      <c r="B38" s="283" t="str">
        <f>'t1'!B37</f>
        <v>036494</v>
      </c>
      <c r="C38" s="322"/>
      <c r="D38" s="323"/>
      <c r="E38" s="322"/>
      <c r="F38" s="324"/>
      <c r="G38" s="322"/>
      <c r="H38" s="324"/>
      <c r="I38" s="322"/>
      <c r="J38" s="323"/>
      <c r="K38" s="324"/>
      <c r="L38" s="323"/>
      <c r="M38" s="324"/>
      <c r="N38" s="323"/>
      <c r="O38" s="325"/>
      <c r="P38" s="323"/>
      <c r="Q38" s="324"/>
      <c r="R38" s="323"/>
      <c r="S38" s="324"/>
      <c r="T38" s="323"/>
      <c r="U38" s="326">
        <f t="shared" si="0"/>
        <v>0</v>
      </c>
      <c r="V38" s="327">
        <f t="shared" si="0"/>
        <v>0</v>
      </c>
      <c r="W38" s="328">
        <f>'t1'!M37</f>
        <v>0</v>
      </c>
    </row>
    <row r="39" spans="1:23" ht="12" customHeight="1" x14ac:dyDescent="0.2">
      <c r="A39" s="34" t="str">
        <f>'t1'!A38</f>
        <v>POSIZ.ECON. B4 PROFILI ACCESSO B1</v>
      </c>
      <c r="B39" s="283" t="str">
        <f>'t1'!B38</f>
        <v>036495</v>
      </c>
      <c r="C39" s="322"/>
      <c r="D39" s="323"/>
      <c r="E39" s="322"/>
      <c r="F39" s="324"/>
      <c r="G39" s="322"/>
      <c r="H39" s="324"/>
      <c r="I39" s="322"/>
      <c r="J39" s="323"/>
      <c r="K39" s="324"/>
      <c r="L39" s="323"/>
      <c r="M39" s="324"/>
      <c r="N39" s="323"/>
      <c r="O39" s="325"/>
      <c r="P39" s="323"/>
      <c r="Q39" s="324"/>
      <c r="R39" s="323"/>
      <c r="S39" s="324"/>
      <c r="T39" s="323"/>
      <c r="U39" s="326">
        <f t="shared" si="0"/>
        <v>0</v>
      </c>
      <c r="V39" s="327">
        <f t="shared" si="0"/>
        <v>0</v>
      </c>
      <c r="W39" s="328">
        <f>'t1'!M38</f>
        <v>1</v>
      </c>
    </row>
    <row r="40" spans="1:23" ht="12" customHeight="1" x14ac:dyDescent="0.2">
      <c r="A40" s="34" t="str">
        <f>'t1'!A39</f>
        <v>POSIZIONE ECONOMICA DI ACCESSO B3</v>
      </c>
      <c r="B40" s="283" t="str">
        <f>'t1'!B39</f>
        <v>055000</v>
      </c>
      <c r="C40" s="322"/>
      <c r="D40" s="323"/>
      <c r="E40" s="322"/>
      <c r="F40" s="324"/>
      <c r="G40" s="322"/>
      <c r="H40" s="324"/>
      <c r="I40" s="322"/>
      <c r="J40" s="323"/>
      <c r="K40" s="324"/>
      <c r="L40" s="323"/>
      <c r="M40" s="324"/>
      <c r="N40" s="323"/>
      <c r="O40" s="325"/>
      <c r="P40" s="323"/>
      <c r="Q40" s="324"/>
      <c r="R40" s="323"/>
      <c r="S40" s="324"/>
      <c r="T40" s="323"/>
      <c r="U40" s="326">
        <f t="shared" si="0"/>
        <v>0</v>
      </c>
      <c r="V40" s="327">
        <f t="shared" si="0"/>
        <v>0</v>
      </c>
      <c r="W40" s="328">
        <f>'t1'!M39</f>
        <v>0</v>
      </c>
    </row>
    <row r="41" spans="1:23" ht="12" customHeight="1" x14ac:dyDescent="0.2">
      <c r="A41" s="34" t="str">
        <f>'t1'!A40</f>
        <v>POSIZIONE ECONOMICA B3</v>
      </c>
      <c r="B41" s="283" t="str">
        <f>'t1'!B40</f>
        <v>034000</v>
      </c>
      <c r="C41" s="322"/>
      <c r="D41" s="323"/>
      <c r="E41" s="322"/>
      <c r="F41" s="324"/>
      <c r="G41" s="322"/>
      <c r="H41" s="324"/>
      <c r="I41" s="322"/>
      <c r="J41" s="323"/>
      <c r="K41" s="324"/>
      <c r="L41" s="323"/>
      <c r="M41" s="324"/>
      <c r="N41" s="323"/>
      <c r="O41" s="325"/>
      <c r="P41" s="323"/>
      <c r="Q41" s="324"/>
      <c r="R41" s="323"/>
      <c r="S41" s="324"/>
      <c r="T41" s="323"/>
      <c r="U41" s="326">
        <f t="shared" si="0"/>
        <v>0</v>
      </c>
      <c r="V41" s="327">
        <f t="shared" si="0"/>
        <v>0</v>
      </c>
      <c r="W41" s="328">
        <f>'t1'!M40</f>
        <v>0</v>
      </c>
    </row>
    <row r="42" spans="1:23" ht="12" customHeight="1" x14ac:dyDescent="0.2">
      <c r="A42" s="34" t="str">
        <f>'t1'!A41</f>
        <v>POSIZIONE ECONOMICA B2</v>
      </c>
      <c r="B42" s="283" t="str">
        <f>'t1'!B41</f>
        <v>032000</v>
      </c>
      <c r="C42" s="322"/>
      <c r="D42" s="323"/>
      <c r="E42" s="322"/>
      <c r="F42" s="324"/>
      <c r="G42" s="322"/>
      <c r="H42" s="324"/>
      <c r="I42" s="322"/>
      <c r="J42" s="323"/>
      <c r="K42" s="324"/>
      <c r="L42" s="323"/>
      <c r="M42" s="324"/>
      <c r="N42" s="323"/>
      <c r="O42" s="325"/>
      <c r="P42" s="323"/>
      <c r="Q42" s="324"/>
      <c r="R42" s="323"/>
      <c r="S42" s="324"/>
      <c r="T42" s="323"/>
      <c r="U42" s="326">
        <f t="shared" si="0"/>
        <v>0</v>
      </c>
      <c r="V42" s="327">
        <f t="shared" si="0"/>
        <v>0</v>
      </c>
      <c r="W42" s="328">
        <f>'t1'!M41</f>
        <v>0</v>
      </c>
    </row>
    <row r="43" spans="1:23" ht="12" customHeight="1" x14ac:dyDescent="0.2">
      <c r="A43" s="34" t="str">
        <f>'t1'!A42</f>
        <v>POSIZIONE ECONOMICA DI ACCESSO B1</v>
      </c>
      <c r="B43" s="283" t="str">
        <f>'t1'!B42</f>
        <v>054000</v>
      </c>
      <c r="C43" s="322"/>
      <c r="D43" s="323"/>
      <c r="E43" s="322"/>
      <c r="F43" s="324"/>
      <c r="G43" s="322"/>
      <c r="H43" s="324"/>
      <c r="I43" s="322"/>
      <c r="J43" s="323"/>
      <c r="K43" s="324"/>
      <c r="L43" s="323"/>
      <c r="M43" s="324"/>
      <c r="N43" s="323"/>
      <c r="O43" s="325"/>
      <c r="P43" s="323"/>
      <c r="Q43" s="324"/>
      <c r="R43" s="323"/>
      <c r="S43" s="324"/>
      <c r="T43" s="323"/>
      <c r="U43" s="326">
        <f t="shared" si="0"/>
        <v>0</v>
      </c>
      <c r="V43" s="327">
        <f t="shared" si="0"/>
        <v>0</v>
      </c>
      <c r="W43" s="328">
        <f>'t1'!M42</f>
        <v>0</v>
      </c>
    </row>
    <row r="44" spans="1:23" ht="12" customHeight="1" x14ac:dyDescent="0.2">
      <c r="A44" s="34" t="str">
        <f>'t1'!A43</f>
        <v>POSIZIONE ECONOMICA A6</v>
      </c>
      <c r="B44" s="283" t="str">
        <f>'t1'!B43</f>
        <v>0A6000</v>
      </c>
      <c r="C44" s="322"/>
      <c r="D44" s="323"/>
      <c r="E44" s="322"/>
      <c r="F44" s="324"/>
      <c r="G44" s="322"/>
      <c r="H44" s="324"/>
      <c r="I44" s="322"/>
      <c r="J44" s="323"/>
      <c r="K44" s="324"/>
      <c r="L44" s="323"/>
      <c r="M44" s="324"/>
      <c r="N44" s="323"/>
      <c r="O44" s="325"/>
      <c r="P44" s="323"/>
      <c r="Q44" s="324"/>
      <c r="R44" s="323"/>
      <c r="S44" s="324"/>
      <c r="T44" s="323"/>
      <c r="U44" s="326">
        <f t="shared" si="0"/>
        <v>0</v>
      </c>
      <c r="V44" s="327">
        <f t="shared" si="0"/>
        <v>0</v>
      </c>
      <c r="W44" s="328">
        <f>'t1'!M43</f>
        <v>0</v>
      </c>
    </row>
    <row r="45" spans="1:23" ht="12" customHeight="1" x14ac:dyDescent="0.2">
      <c r="A45" s="34" t="str">
        <f>'t1'!A44</f>
        <v>POSIZIONE ECONOMICA A5</v>
      </c>
      <c r="B45" s="283" t="str">
        <f>'t1'!B44</f>
        <v>0A5000</v>
      </c>
      <c r="C45" s="322"/>
      <c r="D45" s="323"/>
      <c r="E45" s="322"/>
      <c r="F45" s="324"/>
      <c r="G45" s="322"/>
      <c r="H45" s="324"/>
      <c r="I45" s="322"/>
      <c r="J45" s="323"/>
      <c r="K45" s="324"/>
      <c r="L45" s="323"/>
      <c r="M45" s="324"/>
      <c r="N45" s="323"/>
      <c r="O45" s="325"/>
      <c r="P45" s="323"/>
      <c r="Q45" s="324"/>
      <c r="R45" s="323"/>
      <c r="S45" s="324"/>
      <c r="T45" s="323"/>
      <c r="U45" s="326">
        <f t="shared" si="0"/>
        <v>0</v>
      </c>
      <c r="V45" s="327">
        <f t="shared" si="0"/>
        <v>0</v>
      </c>
      <c r="W45" s="328">
        <f>'t1'!M44</f>
        <v>1</v>
      </c>
    </row>
    <row r="46" spans="1:23" ht="12" customHeight="1" x14ac:dyDescent="0.2">
      <c r="A46" s="34" t="str">
        <f>'t1'!A45</f>
        <v>POSIZIONE ECONOMICA A4</v>
      </c>
      <c r="B46" s="283" t="str">
        <f>'t1'!B45</f>
        <v>028000</v>
      </c>
      <c r="C46" s="322"/>
      <c r="D46" s="323"/>
      <c r="E46" s="322"/>
      <c r="F46" s="324"/>
      <c r="G46" s="322"/>
      <c r="H46" s="324"/>
      <c r="I46" s="322"/>
      <c r="J46" s="323"/>
      <c r="K46" s="324"/>
      <c r="L46" s="323"/>
      <c r="M46" s="324"/>
      <c r="N46" s="323"/>
      <c r="O46" s="325"/>
      <c r="P46" s="323"/>
      <c r="Q46" s="324"/>
      <c r="R46" s="323"/>
      <c r="S46" s="324"/>
      <c r="T46" s="323"/>
      <c r="U46" s="326">
        <f t="shared" si="0"/>
        <v>0</v>
      </c>
      <c r="V46" s="327">
        <f t="shared" si="0"/>
        <v>0</v>
      </c>
      <c r="W46" s="328">
        <f>'t1'!M45</f>
        <v>0</v>
      </c>
    </row>
    <row r="47" spans="1:23" ht="12" customHeight="1" x14ac:dyDescent="0.2">
      <c r="A47" s="34" t="str">
        <f>'t1'!A46</f>
        <v>POSIZIONE ECONOMICA A3</v>
      </c>
      <c r="B47" s="283" t="str">
        <f>'t1'!B46</f>
        <v>027000</v>
      </c>
      <c r="C47" s="322"/>
      <c r="D47" s="323"/>
      <c r="E47" s="322"/>
      <c r="F47" s="324"/>
      <c r="G47" s="322"/>
      <c r="H47" s="324"/>
      <c r="I47" s="322"/>
      <c r="J47" s="323"/>
      <c r="K47" s="324"/>
      <c r="L47" s="323"/>
      <c r="M47" s="324"/>
      <c r="N47" s="323"/>
      <c r="O47" s="325"/>
      <c r="P47" s="323"/>
      <c r="Q47" s="324"/>
      <c r="R47" s="323"/>
      <c r="S47" s="324"/>
      <c r="T47" s="323"/>
      <c r="U47" s="326">
        <f t="shared" si="0"/>
        <v>0</v>
      </c>
      <c r="V47" s="327">
        <f t="shared" si="0"/>
        <v>0</v>
      </c>
      <c r="W47" s="328">
        <f>'t1'!M46</f>
        <v>0</v>
      </c>
    </row>
    <row r="48" spans="1:23" ht="12" customHeight="1" x14ac:dyDescent="0.2">
      <c r="A48" s="34" t="str">
        <f>'t1'!A47</f>
        <v>POSIZIONE ECONOMICA A2</v>
      </c>
      <c r="B48" s="283" t="str">
        <f>'t1'!B47</f>
        <v>025000</v>
      </c>
      <c r="C48" s="322"/>
      <c r="D48" s="323"/>
      <c r="E48" s="322"/>
      <c r="F48" s="324"/>
      <c r="G48" s="322"/>
      <c r="H48" s="324"/>
      <c r="I48" s="322"/>
      <c r="J48" s="323"/>
      <c r="K48" s="324"/>
      <c r="L48" s="323"/>
      <c r="M48" s="324"/>
      <c r="N48" s="323"/>
      <c r="O48" s="325"/>
      <c r="P48" s="323"/>
      <c r="Q48" s="324"/>
      <c r="R48" s="323"/>
      <c r="S48" s="324"/>
      <c r="T48" s="323"/>
      <c r="U48" s="326">
        <f t="shared" si="0"/>
        <v>0</v>
      </c>
      <c r="V48" s="327">
        <f t="shared" si="0"/>
        <v>0</v>
      </c>
      <c r="W48" s="328">
        <f>'t1'!M47</f>
        <v>0</v>
      </c>
    </row>
    <row r="49" spans="1:23" ht="12" customHeight="1" x14ac:dyDescent="0.2">
      <c r="A49" s="34" t="str">
        <f>'t1'!A48</f>
        <v>POSIZIONE ECONOMICA A1</v>
      </c>
      <c r="B49" s="283" t="str">
        <f>'t1'!B48</f>
        <v>0A1000</v>
      </c>
      <c r="C49" s="322"/>
      <c r="D49" s="323"/>
      <c r="E49" s="322"/>
      <c r="F49" s="324"/>
      <c r="G49" s="322"/>
      <c r="H49" s="324"/>
      <c r="I49" s="322"/>
      <c r="J49" s="323"/>
      <c r="K49" s="324"/>
      <c r="L49" s="323"/>
      <c r="M49" s="324"/>
      <c r="N49" s="323"/>
      <c r="O49" s="325"/>
      <c r="P49" s="323"/>
      <c r="Q49" s="324"/>
      <c r="R49" s="323"/>
      <c r="S49" s="324"/>
      <c r="T49" s="323"/>
      <c r="U49" s="326">
        <f t="shared" si="0"/>
        <v>0</v>
      </c>
      <c r="V49" s="327">
        <f t="shared" si="0"/>
        <v>0</v>
      </c>
      <c r="W49" s="328">
        <f>'t1'!M48</f>
        <v>0</v>
      </c>
    </row>
    <row r="50" spans="1:23" ht="12" customHeight="1" x14ac:dyDescent="0.2">
      <c r="A50" s="34" t="str">
        <f>'t1'!A49</f>
        <v>CONTRATTISTI</v>
      </c>
      <c r="B50" s="283" t="str">
        <f>'t1'!B49</f>
        <v>000061</v>
      </c>
      <c r="C50" s="322"/>
      <c r="D50" s="323"/>
      <c r="E50" s="322"/>
      <c r="F50" s="324"/>
      <c r="G50" s="322"/>
      <c r="H50" s="324"/>
      <c r="I50" s="322"/>
      <c r="J50" s="323"/>
      <c r="K50" s="324"/>
      <c r="L50" s="323"/>
      <c r="M50" s="324"/>
      <c r="N50" s="323"/>
      <c r="O50" s="325"/>
      <c r="P50" s="323"/>
      <c r="Q50" s="324"/>
      <c r="R50" s="323"/>
      <c r="S50" s="324"/>
      <c r="T50" s="323"/>
      <c r="U50" s="326">
        <f t="shared" si="0"/>
        <v>0</v>
      </c>
      <c r="V50" s="327">
        <f t="shared" si="0"/>
        <v>0</v>
      </c>
      <c r="W50" s="328">
        <f>'t1'!M49</f>
        <v>0</v>
      </c>
    </row>
    <row r="51" spans="1:23" ht="12" customHeight="1" thickBot="1" x14ac:dyDescent="0.25">
      <c r="A51" s="34" t="str">
        <f>'t1'!A50</f>
        <v>COLLABORATORE A T.D. ART. 90 TUEL</v>
      </c>
      <c r="B51" s="283" t="str">
        <f>'t1'!B50</f>
        <v>000096</v>
      </c>
      <c r="C51" s="322"/>
      <c r="D51" s="323"/>
      <c r="E51" s="322"/>
      <c r="F51" s="324"/>
      <c r="G51" s="322"/>
      <c r="H51" s="324"/>
      <c r="I51" s="322"/>
      <c r="J51" s="323"/>
      <c r="K51" s="324"/>
      <c r="L51" s="323"/>
      <c r="M51" s="324"/>
      <c r="N51" s="323"/>
      <c r="O51" s="325"/>
      <c r="P51" s="323"/>
      <c r="Q51" s="324"/>
      <c r="R51" s="323"/>
      <c r="S51" s="324"/>
      <c r="T51" s="323"/>
      <c r="U51" s="326">
        <f t="shared" si="0"/>
        <v>0</v>
      </c>
      <c r="V51" s="327">
        <f t="shared" si="0"/>
        <v>0</v>
      </c>
      <c r="W51" s="328">
        <f>'t1'!M50</f>
        <v>0</v>
      </c>
    </row>
    <row r="52" spans="1:23" ht="12.75" customHeight="1" thickTop="1" thickBot="1" x14ac:dyDescent="0.25">
      <c r="A52" s="329" t="s">
        <v>98</v>
      </c>
      <c r="B52" s="330"/>
      <c r="C52" s="331">
        <f>SUM(C7:C51)</f>
        <v>2</v>
      </c>
      <c r="D52" s="332">
        <f>SUM(D7:D51)</f>
        <v>9</v>
      </c>
      <c r="E52" s="333">
        <f>SUM(E7:E51)</f>
        <v>0</v>
      </c>
      <c r="F52" s="332">
        <f>SUM(F7:F51)</f>
        <v>0</v>
      </c>
      <c r="G52" s="333">
        <f t="shared" ref="G52:V52" si="1">SUM(G7:G51)</f>
        <v>0</v>
      </c>
      <c r="H52" s="332">
        <f t="shared" si="1"/>
        <v>0</v>
      </c>
      <c r="I52" s="333">
        <f t="shared" si="1"/>
        <v>0</v>
      </c>
      <c r="J52" s="332">
        <f t="shared" si="1"/>
        <v>0</v>
      </c>
      <c r="K52" s="333">
        <f t="shared" si="1"/>
        <v>0</v>
      </c>
      <c r="L52" s="332">
        <f t="shared" si="1"/>
        <v>0</v>
      </c>
      <c r="M52" s="333">
        <f t="shared" si="1"/>
        <v>0</v>
      </c>
      <c r="N52" s="332">
        <f t="shared" si="1"/>
        <v>0</v>
      </c>
      <c r="O52" s="333">
        <f t="shared" si="1"/>
        <v>0</v>
      </c>
      <c r="P52" s="332">
        <f t="shared" si="1"/>
        <v>0</v>
      </c>
      <c r="Q52" s="333">
        <f t="shared" si="1"/>
        <v>0</v>
      </c>
      <c r="R52" s="332">
        <f t="shared" si="1"/>
        <v>0</v>
      </c>
      <c r="S52" s="333">
        <f>SUM(S7:S51)</f>
        <v>0</v>
      </c>
      <c r="T52" s="332">
        <f>SUM(T7:T51)</f>
        <v>0</v>
      </c>
      <c r="U52" s="331">
        <f t="shared" si="1"/>
        <v>2</v>
      </c>
      <c r="V52" s="334">
        <f t="shared" si="1"/>
        <v>9</v>
      </c>
    </row>
    <row r="54" spans="1:23" ht="10.15" customHeight="1" x14ac:dyDescent="0.2">
      <c r="A54" s="4" t="str">
        <f>'t1'!$A$52</f>
        <v>(a) personale a tempo indeterminato al quale viene applicato un contratto di lavoro di tipo privatistico (es.:tipografico,chimico,edile,metalmeccanico,portierato, ecc.)</v>
      </c>
      <c r="B54" s="52"/>
      <c r="C54" s="4"/>
      <c r="D54" s="4"/>
      <c r="E54" s="4"/>
      <c r="F54" s="4"/>
      <c r="G54" s="4"/>
      <c r="H54" s="4"/>
      <c r="I54" s="4"/>
      <c r="J54" s="4"/>
      <c r="K54" s="4"/>
      <c r="L54" s="4"/>
      <c r="M54" s="4"/>
      <c r="N54" s="4"/>
      <c r="O54" s="4"/>
      <c r="P54" s="4"/>
      <c r="Q54" s="4"/>
      <c r="R54" s="4"/>
      <c r="S54" s="4"/>
      <c r="T54" s="4"/>
    </row>
    <row r="55" spans="1:23" s="4" customFormat="1" x14ac:dyDescent="0.2">
      <c r="A55" s="4" t="str">
        <f>'t1'!$A$53</f>
        <v>(b) cfr." istruzioni generali e specifiche di comparto" e "glossario"</v>
      </c>
      <c r="B55" s="52"/>
    </row>
    <row r="56" spans="1:23" x14ac:dyDescent="0.2">
      <c r="A56" s="233" t="s">
        <v>198</v>
      </c>
    </row>
  </sheetData>
  <sheetProtection password="DD41" sheet="1" formatColumns="0" selectLockedCells="1"/>
  <mergeCells count="22">
    <mergeCell ref="S5:T5"/>
    <mergeCell ref="U5:V5"/>
    <mergeCell ref="S4:T4"/>
    <mergeCell ref="U4:V4"/>
    <mergeCell ref="C5:D5"/>
    <mergeCell ref="E5:F5"/>
    <mergeCell ref="G5:H5"/>
    <mergeCell ref="I5:J5"/>
    <mergeCell ref="K5:L5"/>
    <mergeCell ref="M5:N5"/>
    <mergeCell ref="O5:P5"/>
    <mergeCell ref="Q5:R5"/>
    <mergeCell ref="A1:P1"/>
    <mergeCell ref="J2:V2"/>
    <mergeCell ref="C4:D4"/>
    <mergeCell ref="E4:F4"/>
    <mergeCell ref="G4:H4"/>
    <mergeCell ref="I4:J4"/>
    <mergeCell ref="K4:L4"/>
    <mergeCell ref="M4:N4"/>
    <mergeCell ref="O4:P4"/>
    <mergeCell ref="Q4:R4"/>
  </mergeCells>
  <conditionalFormatting sqref="U7:V51 A7:R51">
    <cfRule type="expression" dxfId="13" priority="2" stopIfTrue="1">
      <formula>$W7&gt;0</formula>
    </cfRule>
  </conditionalFormatting>
  <conditionalFormatting sqref="S7:T51">
    <cfRule type="expression" dxfId="12" priority="1" stopIfTrue="1">
      <formula>$W7&gt;0</formula>
    </cfRule>
  </conditionalFormatting>
  <printOptions horizontalCentered="1" verticalCentered="1"/>
  <pageMargins left="0" right="0" top="0.19685039370078741" bottom="0.16" header="0.17" footer="0.16"/>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Y53"/>
  <sheetViews>
    <sheetView showGridLines="0" zoomScaleNormal="100" workbookViewId="0">
      <pane xSplit="2" ySplit="5" topLeftCell="C6"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52.5" style="338" customWidth="1"/>
    <col min="2" max="2" width="10.5" style="337" customWidth="1"/>
    <col min="3" max="22" width="8.33203125" style="338" customWidth="1"/>
    <col min="23" max="23" width="10" style="338" customWidth="1"/>
    <col min="24" max="24" width="10.6640625" style="338"/>
    <col min="25" max="25" width="10.6640625" style="338" hidden="1" customWidth="1"/>
    <col min="26" max="16384" width="10.6640625" style="338"/>
  </cols>
  <sheetData>
    <row r="1" spans="1:25" s="4" customFormat="1" ht="43.5" customHeight="1" x14ac:dyDescent="0.2">
      <c r="A1" s="169" t="str">
        <f>'t1'!A1</f>
        <v>REGIONI ED AUTONOMIE LOCALI - anno 2022</v>
      </c>
      <c r="B1" s="169"/>
      <c r="C1" s="169"/>
      <c r="D1" s="169"/>
      <c r="E1" s="169"/>
      <c r="F1" s="169"/>
      <c r="G1" s="169"/>
      <c r="H1" s="169"/>
      <c r="I1" s="169"/>
      <c r="J1" s="169"/>
      <c r="K1" s="169"/>
      <c r="L1" s="169"/>
      <c r="M1" s="169"/>
      <c r="N1" s="169"/>
      <c r="O1" s="169"/>
      <c r="P1" s="169"/>
      <c r="Q1" s="169"/>
      <c r="R1" s="169"/>
      <c r="S1" s="169"/>
      <c r="T1" s="169"/>
      <c r="U1" s="169"/>
      <c r="V1" s="169"/>
      <c r="X1" s="56"/>
    </row>
    <row r="2" spans="1:25" ht="30" customHeight="1" thickBot="1" x14ac:dyDescent="0.25">
      <c r="A2" s="336"/>
      <c r="P2" s="172"/>
      <c r="Q2" s="172"/>
      <c r="R2" s="172"/>
      <c r="S2" s="172"/>
      <c r="T2" s="172"/>
      <c r="U2" s="172"/>
      <c r="V2" s="172"/>
      <c r="W2" s="172"/>
      <c r="X2" s="172"/>
    </row>
    <row r="3" spans="1:25" ht="16.5" customHeight="1" thickBot="1" x14ac:dyDescent="0.25">
      <c r="A3" s="339"/>
      <c r="B3" s="340"/>
      <c r="C3" s="341" t="s">
        <v>179</v>
      </c>
      <c r="D3" s="342"/>
      <c r="E3" s="342"/>
      <c r="F3" s="342"/>
      <c r="G3" s="342"/>
      <c r="H3" s="342"/>
      <c r="I3" s="342"/>
      <c r="J3" s="342"/>
      <c r="K3" s="342"/>
      <c r="L3" s="342"/>
      <c r="M3" s="342"/>
      <c r="N3" s="342"/>
      <c r="O3" s="342"/>
      <c r="P3" s="342"/>
      <c r="Q3" s="342"/>
      <c r="R3" s="342"/>
      <c r="S3" s="342"/>
      <c r="T3" s="343"/>
      <c r="U3" s="342"/>
      <c r="V3" s="343"/>
      <c r="W3" s="342"/>
      <c r="X3" s="343"/>
    </row>
    <row r="4" spans="1:25" ht="16.5" customHeight="1" thickTop="1" x14ac:dyDescent="0.2">
      <c r="A4" s="344" t="s">
        <v>199</v>
      </c>
      <c r="B4" s="345" t="s">
        <v>2</v>
      </c>
      <c r="C4" s="346" t="s">
        <v>200</v>
      </c>
      <c r="D4" s="347"/>
      <c r="E4" s="346" t="s">
        <v>201</v>
      </c>
      <c r="F4" s="347"/>
      <c r="G4" s="346" t="s">
        <v>202</v>
      </c>
      <c r="H4" s="347"/>
      <c r="I4" s="346" t="s">
        <v>203</v>
      </c>
      <c r="J4" s="347"/>
      <c r="K4" s="346" t="s">
        <v>204</v>
      </c>
      <c r="L4" s="347"/>
      <c r="M4" s="346" t="s">
        <v>205</v>
      </c>
      <c r="N4" s="347"/>
      <c r="O4" s="346" t="s">
        <v>206</v>
      </c>
      <c r="P4" s="347"/>
      <c r="Q4" s="346" t="s">
        <v>207</v>
      </c>
      <c r="R4" s="347"/>
      <c r="S4" s="346" t="s">
        <v>208</v>
      </c>
      <c r="T4" s="347"/>
      <c r="U4" s="346" t="s">
        <v>209</v>
      </c>
      <c r="V4" s="347"/>
      <c r="W4" s="348" t="s">
        <v>98</v>
      </c>
      <c r="X4" s="349"/>
    </row>
    <row r="5" spans="1:25" ht="12" thickBot="1" x14ac:dyDescent="0.25">
      <c r="A5" s="194" t="s">
        <v>152</v>
      </c>
      <c r="B5" s="350"/>
      <c r="C5" s="351" t="s">
        <v>139</v>
      </c>
      <c r="D5" s="352" t="s">
        <v>140</v>
      </c>
      <c r="E5" s="351" t="s">
        <v>139</v>
      </c>
      <c r="F5" s="352" t="s">
        <v>140</v>
      </c>
      <c r="G5" s="351" t="s">
        <v>139</v>
      </c>
      <c r="H5" s="352" t="s">
        <v>140</v>
      </c>
      <c r="I5" s="351" t="s">
        <v>139</v>
      </c>
      <c r="J5" s="352" t="s">
        <v>140</v>
      </c>
      <c r="K5" s="351" t="s">
        <v>139</v>
      </c>
      <c r="L5" s="352" t="s">
        <v>140</v>
      </c>
      <c r="M5" s="351" t="s">
        <v>139</v>
      </c>
      <c r="N5" s="352" t="s">
        <v>140</v>
      </c>
      <c r="O5" s="351" t="s">
        <v>139</v>
      </c>
      <c r="P5" s="352" t="s">
        <v>140</v>
      </c>
      <c r="Q5" s="351" t="s">
        <v>139</v>
      </c>
      <c r="R5" s="352" t="s">
        <v>140</v>
      </c>
      <c r="S5" s="351" t="s">
        <v>139</v>
      </c>
      <c r="T5" s="353" t="s">
        <v>140</v>
      </c>
      <c r="U5" s="351" t="s">
        <v>139</v>
      </c>
      <c r="V5" s="353" t="s">
        <v>140</v>
      </c>
      <c r="W5" s="351" t="s">
        <v>139</v>
      </c>
      <c r="X5" s="353" t="s">
        <v>140</v>
      </c>
    </row>
    <row r="6" spans="1:25" ht="12.75" customHeight="1" thickTop="1" x14ac:dyDescent="0.2">
      <c r="A6" s="34" t="str">
        <f>'t1'!A6</f>
        <v>SEGRETARIO A</v>
      </c>
      <c r="B6" s="283" t="str">
        <f>'t1'!B6</f>
        <v>0D0102</v>
      </c>
      <c r="C6" s="354"/>
      <c r="D6" s="355"/>
      <c r="E6" s="354"/>
      <c r="F6" s="355"/>
      <c r="G6" s="354"/>
      <c r="H6" s="355"/>
      <c r="I6" s="354"/>
      <c r="J6" s="355"/>
      <c r="K6" s="354"/>
      <c r="L6" s="355"/>
      <c r="M6" s="356"/>
      <c r="N6" s="357"/>
      <c r="O6" s="354"/>
      <c r="P6" s="355"/>
      <c r="Q6" s="354"/>
      <c r="R6" s="355"/>
      <c r="S6" s="358"/>
      <c r="T6" s="359"/>
      <c r="U6" s="358"/>
      <c r="V6" s="359"/>
      <c r="W6" s="360">
        <f>SUM(C6,E6,G6,I6,K6,M6,O6,Q6,S6,U6)</f>
        <v>0</v>
      </c>
      <c r="X6" s="361">
        <f>SUM(D6,F6,H6,J6,L6,N6,P6,R6,T6,V6)</f>
        <v>0</v>
      </c>
      <c r="Y6" s="362">
        <f>'t1'!M6</f>
        <v>0</v>
      </c>
    </row>
    <row r="7" spans="1:25" ht="12.75" customHeight="1" x14ac:dyDescent="0.2">
      <c r="A7" s="34" t="str">
        <f>'t1'!A7</f>
        <v>SEGRETARIO B</v>
      </c>
      <c r="B7" s="283" t="str">
        <f>'t1'!B7</f>
        <v>0D0103</v>
      </c>
      <c r="C7" s="354"/>
      <c r="D7" s="355"/>
      <c r="E7" s="354"/>
      <c r="F7" s="355"/>
      <c r="G7" s="354"/>
      <c r="H7" s="355"/>
      <c r="I7" s="354"/>
      <c r="J7" s="355"/>
      <c r="K7" s="354"/>
      <c r="L7" s="355"/>
      <c r="M7" s="356"/>
      <c r="N7" s="357"/>
      <c r="O7" s="354"/>
      <c r="P7" s="355"/>
      <c r="Q7" s="354"/>
      <c r="R7" s="355"/>
      <c r="S7" s="358"/>
      <c r="T7" s="359"/>
      <c r="U7" s="358"/>
      <c r="V7" s="359"/>
      <c r="W7" s="360">
        <f t="shared" ref="W7:X50" si="0">SUM(C7,E7,G7,I7,K7,M7,O7,Q7,S7,U7)</f>
        <v>0</v>
      </c>
      <c r="X7" s="361">
        <f t="shared" si="0"/>
        <v>0</v>
      </c>
      <c r="Y7" s="362">
        <f>'t1'!M7</f>
        <v>0</v>
      </c>
    </row>
    <row r="8" spans="1:25" ht="12.75" customHeight="1" x14ac:dyDescent="0.2">
      <c r="A8" s="34" t="str">
        <f>'t1'!A8</f>
        <v>SEGRETARIO C</v>
      </c>
      <c r="B8" s="283" t="str">
        <f>'t1'!B8</f>
        <v>0D0485</v>
      </c>
      <c r="C8" s="354"/>
      <c r="D8" s="355"/>
      <c r="E8" s="354"/>
      <c r="F8" s="355"/>
      <c r="G8" s="354"/>
      <c r="H8" s="355"/>
      <c r="I8" s="354"/>
      <c r="J8" s="355"/>
      <c r="K8" s="354"/>
      <c r="L8" s="355"/>
      <c r="M8" s="356"/>
      <c r="N8" s="357"/>
      <c r="O8" s="354"/>
      <c r="P8" s="355"/>
      <c r="Q8" s="354"/>
      <c r="R8" s="355"/>
      <c r="S8" s="358"/>
      <c r="T8" s="359"/>
      <c r="U8" s="358"/>
      <c r="V8" s="359"/>
      <c r="W8" s="360">
        <f t="shared" si="0"/>
        <v>0</v>
      </c>
      <c r="X8" s="361">
        <f t="shared" si="0"/>
        <v>0</v>
      </c>
      <c r="Y8" s="362">
        <f>'t1'!M8</f>
        <v>0</v>
      </c>
    </row>
    <row r="9" spans="1:25" ht="12.75" customHeight="1" x14ac:dyDescent="0.2">
      <c r="A9" s="34" t="str">
        <f>'t1'!A9</f>
        <v>DIRETTORE  GENERALE</v>
      </c>
      <c r="B9" s="283" t="str">
        <f>'t1'!B9</f>
        <v>0D0097</v>
      </c>
      <c r="C9" s="354"/>
      <c r="D9" s="355"/>
      <c r="E9" s="354"/>
      <c r="F9" s="355"/>
      <c r="G9" s="354"/>
      <c r="H9" s="355"/>
      <c r="I9" s="354"/>
      <c r="J9" s="355"/>
      <c r="K9" s="354"/>
      <c r="L9" s="355"/>
      <c r="M9" s="356"/>
      <c r="N9" s="357"/>
      <c r="O9" s="354"/>
      <c r="P9" s="355"/>
      <c r="Q9" s="354"/>
      <c r="R9" s="355"/>
      <c r="S9" s="358"/>
      <c r="T9" s="359"/>
      <c r="U9" s="358"/>
      <c r="V9" s="359"/>
      <c r="W9" s="360">
        <f t="shared" si="0"/>
        <v>0</v>
      </c>
      <c r="X9" s="361">
        <f t="shared" si="0"/>
        <v>0</v>
      </c>
      <c r="Y9" s="362">
        <f>'t1'!M9</f>
        <v>0</v>
      </c>
    </row>
    <row r="10" spans="1:25" ht="12.75" customHeight="1" x14ac:dyDescent="0.2">
      <c r="A10" s="34" t="str">
        <f>'t1'!A10</f>
        <v>ALTE SPECIALIZZ. FUORI D.O.</v>
      </c>
      <c r="B10" s="283" t="str">
        <f>'t1'!B10</f>
        <v>0D0095</v>
      </c>
      <c r="C10" s="354"/>
      <c r="D10" s="355"/>
      <c r="E10" s="354"/>
      <c r="F10" s="355"/>
      <c r="G10" s="354"/>
      <c r="H10" s="355"/>
      <c r="I10" s="354"/>
      <c r="J10" s="355"/>
      <c r="K10" s="354"/>
      <c r="L10" s="355"/>
      <c r="M10" s="356"/>
      <c r="N10" s="357"/>
      <c r="O10" s="354"/>
      <c r="P10" s="355"/>
      <c r="Q10" s="354"/>
      <c r="R10" s="355"/>
      <c r="S10" s="358"/>
      <c r="T10" s="359"/>
      <c r="U10" s="358"/>
      <c r="V10" s="359"/>
      <c r="W10" s="360">
        <f t="shared" si="0"/>
        <v>0</v>
      </c>
      <c r="X10" s="361">
        <f t="shared" si="0"/>
        <v>0</v>
      </c>
      <c r="Y10" s="362">
        <f>'t1'!M10</f>
        <v>0</v>
      </c>
    </row>
    <row r="11" spans="1:25" ht="12.75" customHeight="1" x14ac:dyDescent="0.2">
      <c r="A11" s="34" t="str">
        <f>'t1'!A11</f>
        <v>DIRIGENTE A TEMPO DETERMINATO FUORI D.O.</v>
      </c>
      <c r="B11" s="283" t="str">
        <f>'t1'!B11</f>
        <v>0D0098</v>
      </c>
      <c r="C11" s="354"/>
      <c r="D11" s="355"/>
      <c r="E11" s="354"/>
      <c r="F11" s="355"/>
      <c r="G11" s="354"/>
      <c r="H11" s="355"/>
      <c r="I11" s="354"/>
      <c r="J11" s="355"/>
      <c r="K11" s="354"/>
      <c r="L11" s="355"/>
      <c r="M11" s="356"/>
      <c r="N11" s="357"/>
      <c r="O11" s="354"/>
      <c r="P11" s="355"/>
      <c r="Q11" s="354"/>
      <c r="R11" s="355"/>
      <c r="S11" s="358"/>
      <c r="T11" s="359"/>
      <c r="U11" s="358"/>
      <c r="V11" s="359"/>
      <c r="W11" s="360">
        <f t="shared" si="0"/>
        <v>0</v>
      </c>
      <c r="X11" s="361">
        <f t="shared" si="0"/>
        <v>0</v>
      </c>
      <c r="Y11" s="362">
        <f>'t1'!M11</f>
        <v>0</v>
      </c>
    </row>
    <row r="12" spans="1:25" ht="12.75" customHeight="1" x14ac:dyDescent="0.2">
      <c r="A12" s="34" t="str">
        <f>'t1'!A12</f>
        <v>SEGRETARIO GENERALE CCIAA</v>
      </c>
      <c r="B12" s="283" t="str">
        <f>'t1'!B12</f>
        <v>0D0104</v>
      </c>
      <c r="C12" s="354"/>
      <c r="D12" s="355"/>
      <c r="E12" s="354"/>
      <c r="F12" s="355"/>
      <c r="G12" s="354"/>
      <c r="H12" s="355"/>
      <c r="I12" s="354"/>
      <c r="J12" s="355"/>
      <c r="K12" s="354"/>
      <c r="L12" s="355"/>
      <c r="M12" s="356"/>
      <c r="N12" s="357"/>
      <c r="O12" s="354">
        <v>1</v>
      </c>
      <c r="P12" s="355"/>
      <c r="Q12" s="354"/>
      <c r="R12" s="355"/>
      <c r="S12" s="358"/>
      <c r="T12" s="359"/>
      <c r="U12" s="358"/>
      <c r="V12" s="359"/>
      <c r="W12" s="360">
        <f t="shared" si="0"/>
        <v>1</v>
      </c>
      <c r="X12" s="361">
        <f t="shared" si="0"/>
        <v>0</v>
      </c>
      <c r="Y12" s="362">
        <f>'t1'!M12</f>
        <v>1</v>
      </c>
    </row>
    <row r="13" spans="1:25" ht="12.75" customHeight="1" x14ac:dyDescent="0.2">
      <c r="A13" s="34" t="str">
        <f>'t1'!A13</f>
        <v>DIRIGENTE A TEMPO INDETERMINATO</v>
      </c>
      <c r="B13" s="283" t="str">
        <f>'t1'!B13</f>
        <v>0D0164</v>
      </c>
      <c r="C13" s="354"/>
      <c r="D13" s="355"/>
      <c r="E13" s="354"/>
      <c r="F13" s="355"/>
      <c r="G13" s="354"/>
      <c r="H13" s="355"/>
      <c r="I13" s="354"/>
      <c r="J13" s="355"/>
      <c r="K13" s="354"/>
      <c r="L13" s="355"/>
      <c r="M13" s="356">
        <v>1</v>
      </c>
      <c r="N13" s="357"/>
      <c r="O13" s="354"/>
      <c r="P13" s="355"/>
      <c r="Q13" s="354"/>
      <c r="R13" s="355"/>
      <c r="S13" s="358"/>
      <c r="T13" s="359"/>
      <c r="U13" s="358"/>
      <c r="V13" s="359"/>
      <c r="W13" s="360">
        <f t="shared" si="0"/>
        <v>1</v>
      </c>
      <c r="X13" s="361">
        <f t="shared" si="0"/>
        <v>0</v>
      </c>
      <c r="Y13" s="362">
        <f>'t1'!M13</f>
        <v>1</v>
      </c>
    </row>
    <row r="14" spans="1:25" ht="12.75" customHeight="1" x14ac:dyDescent="0.2">
      <c r="A14" s="34" t="str">
        <f>'t1'!A14</f>
        <v>DIRIGENTE A TEMPO DETERMINATO IN D.O.</v>
      </c>
      <c r="B14" s="283" t="str">
        <f>'t1'!B14</f>
        <v>0D0165</v>
      </c>
      <c r="C14" s="354"/>
      <c r="D14" s="355"/>
      <c r="E14" s="354"/>
      <c r="F14" s="355"/>
      <c r="G14" s="354"/>
      <c r="H14" s="355"/>
      <c r="I14" s="354"/>
      <c r="J14" s="355"/>
      <c r="K14" s="354"/>
      <c r="L14" s="355"/>
      <c r="M14" s="356"/>
      <c r="N14" s="357"/>
      <c r="O14" s="354"/>
      <c r="P14" s="355"/>
      <c r="Q14" s="354"/>
      <c r="R14" s="355"/>
      <c r="S14" s="358"/>
      <c r="T14" s="359"/>
      <c r="U14" s="358"/>
      <c r="V14" s="359"/>
      <c r="W14" s="360">
        <f t="shared" si="0"/>
        <v>0</v>
      </c>
      <c r="X14" s="361">
        <f t="shared" si="0"/>
        <v>0</v>
      </c>
      <c r="Y14" s="362">
        <f>'t1'!M14</f>
        <v>0</v>
      </c>
    </row>
    <row r="15" spans="1:25" ht="12.75" customHeight="1" x14ac:dyDescent="0.2">
      <c r="A15" s="34" t="str">
        <f>'t1'!A15</f>
        <v xml:space="preserve">ALTE SPECIALIZZ. IN D.O. </v>
      </c>
      <c r="B15" s="283" t="str">
        <f>'t1'!B15</f>
        <v>0D0I95</v>
      </c>
      <c r="C15" s="354"/>
      <c r="D15" s="355"/>
      <c r="E15" s="354"/>
      <c r="F15" s="355"/>
      <c r="G15" s="354"/>
      <c r="H15" s="355"/>
      <c r="I15" s="354"/>
      <c r="J15" s="355"/>
      <c r="K15" s="354"/>
      <c r="L15" s="355"/>
      <c r="M15" s="356"/>
      <c r="N15" s="357"/>
      <c r="O15" s="354"/>
      <c r="P15" s="355"/>
      <c r="Q15" s="354"/>
      <c r="R15" s="355"/>
      <c r="S15" s="358"/>
      <c r="T15" s="359"/>
      <c r="U15" s="358"/>
      <c r="V15" s="359"/>
      <c r="W15" s="360">
        <f t="shared" si="0"/>
        <v>0</v>
      </c>
      <c r="X15" s="361">
        <f t="shared" si="0"/>
        <v>0</v>
      </c>
      <c r="Y15" s="362">
        <f>'t1'!M15</f>
        <v>0</v>
      </c>
    </row>
    <row r="16" spans="1:25" ht="12.75" customHeight="1" x14ac:dyDescent="0.2">
      <c r="A16" s="34" t="str">
        <f>'t1'!A16</f>
        <v>RESPONSABILE DEI SERVIZI O DEGLI UFFICI IN D.O</v>
      </c>
      <c r="B16" s="283" t="str">
        <f>'t1'!B16</f>
        <v>0D0I96</v>
      </c>
      <c r="C16" s="354"/>
      <c r="D16" s="355"/>
      <c r="E16" s="354"/>
      <c r="F16" s="355"/>
      <c r="G16" s="354"/>
      <c r="H16" s="355"/>
      <c r="I16" s="354"/>
      <c r="J16" s="355"/>
      <c r="K16" s="354"/>
      <c r="L16" s="355"/>
      <c r="M16" s="356"/>
      <c r="N16" s="357"/>
      <c r="O16" s="354"/>
      <c r="P16" s="355"/>
      <c r="Q16" s="354"/>
      <c r="R16" s="355"/>
      <c r="S16" s="358"/>
      <c r="T16" s="359"/>
      <c r="U16" s="358"/>
      <c r="V16" s="359"/>
      <c r="W16" s="360">
        <f>SUM(C16,E16,G16,I16,K16,M16,O16,Q16,S16,U16)</f>
        <v>0</v>
      </c>
      <c r="X16" s="361">
        <f>SUM(D16,F16,H16,J16,L16,N16,P16,R16,T16,V16)</f>
        <v>0</v>
      </c>
      <c r="Y16" s="362">
        <f>'t1'!M16</f>
        <v>0</v>
      </c>
    </row>
    <row r="17" spans="1:25" ht="12.75" customHeight="1" x14ac:dyDescent="0.2">
      <c r="A17" s="34" t="str">
        <f>'t1'!A17</f>
        <v>POSIZIONE ECONOMICA D7</v>
      </c>
      <c r="B17" s="283" t="str">
        <f>'t1'!B17</f>
        <v>0D7000</v>
      </c>
      <c r="C17" s="354"/>
      <c r="D17" s="355"/>
      <c r="E17" s="354"/>
      <c r="F17" s="355"/>
      <c r="G17" s="354"/>
      <c r="H17" s="355"/>
      <c r="I17" s="354"/>
      <c r="J17" s="355"/>
      <c r="K17" s="354"/>
      <c r="L17" s="355">
        <v>2</v>
      </c>
      <c r="M17" s="356">
        <v>1</v>
      </c>
      <c r="N17" s="357">
        <v>5</v>
      </c>
      <c r="O17" s="354">
        <v>1</v>
      </c>
      <c r="P17" s="355">
        <v>2</v>
      </c>
      <c r="Q17" s="354"/>
      <c r="R17" s="355"/>
      <c r="S17" s="358"/>
      <c r="T17" s="359"/>
      <c r="U17" s="358"/>
      <c r="V17" s="359"/>
      <c r="W17" s="360">
        <f t="shared" si="0"/>
        <v>2</v>
      </c>
      <c r="X17" s="361">
        <f t="shared" si="0"/>
        <v>9</v>
      </c>
      <c r="Y17" s="362">
        <f>'t1'!M17</f>
        <v>1</v>
      </c>
    </row>
    <row r="18" spans="1:25" ht="12.75" customHeight="1" x14ac:dyDescent="0.2">
      <c r="A18" s="34" t="str">
        <f>'t1'!A18</f>
        <v>POSIZIONE ECONOMICA D6</v>
      </c>
      <c r="B18" s="283" t="str">
        <f>'t1'!B18</f>
        <v>099000</v>
      </c>
      <c r="C18" s="354"/>
      <c r="D18" s="355"/>
      <c r="E18" s="354"/>
      <c r="F18" s="355"/>
      <c r="G18" s="354"/>
      <c r="H18" s="355"/>
      <c r="I18" s="354"/>
      <c r="J18" s="355"/>
      <c r="K18" s="354"/>
      <c r="L18" s="355"/>
      <c r="M18" s="356">
        <v>1</v>
      </c>
      <c r="N18" s="357">
        <v>2</v>
      </c>
      <c r="O18" s="354"/>
      <c r="P18" s="355">
        <v>1</v>
      </c>
      <c r="Q18" s="354"/>
      <c r="R18" s="355">
        <v>1</v>
      </c>
      <c r="S18" s="358"/>
      <c r="T18" s="359"/>
      <c r="U18" s="358"/>
      <c r="V18" s="359"/>
      <c r="W18" s="360">
        <f t="shared" si="0"/>
        <v>1</v>
      </c>
      <c r="X18" s="361">
        <f t="shared" si="0"/>
        <v>4</v>
      </c>
      <c r="Y18" s="362">
        <f>'t1'!M18</f>
        <v>1</v>
      </c>
    </row>
    <row r="19" spans="1:25" ht="12.75" customHeight="1" x14ac:dyDescent="0.2">
      <c r="A19" s="34" t="str">
        <f>'t1'!A19</f>
        <v>POSIZIONE ECONOMICA D5</v>
      </c>
      <c r="B19" s="283" t="str">
        <f>'t1'!B19</f>
        <v>0D5000</v>
      </c>
      <c r="C19" s="354"/>
      <c r="D19" s="355"/>
      <c r="E19" s="354"/>
      <c r="F19" s="355"/>
      <c r="G19" s="354"/>
      <c r="H19" s="355"/>
      <c r="I19" s="354"/>
      <c r="J19" s="355"/>
      <c r="K19" s="354"/>
      <c r="L19" s="355">
        <v>1</v>
      </c>
      <c r="M19" s="356"/>
      <c r="N19" s="357">
        <v>1</v>
      </c>
      <c r="O19" s="354"/>
      <c r="P19" s="355"/>
      <c r="Q19" s="354"/>
      <c r="R19" s="355"/>
      <c r="S19" s="358"/>
      <c r="T19" s="359"/>
      <c r="U19" s="358"/>
      <c r="V19" s="359"/>
      <c r="W19" s="360">
        <f t="shared" si="0"/>
        <v>0</v>
      </c>
      <c r="X19" s="361">
        <f t="shared" si="0"/>
        <v>2</v>
      </c>
      <c r="Y19" s="362">
        <f>'t1'!M19</f>
        <v>1</v>
      </c>
    </row>
    <row r="20" spans="1:25" ht="12.75" customHeight="1" x14ac:dyDescent="0.2">
      <c r="A20" s="34" t="str">
        <f>'t1'!A20</f>
        <v>POSIZIONE ECONOMICA D4</v>
      </c>
      <c r="B20" s="283" t="str">
        <f>'t1'!B20</f>
        <v>0D4000</v>
      </c>
      <c r="C20" s="354"/>
      <c r="D20" s="355"/>
      <c r="E20" s="354"/>
      <c r="F20" s="355"/>
      <c r="G20" s="354"/>
      <c r="H20" s="355">
        <v>2</v>
      </c>
      <c r="I20" s="354"/>
      <c r="J20" s="355"/>
      <c r="K20" s="354">
        <v>1</v>
      </c>
      <c r="L20" s="355"/>
      <c r="M20" s="356"/>
      <c r="N20" s="357">
        <v>1</v>
      </c>
      <c r="O20" s="354"/>
      <c r="P20" s="355"/>
      <c r="Q20" s="354"/>
      <c r="R20" s="355">
        <v>1</v>
      </c>
      <c r="S20" s="358"/>
      <c r="T20" s="359"/>
      <c r="U20" s="358"/>
      <c r="V20" s="359"/>
      <c r="W20" s="360">
        <f t="shared" si="0"/>
        <v>1</v>
      </c>
      <c r="X20" s="361">
        <f t="shared" si="0"/>
        <v>4</v>
      </c>
      <c r="Y20" s="362">
        <f>'t1'!M20</f>
        <v>1</v>
      </c>
    </row>
    <row r="21" spans="1:25" ht="12.75" customHeight="1" x14ac:dyDescent="0.2">
      <c r="A21" s="34" t="str">
        <f>'t1'!A21</f>
        <v>POSIZIONE ECONOMICA D3</v>
      </c>
      <c r="B21" s="283" t="str">
        <f>'t1'!B21</f>
        <v>050000</v>
      </c>
      <c r="C21" s="354"/>
      <c r="D21" s="355"/>
      <c r="E21" s="354"/>
      <c r="F21" s="355"/>
      <c r="G21" s="354"/>
      <c r="H21" s="355"/>
      <c r="I21" s="354">
        <v>1</v>
      </c>
      <c r="J21" s="355">
        <v>1</v>
      </c>
      <c r="K21" s="354">
        <v>2</v>
      </c>
      <c r="L21" s="355">
        <v>1</v>
      </c>
      <c r="M21" s="356"/>
      <c r="N21" s="357"/>
      <c r="O21" s="354"/>
      <c r="P21" s="355"/>
      <c r="Q21" s="354"/>
      <c r="R21" s="355"/>
      <c r="S21" s="358"/>
      <c r="T21" s="359"/>
      <c r="U21" s="358"/>
      <c r="V21" s="359"/>
      <c r="W21" s="360">
        <f t="shared" si="0"/>
        <v>3</v>
      </c>
      <c r="X21" s="361">
        <f t="shared" si="0"/>
        <v>2</v>
      </c>
      <c r="Y21" s="362">
        <f>'t1'!M21</f>
        <v>1</v>
      </c>
    </row>
    <row r="22" spans="1:25" ht="12.75" customHeight="1" x14ac:dyDescent="0.2">
      <c r="A22" s="34" t="str">
        <f>'t1'!A22</f>
        <v>POSIZIONE ECONOMICA D2</v>
      </c>
      <c r="B22" s="283" t="str">
        <f>'t1'!B22</f>
        <v>049000</v>
      </c>
      <c r="C22" s="354"/>
      <c r="D22" s="355"/>
      <c r="E22" s="354"/>
      <c r="F22" s="355"/>
      <c r="G22" s="354"/>
      <c r="H22" s="355"/>
      <c r="I22" s="354"/>
      <c r="J22" s="355"/>
      <c r="K22" s="354"/>
      <c r="L22" s="355"/>
      <c r="M22" s="356"/>
      <c r="N22" s="357"/>
      <c r="O22" s="354"/>
      <c r="P22" s="355"/>
      <c r="Q22" s="354"/>
      <c r="R22" s="355"/>
      <c r="S22" s="358"/>
      <c r="T22" s="359"/>
      <c r="U22" s="358"/>
      <c r="V22" s="359"/>
      <c r="W22" s="360">
        <f t="shared" si="0"/>
        <v>0</v>
      </c>
      <c r="X22" s="361">
        <f t="shared" si="0"/>
        <v>0</v>
      </c>
      <c r="Y22" s="362">
        <f>'t1'!M22</f>
        <v>0</v>
      </c>
    </row>
    <row r="23" spans="1:25" ht="12.75" customHeight="1" x14ac:dyDescent="0.2">
      <c r="A23" s="34" t="str">
        <f>'t1'!A23</f>
        <v>POSIZIONE ECONOMICA D1</v>
      </c>
      <c r="B23" s="283" t="str">
        <f>'t1'!B23</f>
        <v>0D1000</v>
      </c>
      <c r="C23" s="354"/>
      <c r="D23" s="355"/>
      <c r="E23" s="354"/>
      <c r="F23" s="355"/>
      <c r="G23" s="354"/>
      <c r="H23" s="355"/>
      <c r="I23" s="354"/>
      <c r="J23" s="355"/>
      <c r="K23" s="354"/>
      <c r="L23" s="355"/>
      <c r="M23" s="356"/>
      <c r="N23" s="357"/>
      <c r="O23" s="354"/>
      <c r="P23" s="355"/>
      <c r="Q23" s="354"/>
      <c r="R23" s="355"/>
      <c r="S23" s="358"/>
      <c r="T23" s="359"/>
      <c r="U23" s="358"/>
      <c r="V23" s="359"/>
      <c r="W23" s="360">
        <f t="shared" si="0"/>
        <v>0</v>
      </c>
      <c r="X23" s="361">
        <f t="shared" si="0"/>
        <v>0</v>
      </c>
      <c r="Y23" s="362">
        <f>'t1'!M23</f>
        <v>0</v>
      </c>
    </row>
    <row r="24" spans="1:25" ht="12.75" customHeight="1" x14ac:dyDescent="0.2">
      <c r="A24" s="34" t="str">
        <f>'t1'!A24</f>
        <v>POSIZIONE ECONOMICA C6</v>
      </c>
      <c r="B24" s="283" t="str">
        <f>'t1'!B24</f>
        <v>097000</v>
      </c>
      <c r="C24" s="354"/>
      <c r="D24" s="355"/>
      <c r="E24" s="354"/>
      <c r="F24" s="355"/>
      <c r="G24" s="354"/>
      <c r="H24" s="355"/>
      <c r="I24" s="354"/>
      <c r="J24" s="355">
        <v>4</v>
      </c>
      <c r="K24" s="354">
        <v>7</v>
      </c>
      <c r="L24" s="355">
        <v>4</v>
      </c>
      <c r="M24" s="356"/>
      <c r="N24" s="357">
        <v>12</v>
      </c>
      <c r="O24" s="354"/>
      <c r="P24" s="355">
        <v>7</v>
      </c>
      <c r="Q24" s="354"/>
      <c r="R24" s="355">
        <v>4</v>
      </c>
      <c r="S24" s="358"/>
      <c r="T24" s="359">
        <v>1</v>
      </c>
      <c r="U24" s="358"/>
      <c r="V24" s="359"/>
      <c r="W24" s="360">
        <f t="shared" si="0"/>
        <v>7</v>
      </c>
      <c r="X24" s="361">
        <f t="shared" si="0"/>
        <v>32</v>
      </c>
      <c r="Y24" s="362">
        <f>'t1'!M24</f>
        <v>1</v>
      </c>
    </row>
    <row r="25" spans="1:25" ht="12.75" customHeight="1" x14ac:dyDescent="0.2">
      <c r="A25" s="34" t="str">
        <f>'t1'!A25</f>
        <v>POSIZIONE ECONOMICA C5</v>
      </c>
      <c r="B25" s="283" t="str">
        <f>'t1'!B25</f>
        <v>046000</v>
      </c>
      <c r="C25" s="354"/>
      <c r="D25" s="355"/>
      <c r="E25" s="354"/>
      <c r="F25" s="355"/>
      <c r="G25" s="354"/>
      <c r="H25" s="355"/>
      <c r="I25" s="354"/>
      <c r="J25" s="355"/>
      <c r="K25" s="354"/>
      <c r="L25" s="355"/>
      <c r="M25" s="356"/>
      <c r="N25" s="357">
        <v>1</v>
      </c>
      <c r="O25" s="354"/>
      <c r="P25" s="355"/>
      <c r="Q25" s="354"/>
      <c r="R25" s="355"/>
      <c r="S25" s="358"/>
      <c r="T25" s="359"/>
      <c r="U25" s="358"/>
      <c r="V25" s="359"/>
      <c r="W25" s="360">
        <f t="shared" si="0"/>
        <v>0</v>
      </c>
      <c r="X25" s="361">
        <f t="shared" si="0"/>
        <v>1</v>
      </c>
      <c r="Y25" s="362">
        <f>'t1'!M25</f>
        <v>1</v>
      </c>
    </row>
    <row r="26" spans="1:25" ht="12.75" customHeight="1" x14ac:dyDescent="0.2">
      <c r="A26" s="34" t="str">
        <f>'t1'!A26</f>
        <v>POSIZIONE ECONOMICA C4</v>
      </c>
      <c r="B26" s="283" t="str">
        <f>'t1'!B26</f>
        <v>045000</v>
      </c>
      <c r="C26" s="354"/>
      <c r="D26" s="355"/>
      <c r="E26" s="354"/>
      <c r="F26" s="355"/>
      <c r="G26" s="354">
        <v>1</v>
      </c>
      <c r="H26" s="355">
        <v>5</v>
      </c>
      <c r="I26" s="354"/>
      <c r="J26" s="355">
        <v>2</v>
      </c>
      <c r="K26" s="354"/>
      <c r="L26" s="355"/>
      <c r="M26" s="356"/>
      <c r="N26" s="357">
        <v>1</v>
      </c>
      <c r="O26" s="354"/>
      <c r="P26" s="355">
        <v>1</v>
      </c>
      <c r="Q26" s="354"/>
      <c r="R26" s="355"/>
      <c r="S26" s="358"/>
      <c r="T26" s="359"/>
      <c r="U26" s="358"/>
      <c r="V26" s="359"/>
      <c r="W26" s="360">
        <f t="shared" si="0"/>
        <v>1</v>
      </c>
      <c r="X26" s="361">
        <f t="shared" si="0"/>
        <v>9</v>
      </c>
      <c r="Y26" s="362">
        <f>'t1'!M26</f>
        <v>1</v>
      </c>
    </row>
    <row r="27" spans="1:25" ht="12.75" customHeight="1" x14ac:dyDescent="0.2">
      <c r="A27" s="34" t="str">
        <f>'t1'!A27</f>
        <v>POSIZIONE ECONOMICA C3</v>
      </c>
      <c r="B27" s="283" t="str">
        <f>'t1'!B27</f>
        <v>043000</v>
      </c>
      <c r="C27" s="354"/>
      <c r="D27" s="355"/>
      <c r="E27" s="354"/>
      <c r="F27" s="355"/>
      <c r="G27" s="354"/>
      <c r="H27" s="355"/>
      <c r="I27" s="354"/>
      <c r="J27" s="355"/>
      <c r="K27" s="354"/>
      <c r="L27" s="355"/>
      <c r="M27" s="356"/>
      <c r="N27" s="357"/>
      <c r="O27" s="354"/>
      <c r="P27" s="355"/>
      <c r="Q27" s="354"/>
      <c r="R27" s="355"/>
      <c r="S27" s="358"/>
      <c r="T27" s="359"/>
      <c r="U27" s="358"/>
      <c r="V27" s="359"/>
      <c r="W27" s="360">
        <f t="shared" si="0"/>
        <v>0</v>
      </c>
      <c r="X27" s="361">
        <f t="shared" si="0"/>
        <v>0</v>
      </c>
      <c r="Y27" s="362">
        <f>'t1'!M27</f>
        <v>0</v>
      </c>
    </row>
    <row r="28" spans="1:25" ht="12.75" customHeight="1" x14ac:dyDescent="0.2">
      <c r="A28" s="34" t="str">
        <f>'t1'!A28</f>
        <v>POSIZIONE ECONOMICA C2</v>
      </c>
      <c r="B28" s="283" t="str">
        <f>'t1'!B28</f>
        <v>042000</v>
      </c>
      <c r="C28" s="354"/>
      <c r="D28" s="355"/>
      <c r="E28" s="354"/>
      <c r="F28" s="355"/>
      <c r="G28" s="354"/>
      <c r="H28" s="355"/>
      <c r="I28" s="354"/>
      <c r="J28" s="355"/>
      <c r="K28" s="354"/>
      <c r="L28" s="355"/>
      <c r="M28" s="356"/>
      <c r="N28" s="357"/>
      <c r="O28" s="354"/>
      <c r="P28" s="355"/>
      <c r="Q28" s="354"/>
      <c r="R28" s="355"/>
      <c r="S28" s="358"/>
      <c r="T28" s="359"/>
      <c r="U28" s="358"/>
      <c r="V28" s="359"/>
      <c r="W28" s="360">
        <f t="shared" si="0"/>
        <v>0</v>
      </c>
      <c r="X28" s="361">
        <f t="shared" si="0"/>
        <v>0</v>
      </c>
      <c r="Y28" s="362">
        <f>'t1'!M28</f>
        <v>0</v>
      </c>
    </row>
    <row r="29" spans="1:25" ht="12.75" customHeight="1" x14ac:dyDescent="0.2">
      <c r="A29" s="34" t="str">
        <f>'t1'!A29</f>
        <v>POSIZIONE ECONOMICA C1</v>
      </c>
      <c r="B29" s="283" t="str">
        <f>'t1'!B29</f>
        <v>0C1000</v>
      </c>
      <c r="C29" s="354">
        <v>1</v>
      </c>
      <c r="D29" s="355">
        <v>8</v>
      </c>
      <c r="E29" s="354"/>
      <c r="F29" s="355"/>
      <c r="G29" s="354"/>
      <c r="H29" s="355"/>
      <c r="I29" s="354">
        <v>1</v>
      </c>
      <c r="J29" s="355"/>
      <c r="K29" s="354"/>
      <c r="L29" s="355"/>
      <c r="M29" s="356"/>
      <c r="N29" s="357"/>
      <c r="O29" s="354"/>
      <c r="P29" s="355"/>
      <c r="Q29" s="354"/>
      <c r="R29" s="355"/>
      <c r="S29" s="358"/>
      <c r="T29" s="359"/>
      <c r="U29" s="358"/>
      <c r="V29" s="359"/>
      <c r="W29" s="360">
        <f t="shared" si="0"/>
        <v>2</v>
      </c>
      <c r="X29" s="361">
        <f t="shared" si="0"/>
        <v>8</v>
      </c>
      <c r="Y29" s="362">
        <f>'t1'!M29</f>
        <v>1</v>
      </c>
    </row>
    <row r="30" spans="1:25" ht="12.75" customHeight="1" x14ac:dyDescent="0.2">
      <c r="A30" s="34" t="str">
        <f>'t1'!A30</f>
        <v>POSIZIONE ECONOMICA B8</v>
      </c>
      <c r="B30" s="283" t="str">
        <f>'t1'!B30</f>
        <v>0B8000</v>
      </c>
      <c r="C30" s="354"/>
      <c r="D30" s="355"/>
      <c r="E30" s="354"/>
      <c r="F30" s="355"/>
      <c r="G30" s="354"/>
      <c r="H30" s="355"/>
      <c r="I30" s="354"/>
      <c r="J30" s="355"/>
      <c r="K30" s="354"/>
      <c r="L30" s="355"/>
      <c r="M30" s="356"/>
      <c r="N30" s="357"/>
      <c r="O30" s="354"/>
      <c r="P30" s="355">
        <v>2</v>
      </c>
      <c r="Q30" s="354"/>
      <c r="R30" s="355">
        <v>1</v>
      </c>
      <c r="S30" s="358"/>
      <c r="T30" s="359"/>
      <c r="U30" s="358"/>
      <c r="V30" s="359"/>
      <c r="W30" s="360">
        <f t="shared" si="0"/>
        <v>0</v>
      </c>
      <c r="X30" s="361">
        <f t="shared" si="0"/>
        <v>3</v>
      </c>
      <c r="Y30" s="362">
        <f>'t1'!M30</f>
        <v>1</v>
      </c>
    </row>
    <row r="31" spans="1:25" ht="12.75" customHeight="1" x14ac:dyDescent="0.2">
      <c r="A31" s="34" t="str">
        <f>'t1'!A31</f>
        <v>POSIZ. ECON. B7 - PROFILO ACCESSO B3</v>
      </c>
      <c r="B31" s="283" t="str">
        <f>'t1'!B31</f>
        <v>0B7A00</v>
      </c>
      <c r="C31" s="354"/>
      <c r="D31" s="355"/>
      <c r="E31" s="354"/>
      <c r="F31" s="355"/>
      <c r="G31" s="354"/>
      <c r="H31" s="355"/>
      <c r="I31" s="354"/>
      <c r="J31" s="355"/>
      <c r="K31" s="354"/>
      <c r="L31" s="355"/>
      <c r="M31" s="356"/>
      <c r="N31" s="357"/>
      <c r="O31" s="354"/>
      <c r="P31" s="355"/>
      <c r="Q31" s="354"/>
      <c r="R31" s="355"/>
      <c r="S31" s="358"/>
      <c r="T31" s="359"/>
      <c r="U31" s="358"/>
      <c r="V31" s="359"/>
      <c r="W31" s="360">
        <f t="shared" si="0"/>
        <v>0</v>
      </c>
      <c r="X31" s="361">
        <f t="shared" si="0"/>
        <v>0</v>
      </c>
      <c r="Y31" s="362">
        <f>'t1'!M31</f>
        <v>0</v>
      </c>
    </row>
    <row r="32" spans="1:25" ht="12.75" customHeight="1" x14ac:dyDescent="0.2">
      <c r="A32" s="34" t="str">
        <f>'t1'!A32</f>
        <v>POSIZ. ECON. B7 - PROFILO  ACCESSO B1</v>
      </c>
      <c r="B32" s="283" t="str">
        <f>'t1'!B32</f>
        <v>0B7000</v>
      </c>
      <c r="C32" s="354"/>
      <c r="D32" s="355"/>
      <c r="E32" s="354"/>
      <c r="F32" s="355"/>
      <c r="G32" s="354"/>
      <c r="H32" s="355"/>
      <c r="I32" s="354"/>
      <c r="J32" s="355"/>
      <c r="K32" s="354"/>
      <c r="L32" s="355"/>
      <c r="M32" s="356"/>
      <c r="N32" s="357"/>
      <c r="O32" s="354"/>
      <c r="P32" s="355"/>
      <c r="Q32" s="354"/>
      <c r="R32" s="355"/>
      <c r="S32" s="358"/>
      <c r="T32" s="359"/>
      <c r="U32" s="358"/>
      <c r="V32" s="359"/>
      <c r="W32" s="360">
        <f t="shared" si="0"/>
        <v>0</v>
      </c>
      <c r="X32" s="361">
        <f t="shared" si="0"/>
        <v>0</v>
      </c>
      <c r="Y32" s="362">
        <f>'t1'!M32</f>
        <v>0</v>
      </c>
    </row>
    <row r="33" spans="1:25" ht="12.75" customHeight="1" x14ac:dyDescent="0.2">
      <c r="A33" s="34" t="str">
        <f>'t1'!A33</f>
        <v>POSIZ.ECON. B6 PROFILI ACCESSO B3</v>
      </c>
      <c r="B33" s="283" t="str">
        <f>'t1'!B33</f>
        <v>038490</v>
      </c>
      <c r="C33" s="354"/>
      <c r="D33" s="355"/>
      <c r="E33" s="354"/>
      <c r="F33" s="355"/>
      <c r="G33" s="354"/>
      <c r="H33" s="355"/>
      <c r="I33" s="354"/>
      <c r="J33" s="355"/>
      <c r="K33" s="354"/>
      <c r="L33" s="355"/>
      <c r="M33" s="356"/>
      <c r="N33" s="357"/>
      <c r="O33" s="354"/>
      <c r="P33" s="355"/>
      <c r="Q33" s="354"/>
      <c r="R33" s="355"/>
      <c r="S33" s="358"/>
      <c r="T33" s="359"/>
      <c r="U33" s="358"/>
      <c r="V33" s="359"/>
      <c r="W33" s="360">
        <f t="shared" si="0"/>
        <v>0</v>
      </c>
      <c r="X33" s="361">
        <f t="shared" si="0"/>
        <v>0</v>
      </c>
      <c r="Y33" s="362">
        <f>'t1'!M33</f>
        <v>0</v>
      </c>
    </row>
    <row r="34" spans="1:25" ht="12.75" customHeight="1" x14ac:dyDescent="0.2">
      <c r="A34" s="34" t="str">
        <f>'t1'!A34</f>
        <v>POSIZ.ECON. B6 PROFILI ACCESSO B1</v>
      </c>
      <c r="B34" s="283" t="str">
        <f>'t1'!B34</f>
        <v>038491</v>
      </c>
      <c r="C34" s="354"/>
      <c r="D34" s="355"/>
      <c r="E34" s="354"/>
      <c r="F34" s="355"/>
      <c r="G34" s="354"/>
      <c r="H34" s="355"/>
      <c r="I34" s="354"/>
      <c r="J34" s="355"/>
      <c r="K34" s="354"/>
      <c r="L34" s="355"/>
      <c r="M34" s="356"/>
      <c r="N34" s="357"/>
      <c r="O34" s="354"/>
      <c r="P34" s="355"/>
      <c r="Q34" s="354"/>
      <c r="R34" s="355"/>
      <c r="S34" s="358"/>
      <c r="T34" s="359"/>
      <c r="U34" s="358"/>
      <c r="V34" s="359"/>
      <c r="W34" s="360">
        <f t="shared" si="0"/>
        <v>0</v>
      </c>
      <c r="X34" s="361">
        <f t="shared" si="0"/>
        <v>0</v>
      </c>
      <c r="Y34" s="362">
        <f>'t1'!M34</f>
        <v>0</v>
      </c>
    </row>
    <row r="35" spans="1:25" ht="12.75" customHeight="1" x14ac:dyDescent="0.2">
      <c r="A35" s="34" t="str">
        <f>'t1'!A35</f>
        <v>POSIZ.ECON. B5 PROFILI ACCESSO B3</v>
      </c>
      <c r="B35" s="283" t="str">
        <f>'t1'!B35</f>
        <v>037492</v>
      </c>
      <c r="C35" s="354"/>
      <c r="D35" s="355"/>
      <c r="E35" s="354"/>
      <c r="F35" s="355"/>
      <c r="G35" s="354"/>
      <c r="H35" s="355"/>
      <c r="I35" s="354"/>
      <c r="J35" s="355"/>
      <c r="K35" s="354"/>
      <c r="L35" s="355"/>
      <c r="M35" s="356"/>
      <c r="N35" s="357"/>
      <c r="O35" s="354"/>
      <c r="P35" s="355"/>
      <c r="Q35" s="354"/>
      <c r="R35" s="355"/>
      <c r="S35" s="358"/>
      <c r="T35" s="359"/>
      <c r="U35" s="358"/>
      <c r="V35" s="359"/>
      <c r="W35" s="360">
        <f t="shared" si="0"/>
        <v>0</v>
      </c>
      <c r="X35" s="361">
        <f t="shared" si="0"/>
        <v>0</v>
      </c>
      <c r="Y35" s="362">
        <f>'t1'!M35</f>
        <v>0</v>
      </c>
    </row>
    <row r="36" spans="1:25" ht="12.75" customHeight="1" x14ac:dyDescent="0.2">
      <c r="A36" s="34" t="str">
        <f>'t1'!A36</f>
        <v>POSIZ.ECON. B5 PROFILI ACCESSO B1</v>
      </c>
      <c r="B36" s="283" t="str">
        <f>'t1'!B36</f>
        <v>037493</v>
      </c>
      <c r="C36" s="354"/>
      <c r="D36" s="355"/>
      <c r="E36" s="354"/>
      <c r="F36" s="355"/>
      <c r="G36" s="354"/>
      <c r="H36" s="355"/>
      <c r="I36" s="354"/>
      <c r="J36" s="355"/>
      <c r="K36" s="354">
        <v>1</v>
      </c>
      <c r="L36" s="355"/>
      <c r="M36" s="356"/>
      <c r="N36" s="357"/>
      <c r="O36" s="354"/>
      <c r="P36" s="355"/>
      <c r="Q36" s="354"/>
      <c r="R36" s="355"/>
      <c r="S36" s="358"/>
      <c r="T36" s="359"/>
      <c r="U36" s="358"/>
      <c r="V36" s="359"/>
      <c r="W36" s="360">
        <f t="shared" si="0"/>
        <v>1</v>
      </c>
      <c r="X36" s="361">
        <f t="shared" si="0"/>
        <v>0</v>
      </c>
      <c r="Y36" s="362">
        <f>'t1'!M36</f>
        <v>1</v>
      </c>
    </row>
    <row r="37" spans="1:25" ht="12.75" customHeight="1" x14ac:dyDescent="0.2">
      <c r="A37" s="34" t="str">
        <f>'t1'!A37</f>
        <v>POSIZ.ECON. B4 PROFILI ACCESSO B3</v>
      </c>
      <c r="B37" s="283" t="str">
        <f>'t1'!B37</f>
        <v>036494</v>
      </c>
      <c r="C37" s="354"/>
      <c r="D37" s="355"/>
      <c r="E37" s="354"/>
      <c r="F37" s="355"/>
      <c r="G37" s="354"/>
      <c r="H37" s="355"/>
      <c r="I37" s="354"/>
      <c r="J37" s="355"/>
      <c r="K37" s="354"/>
      <c r="L37" s="355"/>
      <c r="M37" s="356"/>
      <c r="N37" s="357"/>
      <c r="O37" s="354"/>
      <c r="P37" s="355"/>
      <c r="Q37" s="354"/>
      <c r="R37" s="355"/>
      <c r="S37" s="358"/>
      <c r="T37" s="359"/>
      <c r="U37" s="358"/>
      <c r="V37" s="359"/>
      <c r="W37" s="360">
        <f t="shared" si="0"/>
        <v>0</v>
      </c>
      <c r="X37" s="361">
        <f t="shared" si="0"/>
        <v>0</v>
      </c>
      <c r="Y37" s="362">
        <f>'t1'!M37</f>
        <v>0</v>
      </c>
    </row>
    <row r="38" spans="1:25" ht="12.75" customHeight="1" x14ac:dyDescent="0.2">
      <c r="A38" s="34" t="str">
        <f>'t1'!A38</f>
        <v>POSIZ.ECON. B4 PROFILI ACCESSO B1</v>
      </c>
      <c r="B38" s="283" t="str">
        <f>'t1'!B38</f>
        <v>036495</v>
      </c>
      <c r="C38" s="354"/>
      <c r="D38" s="355"/>
      <c r="E38" s="354"/>
      <c r="F38" s="355"/>
      <c r="G38" s="354"/>
      <c r="H38" s="355"/>
      <c r="I38" s="354"/>
      <c r="J38" s="355"/>
      <c r="K38" s="354"/>
      <c r="L38" s="355"/>
      <c r="M38" s="356">
        <v>1</v>
      </c>
      <c r="N38" s="357"/>
      <c r="O38" s="354"/>
      <c r="P38" s="355"/>
      <c r="Q38" s="354"/>
      <c r="R38" s="355"/>
      <c r="S38" s="358"/>
      <c r="T38" s="359"/>
      <c r="U38" s="358"/>
      <c r="V38" s="359"/>
      <c r="W38" s="360">
        <f t="shared" si="0"/>
        <v>1</v>
      </c>
      <c r="X38" s="361">
        <f t="shared" si="0"/>
        <v>0</v>
      </c>
      <c r="Y38" s="362">
        <f>'t1'!M38</f>
        <v>1</v>
      </c>
    </row>
    <row r="39" spans="1:25" ht="12.75" customHeight="1" x14ac:dyDescent="0.2">
      <c r="A39" s="34" t="str">
        <f>'t1'!A39</f>
        <v>POSIZIONE ECONOMICA DI ACCESSO B3</v>
      </c>
      <c r="B39" s="283" t="str">
        <f>'t1'!B39</f>
        <v>055000</v>
      </c>
      <c r="C39" s="354"/>
      <c r="D39" s="355"/>
      <c r="E39" s="354"/>
      <c r="F39" s="355"/>
      <c r="G39" s="354"/>
      <c r="H39" s="355"/>
      <c r="I39" s="354"/>
      <c r="J39" s="355"/>
      <c r="K39" s="354"/>
      <c r="L39" s="355"/>
      <c r="M39" s="356"/>
      <c r="N39" s="357"/>
      <c r="O39" s="354"/>
      <c r="P39" s="355"/>
      <c r="Q39" s="354"/>
      <c r="R39" s="355"/>
      <c r="S39" s="358"/>
      <c r="T39" s="359"/>
      <c r="U39" s="358"/>
      <c r="V39" s="359"/>
      <c r="W39" s="360">
        <f t="shared" si="0"/>
        <v>0</v>
      </c>
      <c r="X39" s="361">
        <f t="shared" si="0"/>
        <v>0</v>
      </c>
      <c r="Y39" s="362">
        <f>'t1'!M39</f>
        <v>0</v>
      </c>
    </row>
    <row r="40" spans="1:25" ht="12.75" customHeight="1" x14ac:dyDescent="0.2">
      <c r="A40" s="34" t="str">
        <f>'t1'!A40</f>
        <v>POSIZIONE ECONOMICA B3</v>
      </c>
      <c r="B40" s="283" t="str">
        <f>'t1'!B40</f>
        <v>034000</v>
      </c>
      <c r="C40" s="354"/>
      <c r="D40" s="355"/>
      <c r="E40" s="354"/>
      <c r="F40" s="355"/>
      <c r="G40" s="354"/>
      <c r="H40" s="355"/>
      <c r="I40" s="354"/>
      <c r="J40" s="355"/>
      <c r="K40" s="354"/>
      <c r="L40" s="355"/>
      <c r="M40" s="356"/>
      <c r="N40" s="357"/>
      <c r="O40" s="354"/>
      <c r="P40" s="355"/>
      <c r="Q40" s="354"/>
      <c r="R40" s="355"/>
      <c r="S40" s="358"/>
      <c r="T40" s="359"/>
      <c r="U40" s="358"/>
      <c r="V40" s="359"/>
      <c r="W40" s="360">
        <f t="shared" si="0"/>
        <v>0</v>
      </c>
      <c r="X40" s="361">
        <f t="shared" si="0"/>
        <v>0</v>
      </c>
      <c r="Y40" s="362">
        <f>'t1'!M40</f>
        <v>0</v>
      </c>
    </row>
    <row r="41" spans="1:25" ht="12.75" customHeight="1" x14ac:dyDescent="0.2">
      <c r="A41" s="34" t="str">
        <f>'t1'!A41</f>
        <v>POSIZIONE ECONOMICA B2</v>
      </c>
      <c r="B41" s="283" t="str">
        <f>'t1'!B41</f>
        <v>032000</v>
      </c>
      <c r="C41" s="354"/>
      <c r="D41" s="355"/>
      <c r="E41" s="354"/>
      <c r="F41" s="355"/>
      <c r="G41" s="354"/>
      <c r="H41" s="355"/>
      <c r="I41" s="354"/>
      <c r="J41" s="355"/>
      <c r="K41" s="354"/>
      <c r="L41" s="355"/>
      <c r="M41" s="356"/>
      <c r="N41" s="357"/>
      <c r="O41" s="354"/>
      <c r="P41" s="355"/>
      <c r="Q41" s="354"/>
      <c r="R41" s="355"/>
      <c r="S41" s="358"/>
      <c r="T41" s="359"/>
      <c r="U41" s="358"/>
      <c r="V41" s="359"/>
      <c r="W41" s="360">
        <f t="shared" si="0"/>
        <v>0</v>
      </c>
      <c r="X41" s="361">
        <f t="shared" si="0"/>
        <v>0</v>
      </c>
      <c r="Y41" s="362">
        <f>'t1'!M41</f>
        <v>0</v>
      </c>
    </row>
    <row r="42" spans="1:25" ht="12.75" customHeight="1" x14ac:dyDescent="0.2">
      <c r="A42" s="34" t="str">
        <f>'t1'!A42</f>
        <v>POSIZIONE ECONOMICA DI ACCESSO B1</v>
      </c>
      <c r="B42" s="283" t="str">
        <f>'t1'!B42</f>
        <v>054000</v>
      </c>
      <c r="C42" s="354"/>
      <c r="D42" s="355"/>
      <c r="E42" s="354"/>
      <c r="F42" s="355"/>
      <c r="G42" s="354"/>
      <c r="H42" s="355"/>
      <c r="I42" s="354"/>
      <c r="J42" s="355"/>
      <c r="K42" s="354"/>
      <c r="L42" s="355"/>
      <c r="M42" s="356"/>
      <c r="N42" s="357"/>
      <c r="O42" s="354"/>
      <c r="P42" s="355"/>
      <c r="Q42" s="354"/>
      <c r="R42" s="355"/>
      <c r="S42" s="358"/>
      <c r="T42" s="359"/>
      <c r="U42" s="358"/>
      <c r="V42" s="359"/>
      <c r="W42" s="360">
        <f t="shared" si="0"/>
        <v>0</v>
      </c>
      <c r="X42" s="361">
        <f t="shared" si="0"/>
        <v>0</v>
      </c>
      <c r="Y42" s="362">
        <f>'t1'!M42</f>
        <v>0</v>
      </c>
    </row>
    <row r="43" spans="1:25" ht="12.75" customHeight="1" x14ac:dyDescent="0.2">
      <c r="A43" s="34" t="str">
        <f>'t1'!A43</f>
        <v>POSIZIONE ECONOMICA A6</v>
      </c>
      <c r="B43" s="283" t="str">
        <f>'t1'!B43</f>
        <v>0A6000</v>
      </c>
      <c r="C43" s="354"/>
      <c r="D43" s="355"/>
      <c r="E43" s="354"/>
      <c r="F43" s="355"/>
      <c r="G43" s="354"/>
      <c r="H43" s="355"/>
      <c r="I43" s="354"/>
      <c r="J43" s="355"/>
      <c r="K43" s="354"/>
      <c r="L43" s="355"/>
      <c r="M43" s="356"/>
      <c r="N43" s="357"/>
      <c r="O43" s="354"/>
      <c r="P43" s="355"/>
      <c r="Q43" s="354"/>
      <c r="R43" s="355"/>
      <c r="S43" s="358"/>
      <c r="T43" s="359"/>
      <c r="U43" s="358"/>
      <c r="V43" s="359"/>
      <c r="W43" s="360">
        <f t="shared" si="0"/>
        <v>0</v>
      </c>
      <c r="X43" s="361">
        <f t="shared" si="0"/>
        <v>0</v>
      </c>
      <c r="Y43" s="362">
        <f>'t1'!M43</f>
        <v>0</v>
      </c>
    </row>
    <row r="44" spans="1:25" ht="12.75" customHeight="1" x14ac:dyDescent="0.2">
      <c r="A44" s="34" t="str">
        <f>'t1'!A44</f>
        <v>POSIZIONE ECONOMICA A5</v>
      </c>
      <c r="B44" s="283" t="str">
        <f>'t1'!B44</f>
        <v>0A5000</v>
      </c>
      <c r="C44" s="354"/>
      <c r="D44" s="355"/>
      <c r="E44" s="354"/>
      <c r="F44" s="355"/>
      <c r="G44" s="354"/>
      <c r="H44" s="355"/>
      <c r="I44" s="354"/>
      <c r="J44" s="355"/>
      <c r="K44" s="354"/>
      <c r="L44" s="355"/>
      <c r="M44" s="356">
        <v>1</v>
      </c>
      <c r="N44" s="357"/>
      <c r="O44" s="354"/>
      <c r="P44" s="355"/>
      <c r="Q44" s="354"/>
      <c r="R44" s="355"/>
      <c r="S44" s="358"/>
      <c r="T44" s="359"/>
      <c r="U44" s="358"/>
      <c r="V44" s="359"/>
      <c r="W44" s="360">
        <f t="shared" si="0"/>
        <v>1</v>
      </c>
      <c r="X44" s="361">
        <f t="shared" si="0"/>
        <v>0</v>
      </c>
      <c r="Y44" s="362">
        <f>'t1'!M44</f>
        <v>1</v>
      </c>
    </row>
    <row r="45" spans="1:25" ht="12.75" customHeight="1" x14ac:dyDescent="0.2">
      <c r="A45" s="34" t="str">
        <f>'t1'!A45</f>
        <v>POSIZIONE ECONOMICA A4</v>
      </c>
      <c r="B45" s="283" t="str">
        <f>'t1'!B45</f>
        <v>028000</v>
      </c>
      <c r="C45" s="354"/>
      <c r="D45" s="355"/>
      <c r="E45" s="354"/>
      <c r="F45" s="355"/>
      <c r="G45" s="354"/>
      <c r="H45" s="355"/>
      <c r="I45" s="354"/>
      <c r="J45" s="355"/>
      <c r="K45" s="354"/>
      <c r="L45" s="355"/>
      <c r="M45" s="356"/>
      <c r="N45" s="357"/>
      <c r="O45" s="354"/>
      <c r="P45" s="355"/>
      <c r="Q45" s="354"/>
      <c r="R45" s="355"/>
      <c r="S45" s="358"/>
      <c r="T45" s="359"/>
      <c r="U45" s="358"/>
      <c r="V45" s="359"/>
      <c r="W45" s="360">
        <f t="shared" si="0"/>
        <v>0</v>
      </c>
      <c r="X45" s="361">
        <f t="shared" si="0"/>
        <v>0</v>
      </c>
      <c r="Y45" s="362">
        <f>'t1'!M45</f>
        <v>0</v>
      </c>
    </row>
    <row r="46" spans="1:25" ht="12.75" customHeight="1" x14ac:dyDescent="0.2">
      <c r="A46" s="34" t="str">
        <f>'t1'!A46</f>
        <v>POSIZIONE ECONOMICA A3</v>
      </c>
      <c r="B46" s="283" t="str">
        <f>'t1'!B46</f>
        <v>027000</v>
      </c>
      <c r="C46" s="354"/>
      <c r="D46" s="355"/>
      <c r="E46" s="354"/>
      <c r="F46" s="355"/>
      <c r="G46" s="354"/>
      <c r="H46" s="355"/>
      <c r="I46" s="354"/>
      <c r="J46" s="355"/>
      <c r="K46" s="354"/>
      <c r="L46" s="355"/>
      <c r="M46" s="356"/>
      <c r="N46" s="357"/>
      <c r="O46" s="354"/>
      <c r="P46" s="355"/>
      <c r="Q46" s="354"/>
      <c r="R46" s="355"/>
      <c r="S46" s="358"/>
      <c r="T46" s="359"/>
      <c r="U46" s="358"/>
      <c r="V46" s="359"/>
      <c r="W46" s="360">
        <f t="shared" si="0"/>
        <v>0</v>
      </c>
      <c r="X46" s="361">
        <f t="shared" si="0"/>
        <v>0</v>
      </c>
      <c r="Y46" s="362">
        <f>'t1'!M46</f>
        <v>0</v>
      </c>
    </row>
    <row r="47" spans="1:25" ht="12.75" customHeight="1" x14ac:dyDescent="0.2">
      <c r="A47" s="34" t="str">
        <f>'t1'!A47</f>
        <v>POSIZIONE ECONOMICA A2</v>
      </c>
      <c r="B47" s="283" t="str">
        <f>'t1'!B47</f>
        <v>025000</v>
      </c>
      <c r="C47" s="354"/>
      <c r="D47" s="355"/>
      <c r="E47" s="354"/>
      <c r="F47" s="355"/>
      <c r="G47" s="354"/>
      <c r="H47" s="355"/>
      <c r="I47" s="354"/>
      <c r="J47" s="355"/>
      <c r="K47" s="354"/>
      <c r="L47" s="355"/>
      <c r="M47" s="356"/>
      <c r="N47" s="357"/>
      <c r="O47" s="354"/>
      <c r="P47" s="355"/>
      <c r="Q47" s="354"/>
      <c r="R47" s="355"/>
      <c r="S47" s="358"/>
      <c r="T47" s="359"/>
      <c r="U47" s="358"/>
      <c r="V47" s="359"/>
      <c r="W47" s="360">
        <f t="shared" si="0"/>
        <v>0</v>
      </c>
      <c r="X47" s="361">
        <f t="shared" si="0"/>
        <v>0</v>
      </c>
      <c r="Y47" s="362">
        <f>'t1'!M47</f>
        <v>0</v>
      </c>
    </row>
    <row r="48" spans="1:25" ht="12.75" customHeight="1" x14ac:dyDescent="0.2">
      <c r="A48" s="34" t="str">
        <f>'t1'!A48</f>
        <v>POSIZIONE ECONOMICA A1</v>
      </c>
      <c r="B48" s="283" t="str">
        <f>'t1'!B48</f>
        <v>0A1000</v>
      </c>
      <c r="C48" s="354"/>
      <c r="D48" s="355"/>
      <c r="E48" s="354"/>
      <c r="F48" s="355"/>
      <c r="G48" s="354"/>
      <c r="H48" s="355"/>
      <c r="I48" s="354"/>
      <c r="J48" s="355"/>
      <c r="K48" s="354"/>
      <c r="L48" s="355"/>
      <c r="M48" s="356"/>
      <c r="N48" s="357"/>
      <c r="O48" s="354"/>
      <c r="P48" s="355"/>
      <c r="Q48" s="354"/>
      <c r="R48" s="355"/>
      <c r="S48" s="358"/>
      <c r="T48" s="359"/>
      <c r="U48" s="358"/>
      <c r="V48" s="359"/>
      <c r="W48" s="360">
        <f t="shared" si="0"/>
        <v>0</v>
      </c>
      <c r="X48" s="361">
        <f t="shared" si="0"/>
        <v>0</v>
      </c>
      <c r="Y48" s="362">
        <f>'t1'!M48</f>
        <v>0</v>
      </c>
    </row>
    <row r="49" spans="1:25" ht="12.75" customHeight="1" x14ac:dyDescent="0.2">
      <c r="A49" s="34" t="str">
        <f>'t1'!A49</f>
        <v>CONTRATTISTI</v>
      </c>
      <c r="B49" s="283" t="str">
        <f>'t1'!B49</f>
        <v>000061</v>
      </c>
      <c r="C49" s="354"/>
      <c r="D49" s="355"/>
      <c r="E49" s="354"/>
      <c r="F49" s="355"/>
      <c r="G49" s="354"/>
      <c r="H49" s="355"/>
      <c r="I49" s="354"/>
      <c r="J49" s="355"/>
      <c r="K49" s="354"/>
      <c r="L49" s="355"/>
      <c r="M49" s="356"/>
      <c r="N49" s="357"/>
      <c r="O49" s="354"/>
      <c r="P49" s="355"/>
      <c r="Q49" s="354"/>
      <c r="R49" s="355"/>
      <c r="S49" s="358"/>
      <c r="T49" s="359"/>
      <c r="U49" s="358"/>
      <c r="V49" s="359"/>
      <c r="W49" s="360">
        <f>SUM(C49,E49,G49,I49,K49,M49,O49,Q49,S49,U49)</f>
        <v>0</v>
      </c>
      <c r="X49" s="361">
        <f>SUM(D49,F49,H49,J49,L49,N49,P49,R49,T49,V49)</f>
        <v>0</v>
      </c>
      <c r="Y49" s="362">
        <f>'t1'!M49</f>
        <v>0</v>
      </c>
    </row>
    <row r="50" spans="1:25" ht="12.75" customHeight="1" thickBot="1" x14ac:dyDescent="0.25">
      <c r="A50" s="34" t="str">
        <f>'t1'!A50</f>
        <v>COLLABORATORE A T.D. ART. 90 TUEL</v>
      </c>
      <c r="B50" s="283" t="str">
        <f>'t1'!B50</f>
        <v>000096</v>
      </c>
      <c r="C50" s="354"/>
      <c r="D50" s="355"/>
      <c r="E50" s="354"/>
      <c r="F50" s="355"/>
      <c r="G50" s="354"/>
      <c r="H50" s="355"/>
      <c r="I50" s="354"/>
      <c r="J50" s="355"/>
      <c r="K50" s="354"/>
      <c r="L50" s="355"/>
      <c r="M50" s="356"/>
      <c r="N50" s="357"/>
      <c r="O50" s="354"/>
      <c r="P50" s="355"/>
      <c r="Q50" s="354"/>
      <c r="R50" s="355"/>
      <c r="S50" s="358"/>
      <c r="T50" s="359"/>
      <c r="U50" s="358"/>
      <c r="V50" s="359"/>
      <c r="W50" s="360">
        <f t="shared" si="0"/>
        <v>0</v>
      </c>
      <c r="X50" s="361">
        <f t="shared" si="0"/>
        <v>0</v>
      </c>
      <c r="Y50" s="362">
        <f>'t1'!M50</f>
        <v>0</v>
      </c>
    </row>
    <row r="51" spans="1:25" ht="17.25" customHeight="1" thickTop="1" thickBot="1" x14ac:dyDescent="0.25">
      <c r="A51" s="34" t="str">
        <f>'t1'!A51</f>
        <v>TOTALE</v>
      </c>
      <c r="B51" s="363"/>
      <c r="C51" s="364">
        <f t="shared" ref="C51:X51" si="1">SUM(C6:C50)</f>
        <v>1</v>
      </c>
      <c r="D51" s="365">
        <f t="shared" si="1"/>
        <v>8</v>
      </c>
      <c r="E51" s="364">
        <f t="shared" si="1"/>
        <v>0</v>
      </c>
      <c r="F51" s="365">
        <f t="shared" si="1"/>
        <v>0</v>
      </c>
      <c r="G51" s="364">
        <f t="shared" si="1"/>
        <v>1</v>
      </c>
      <c r="H51" s="365">
        <f t="shared" si="1"/>
        <v>7</v>
      </c>
      <c r="I51" s="364">
        <f t="shared" si="1"/>
        <v>2</v>
      </c>
      <c r="J51" s="365">
        <f t="shared" si="1"/>
        <v>7</v>
      </c>
      <c r="K51" s="364">
        <f t="shared" si="1"/>
        <v>11</v>
      </c>
      <c r="L51" s="365">
        <f t="shared" si="1"/>
        <v>8</v>
      </c>
      <c r="M51" s="364">
        <f t="shared" si="1"/>
        <v>5</v>
      </c>
      <c r="N51" s="365">
        <f t="shared" si="1"/>
        <v>23</v>
      </c>
      <c r="O51" s="364">
        <f t="shared" si="1"/>
        <v>2</v>
      </c>
      <c r="P51" s="365">
        <f t="shared" si="1"/>
        <v>13</v>
      </c>
      <c r="Q51" s="364">
        <f t="shared" si="1"/>
        <v>0</v>
      </c>
      <c r="R51" s="365">
        <f t="shared" si="1"/>
        <v>7</v>
      </c>
      <c r="S51" s="364">
        <f>SUM(S6:S50)</f>
        <v>0</v>
      </c>
      <c r="T51" s="365">
        <f>SUM(T6:T50)</f>
        <v>1</v>
      </c>
      <c r="U51" s="364">
        <f t="shared" si="1"/>
        <v>0</v>
      </c>
      <c r="V51" s="365">
        <f t="shared" si="1"/>
        <v>0</v>
      </c>
      <c r="W51" s="364">
        <f t="shared" si="1"/>
        <v>22</v>
      </c>
      <c r="X51" s="366">
        <f t="shared" si="1"/>
        <v>74</v>
      </c>
    </row>
    <row r="52" spans="1:25" s="367" customFormat="1" ht="19.5" customHeight="1" x14ac:dyDescent="0.2">
      <c r="A52" s="34" t="str">
        <f>'t1'!A52</f>
        <v>(a) personale a tempo indeterminato al quale viene applicato un contratto di lavoro di tipo privatistico (es.:tipografico,chimico,edile,metalmeccanico,portierato, ecc.)</v>
      </c>
      <c r="B52" s="52"/>
      <c r="C52" s="4"/>
      <c r="D52" s="4"/>
      <c r="E52" s="4"/>
      <c r="F52" s="4"/>
      <c r="G52" s="4"/>
      <c r="H52" s="4"/>
      <c r="I52" s="4"/>
      <c r="J52" s="4"/>
      <c r="K52" s="233"/>
    </row>
    <row r="53" spans="1:25" s="4" customFormat="1" x14ac:dyDescent="0.2">
      <c r="A53" s="34" t="str">
        <f>'t1'!A53</f>
        <v>(b) cfr." istruzioni generali e specifiche di comparto" e "glossario"</v>
      </c>
      <c r="B53" s="52"/>
    </row>
  </sheetData>
  <sheetProtection password="DD41" sheet="1" formatColumns="0" selectLockedCells="1"/>
  <mergeCells count="12">
    <mergeCell ref="S4:T4"/>
    <mergeCell ref="U4:V4"/>
    <mergeCell ref="A1:V1"/>
    <mergeCell ref="P2:X2"/>
    <mergeCell ref="C4:D4"/>
    <mergeCell ref="E4:F4"/>
    <mergeCell ref="G4:H4"/>
    <mergeCell ref="I4:J4"/>
    <mergeCell ref="K4:L4"/>
    <mergeCell ref="M4:N4"/>
    <mergeCell ref="O4:P4"/>
    <mergeCell ref="Q4:R4"/>
  </mergeCells>
  <conditionalFormatting sqref="A6:X6 A7:A53 B7:X50">
    <cfRule type="expression" dxfId="11" priority="1" stopIfTrue="1">
      <formula>$Y6&gt;0</formula>
    </cfRule>
  </conditionalFormatting>
  <printOptions horizontalCentered="1" verticalCentered="1"/>
  <pageMargins left="0" right="0" top="0.19685039370078741" bottom="0.17" header="0.18" footer="0.2"/>
  <pageSetup paperSize="9" scale="7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AC54"/>
  <sheetViews>
    <sheetView showGridLines="0" zoomScaleNormal="100" workbookViewId="0">
      <pane xSplit="2" ySplit="5" topLeftCell="C6"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46.6640625" style="367" customWidth="1"/>
    <col min="2" max="2" width="8.1640625" style="369" bestFit="1" customWidth="1"/>
    <col min="3" max="4" width="6.6640625" style="367" customWidth="1"/>
    <col min="5" max="24" width="8" style="367" customWidth="1"/>
    <col min="25" max="26" width="6.5" style="367" customWidth="1"/>
    <col min="27" max="28" width="8.1640625" style="367" customWidth="1"/>
    <col min="29" max="29" width="10.6640625" style="367" hidden="1" customWidth="1"/>
    <col min="30" max="16384" width="10.6640625" style="367"/>
  </cols>
  <sheetData>
    <row r="1" spans="1:29" s="4" customFormat="1" ht="43.5" customHeight="1" x14ac:dyDescent="0.2">
      <c r="A1" s="169" t="str">
        <f>'t1'!A1</f>
        <v>REGIONI ED AUTONOMIE LOCALI - anno 2022</v>
      </c>
      <c r="B1" s="169"/>
      <c r="C1" s="169"/>
      <c r="D1" s="169"/>
      <c r="E1" s="169"/>
      <c r="F1" s="169"/>
      <c r="G1" s="169"/>
      <c r="H1" s="169"/>
      <c r="I1" s="169"/>
      <c r="J1" s="169"/>
      <c r="K1" s="169"/>
      <c r="L1" s="169"/>
      <c r="M1" s="169"/>
      <c r="N1" s="169"/>
      <c r="O1" s="169"/>
      <c r="P1" s="169"/>
      <c r="Q1" s="169"/>
      <c r="R1" s="169"/>
      <c r="S1" s="169"/>
      <c r="T1" s="169"/>
      <c r="U1" s="169"/>
      <c r="V1" s="169"/>
      <c r="W1" s="169"/>
      <c r="X1" s="169"/>
      <c r="Y1" s="169"/>
      <c r="AB1" s="56"/>
    </row>
    <row r="2" spans="1:29" ht="30" customHeight="1" thickBot="1" x14ac:dyDescent="0.25">
      <c r="A2" s="368"/>
      <c r="S2" s="172"/>
      <c r="T2" s="172"/>
      <c r="U2" s="172"/>
      <c r="V2" s="172"/>
      <c r="W2" s="172"/>
      <c r="X2" s="172"/>
      <c r="Y2" s="172"/>
      <c r="Z2" s="172"/>
      <c r="AA2" s="172"/>
      <c r="AB2" s="172"/>
    </row>
    <row r="3" spans="1:29" ht="16.5" customHeight="1" thickBot="1" x14ac:dyDescent="0.25">
      <c r="A3" s="370"/>
      <c r="B3" s="371"/>
      <c r="C3" s="372" t="s">
        <v>210</v>
      </c>
      <c r="D3" s="373"/>
      <c r="E3" s="373"/>
      <c r="F3" s="373"/>
      <c r="G3" s="373"/>
      <c r="H3" s="373"/>
      <c r="I3" s="373"/>
      <c r="J3" s="373"/>
      <c r="K3" s="373"/>
      <c r="L3" s="373"/>
      <c r="M3" s="373"/>
      <c r="N3" s="373"/>
      <c r="O3" s="373"/>
      <c r="P3" s="373"/>
      <c r="Q3" s="373"/>
      <c r="R3" s="373"/>
      <c r="S3" s="373"/>
      <c r="T3" s="373"/>
      <c r="U3" s="373"/>
      <c r="V3" s="373"/>
      <c r="W3" s="373"/>
      <c r="X3" s="374"/>
      <c r="Y3" s="373"/>
      <c r="Z3" s="374"/>
      <c r="AA3" s="373"/>
      <c r="AB3" s="374"/>
    </row>
    <row r="4" spans="1:29" ht="16.5" customHeight="1" thickTop="1" x14ac:dyDescent="0.2">
      <c r="A4" s="375" t="s">
        <v>211</v>
      </c>
      <c r="B4" s="376" t="s">
        <v>2</v>
      </c>
      <c r="C4" s="377" t="s">
        <v>212</v>
      </c>
      <c r="D4" s="378"/>
      <c r="E4" s="379" t="s">
        <v>213</v>
      </c>
      <c r="F4" s="380"/>
      <c r="G4" s="377" t="s">
        <v>214</v>
      </c>
      <c r="H4" s="378"/>
      <c r="I4" s="377" t="s">
        <v>215</v>
      </c>
      <c r="J4" s="378"/>
      <c r="K4" s="377" t="s">
        <v>216</v>
      </c>
      <c r="L4" s="378"/>
      <c r="M4" s="377" t="s">
        <v>217</v>
      </c>
      <c r="N4" s="378"/>
      <c r="O4" s="377" t="s">
        <v>218</v>
      </c>
      <c r="P4" s="378"/>
      <c r="Q4" s="377" t="s">
        <v>219</v>
      </c>
      <c r="R4" s="378"/>
      <c r="S4" s="377" t="s">
        <v>220</v>
      </c>
      <c r="T4" s="378"/>
      <c r="U4" s="377" t="s">
        <v>221</v>
      </c>
      <c r="V4" s="378"/>
      <c r="W4" s="377" t="s">
        <v>222</v>
      </c>
      <c r="X4" s="378"/>
      <c r="Y4" s="377" t="s">
        <v>223</v>
      </c>
      <c r="Z4" s="381"/>
      <c r="AA4" s="377" t="s">
        <v>98</v>
      </c>
      <c r="AB4" s="381"/>
    </row>
    <row r="5" spans="1:29" ht="12" thickBot="1" x14ac:dyDescent="0.25">
      <c r="A5" s="194" t="s">
        <v>152</v>
      </c>
      <c r="B5" s="382"/>
      <c r="C5" s="383" t="s">
        <v>139</v>
      </c>
      <c r="D5" s="384" t="s">
        <v>140</v>
      </c>
      <c r="E5" s="383" t="s">
        <v>139</v>
      </c>
      <c r="F5" s="384" t="s">
        <v>140</v>
      </c>
      <c r="G5" s="383" t="s">
        <v>139</v>
      </c>
      <c r="H5" s="384" t="s">
        <v>140</v>
      </c>
      <c r="I5" s="383" t="s">
        <v>139</v>
      </c>
      <c r="J5" s="384" t="s">
        <v>140</v>
      </c>
      <c r="K5" s="383" t="s">
        <v>139</v>
      </c>
      <c r="L5" s="384" t="s">
        <v>140</v>
      </c>
      <c r="M5" s="383" t="s">
        <v>139</v>
      </c>
      <c r="N5" s="384" t="s">
        <v>140</v>
      </c>
      <c r="O5" s="383" t="s">
        <v>139</v>
      </c>
      <c r="P5" s="384" t="s">
        <v>140</v>
      </c>
      <c r="Q5" s="383" t="s">
        <v>139</v>
      </c>
      <c r="R5" s="384" t="s">
        <v>140</v>
      </c>
      <c r="S5" s="383" t="s">
        <v>139</v>
      </c>
      <c r="T5" s="384" t="s">
        <v>140</v>
      </c>
      <c r="U5" s="383" t="s">
        <v>139</v>
      </c>
      <c r="V5" s="384" t="s">
        <v>140</v>
      </c>
      <c r="W5" s="383" t="s">
        <v>139</v>
      </c>
      <c r="X5" s="385" t="s">
        <v>140</v>
      </c>
      <c r="Y5" s="383" t="s">
        <v>139</v>
      </c>
      <c r="Z5" s="385" t="s">
        <v>140</v>
      </c>
      <c r="AA5" s="383" t="s">
        <v>139</v>
      </c>
      <c r="AB5" s="385" t="s">
        <v>140</v>
      </c>
    </row>
    <row r="6" spans="1:29" ht="13.7" customHeight="1" thickTop="1" x14ac:dyDescent="0.2">
      <c r="A6" s="34" t="str">
        <f>'t1'!A6</f>
        <v>SEGRETARIO A</v>
      </c>
      <c r="B6" s="283" t="str">
        <f>'t1'!B6</f>
        <v>0D0102</v>
      </c>
      <c r="C6" s="386"/>
      <c r="D6" s="387"/>
      <c r="E6" s="388"/>
      <c r="F6" s="387"/>
      <c r="G6" s="386"/>
      <c r="H6" s="387"/>
      <c r="I6" s="386"/>
      <c r="J6" s="387"/>
      <c r="K6" s="386"/>
      <c r="L6" s="387"/>
      <c r="M6" s="386"/>
      <c r="N6" s="387"/>
      <c r="O6" s="388"/>
      <c r="P6" s="389"/>
      <c r="Q6" s="386"/>
      <c r="R6" s="387"/>
      <c r="S6" s="386"/>
      <c r="T6" s="387"/>
      <c r="U6" s="386"/>
      <c r="V6" s="387"/>
      <c r="W6" s="390"/>
      <c r="X6" s="387"/>
      <c r="Y6" s="390"/>
      <c r="Z6" s="387"/>
      <c r="AA6" s="391">
        <f>SUM(C6,E6,G6,I6,K6,M6,O6,Q6,S6,U6,W6,Y6)</f>
        <v>0</v>
      </c>
      <c r="AB6" s="392">
        <f>SUM(D6,F6,H6,J6,L6,N6,P6,R6,T6,V6,X6,Z6)</f>
        <v>0</v>
      </c>
      <c r="AC6" s="393">
        <f>'t1'!M6</f>
        <v>0</v>
      </c>
    </row>
    <row r="7" spans="1:29" ht="14.1" customHeight="1" x14ac:dyDescent="0.2">
      <c r="A7" s="34" t="str">
        <f>'t1'!A7</f>
        <v>SEGRETARIO B</v>
      </c>
      <c r="B7" s="283" t="str">
        <f>'t1'!B7</f>
        <v>0D0103</v>
      </c>
      <c r="C7" s="386"/>
      <c r="D7" s="387"/>
      <c r="E7" s="388"/>
      <c r="F7" s="387"/>
      <c r="G7" s="386"/>
      <c r="H7" s="387"/>
      <c r="I7" s="386"/>
      <c r="J7" s="387"/>
      <c r="K7" s="386"/>
      <c r="L7" s="387"/>
      <c r="M7" s="386"/>
      <c r="N7" s="387"/>
      <c r="O7" s="388"/>
      <c r="P7" s="389"/>
      <c r="Q7" s="386"/>
      <c r="R7" s="387"/>
      <c r="S7" s="386"/>
      <c r="T7" s="387"/>
      <c r="U7" s="386"/>
      <c r="V7" s="387"/>
      <c r="W7" s="390"/>
      <c r="X7" s="387"/>
      <c r="Y7" s="390"/>
      <c r="Z7" s="387"/>
      <c r="AA7" s="391">
        <f t="shared" ref="AA7:AB50" si="0">SUM(C7,E7,G7,I7,K7,M7,O7,Q7,S7,U7,W7,Y7)</f>
        <v>0</v>
      </c>
      <c r="AB7" s="392">
        <f t="shared" si="0"/>
        <v>0</v>
      </c>
      <c r="AC7" s="393">
        <f>'t1'!M7</f>
        <v>0</v>
      </c>
    </row>
    <row r="8" spans="1:29" ht="14.1" customHeight="1" x14ac:dyDescent="0.2">
      <c r="A8" s="34" t="str">
        <f>'t1'!A8</f>
        <v>SEGRETARIO C</v>
      </c>
      <c r="B8" s="283" t="str">
        <f>'t1'!B8</f>
        <v>0D0485</v>
      </c>
      <c r="C8" s="386"/>
      <c r="D8" s="387"/>
      <c r="E8" s="388"/>
      <c r="F8" s="387"/>
      <c r="G8" s="386"/>
      <c r="H8" s="387"/>
      <c r="I8" s="386"/>
      <c r="J8" s="387"/>
      <c r="K8" s="386"/>
      <c r="L8" s="387"/>
      <c r="M8" s="386"/>
      <c r="N8" s="387"/>
      <c r="O8" s="388"/>
      <c r="P8" s="389"/>
      <c r="Q8" s="386"/>
      <c r="R8" s="387"/>
      <c r="S8" s="386"/>
      <c r="T8" s="387"/>
      <c r="U8" s="386"/>
      <c r="V8" s="387"/>
      <c r="W8" s="390"/>
      <c r="X8" s="387"/>
      <c r="Y8" s="390"/>
      <c r="Z8" s="387"/>
      <c r="AA8" s="391">
        <f t="shared" si="0"/>
        <v>0</v>
      </c>
      <c r="AB8" s="392">
        <f t="shared" si="0"/>
        <v>0</v>
      </c>
      <c r="AC8" s="393">
        <f>'t1'!M8</f>
        <v>0</v>
      </c>
    </row>
    <row r="9" spans="1:29" ht="14.1" customHeight="1" x14ac:dyDescent="0.2">
      <c r="A9" s="34" t="str">
        <f>'t1'!A9</f>
        <v>DIRETTORE  GENERALE</v>
      </c>
      <c r="B9" s="283" t="str">
        <f>'t1'!B9</f>
        <v>0D0097</v>
      </c>
      <c r="C9" s="386"/>
      <c r="D9" s="387"/>
      <c r="E9" s="388"/>
      <c r="F9" s="387"/>
      <c r="G9" s="386"/>
      <c r="H9" s="387"/>
      <c r="I9" s="386"/>
      <c r="J9" s="387"/>
      <c r="K9" s="386"/>
      <c r="L9" s="387"/>
      <c r="M9" s="386"/>
      <c r="N9" s="387"/>
      <c r="O9" s="388"/>
      <c r="P9" s="389"/>
      <c r="Q9" s="386"/>
      <c r="R9" s="387"/>
      <c r="S9" s="386"/>
      <c r="T9" s="387"/>
      <c r="U9" s="386"/>
      <c r="V9" s="387"/>
      <c r="W9" s="390"/>
      <c r="X9" s="387"/>
      <c r="Y9" s="390"/>
      <c r="Z9" s="387"/>
      <c r="AA9" s="391">
        <f t="shared" si="0"/>
        <v>0</v>
      </c>
      <c r="AB9" s="392">
        <f t="shared" si="0"/>
        <v>0</v>
      </c>
      <c r="AC9" s="393">
        <f>'t1'!M9</f>
        <v>0</v>
      </c>
    </row>
    <row r="10" spans="1:29" ht="14.1" customHeight="1" x14ac:dyDescent="0.2">
      <c r="A10" s="34" t="str">
        <f>'t1'!A10</f>
        <v>ALTE SPECIALIZZ. FUORI D.O.</v>
      </c>
      <c r="B10" s="283" t="str">
        <f>'t1'!B10</f>
        <v>0D0095</v>
      </c>
      <c r="C10" s="386"/>
      <c r="D10" s="387"/>
      <c r="E10" s="388"/>
      <c r="F10" s="387"/>
      <c r="G10" s="386"/>
      <c r="H10" s="387"/>
      <c r="I10" s="386"/>
      <c r="J10" s="387"/>
      <c r="K10" s="386"/>
      <c r="L10" s="387"/>
      <c r="M10" s="386"/>
      <c r="N10" s="387"/>
      <c r="O10" s="388"/>
      <c r="P10" s="389"/>
      <c r="Q10" s="386"/>
      <c r="R10" s="387"/>
      <c r="S10" s="386"/>
      <c r="T10" s="387"/>
      <c r="U10" s="386"/>
      <c r="V10" s="387"/>
      <c r="W10" s="390"/>
      <c r="X10" s="387"/>
      <c r="Y10" s="390"/>
      <c r="Z10" s="387"/>
      <c r="AA10" s="391">
        <f t="shared" si="0"/>
        <v>0</v>
      </c>
      <c r="AB10" s="392">
        <f t="shared" si="0"/>
        <v>0</v>
      </c>
      <c r="AC10" s="393">
        <f>'t1'!M10</f>
        <v>0</v>
      </c>
    </row>
    <row r="11" spans="1:29" ht="14.1" customHeight="1" x14ac:dyDescent="0.2">
      <c r="A11" s="34" t="str">
        <f>'t1'!A11</f>
        <v>DIRIGENTE A TEMPO DETERMINATO FUORI D.O.</v>
      </c>
      <c r="B11" s="283" t="str">
        <f>'t1'!B11</f>
        <v>0D0098</v>
      </c>
      <c r="C11" s="386"/>
      <c r="D11" s="387"/>
      <c r="E11" s="388"/>
      <c r="F11" s="387"/>
      <c r="G11" s="386"/>
      <c r="H11" s="387"/>
      <c r="I11" s="386"/>
      <c r="J11" s="387"/>
      <c r="K11" s="386"/>
      <c r="L11" s="387"/>
      <c r="M11" s="386"/>
      <c r="N11" s="387"/>
      <c r="O11" s="388"/>
      <c r="P11" s="389"/>
      <c r="Q11" s="386"/>
      <c r="R11" s="387"/>
      <c r="S11" s="386"/>
      <c r="T11" s="387"/>
      <c r="U11" s="386"/>
      <c r="V11" s="387"/>
      <c r="W11" s="390"/>
      <c r="X11" s="387"/>
      <c r="Y11" s="390"/>
      <c r="Z11" s="387"/>
      <c r="AA11" s="391">
        <f t="shared" si="0"/>
        <v>0</v>
      </c>
      <c r="AB11" s="392">
        <f t="shared" si="0"/>
        <v>0</v>
      </c>
      <c r="AC11" s="393">
        <f>'t1'!M11</f>
        <v>0</v>
      </c>
    </row>
    <row r="12" spans="1:29" ht="14.1" customHeight="1" x14ac:dyDescent="0.2">
      <c r="A12" s="34" t="str">
        <f>'t1'!A12</f>
        <v>SEGRETARIO GENERALE CCIAA</v>
      </c>
      <c r="B12" s="283" t="str">
        <f>'t1'!B12</f>
        <v>0D0104</v>
      </c>
      <c r="C12" s="386"/>
      <c r="D12" s="387"/>
      <c r="E12" s="388"/>
      <c r="F12" s="387"/>
      <c r="G12" s="386"/>
      <c r="H12" s="387"/>
      <c r="I12" s="386"/>
      <c r="J12" s="387"/>
      <c r="K12" s="386"/>
      <c r="L12" s="387"/>
      <c r="M12" s="386"/>
      <c r="N12" s="387"/>
      <c r="O12" s="388"/>
      <c r="P12" s="389"/>
      <c r="Q12" s="386">
        <v>1</v>
      </c>
      <c r="R12" s="387"/>
      <c r="S12" s="386"/>
      <c r="T12" s="387"/>
      <c r="U12" s="386"/>
      <c r="V12" s="387"/>
      <c r="W12" s="390"/>
      <c r="X12" s="387"/>
      <c r="Y12" s="390"/>
      <c r="Z12" s="387"/>
      <c r="AA12" s="391">
        <f t="shared" si="0"/>
        <v>1</v>
      </c>
      <c r="AB12" s="392">
        <f t="shared" si="0"/>
        <v>0</v>
      </c>
      <c r="AC12" s="393">
        <f>'t1'!M12</f>
        <v>1</v>
      </c>
    </row>
    <row r="13" spans="1:29" ht="14.1" customHeight="1" x14ac:dyDescent="0.2">
      <c r="A13" s="34" t="str">
        <f>'t1'!A13</f>
        <v>DIRIGENTE A TEMPO INDETERMINATO</v>
      </c>
      <c r="B13" s="283" t="str">
        <f>'t1'!B13</f>
        <v>0D0164</v>
      </c>
      <c r="C13" s="386"/>
      <c r="D13" s="387"/>
      <c r="E13" s="388"/>
      <c r="F13" s="387"/>
      <c r="G13" s="386"/>
      <c r="H13" s="387"/>
      <c r="I13" s="386"/>
      <c r="J13" s="387"/>
      <c r="K13" s="386"/>
      <c r="L13" s="387"/>
      <c r="M13" s="386"/>
      <c r="N13" s="387"/>
      <c r="O13" s="388"/>
      <c r="P13" s="389"/>
      <c r="Q13" s="386"/>
      <c r="R13" s="387"/>
      <c r="S13" s="386"/>
      <c r="T13" s="387"/>
      <c r="U13" s="386">
        <v>1</v>
      </c>
      <c r="V13" s="387"/>
      <c r="W13" s="390"/>
      <c r="X13" s="387"/>
      <c r="Y13" s="390"/>
      <c r="Z13" s="387"/>
      <c r="AA13" s="391">
        <f t="shared" si="0"/>
        <v>1</v>
      </c>
      <c r="AB13" s="392">
        <f t="shared" si="0"/>
        <v>0</v>
      </c>
      <c r="AC13" s="393">
        <f>'t1'!M13</f>
        <v>1</v>
      </c>
    </row>
    <row r="14" spans="1:29" ht="14.1" customHeight="1" x14ac:dyDescent="0.2">
      <c r="A14" s="34" t="str">
        <f>'t1'!A14</f>
        <v>DIRIGENTE A TEMPO DETERMINATO IN D.O.</v>
      </c>
      <c r="B14" s="283" t="str">
        <f>'t1'!B14</f>
        <v>0D0165</v>
      </c>
      <c r="C14" s="386"/>
      <c r="D14" s="387"/>
      <c r="E14" s="388"/>
      <c r="F14" s="387"/>
      <c r="G14" s="386"/>
      <c r="H14" s="387"/>
      <c r="I14" s="386"/>
      <c r="J14" s="387"/>
      <c r="K14" s="386"/>
      <c r="L14" s="387"/>
      <c r="M14" s="386"/>
      <c r="N14" s="387"/>
      <c r="O14" s="388"/>
      <c r="P14" s="389"/>
      <c r="Q14" s="386"/>
      <c r="R14" s="387"/>
      <c r="S14" s="386"/>
      <c r="T14" s="387"/>
      <c r="U14" s="386"/>
      <c r="V14" s="387"/>
      <c r="W14" s="390"/>
      <c r="X14" s="387"/>
      <c r="Y14" s="390"/>
      <c r="Z14" s="387"/>
      <c r="AA14" s="391">
        <f t="shared" si="0"/>
        <v>0</v>
      </c>
      <c r="AB14" s="392">
        <f t="shared" si="0"/>
        <v>0</v>
      </c>
      <c r="AC14" s="393">
        <f>'t1'!M14</f>
        <v>0</v>
      </c>
    </row>
    <row r="15" spans="1:29" ht="14.1" customHeight="1" x14ac:dyDescent="0.2">
      <c r="A15" s="34" t="str">
        <f>'t1'!A15</f>
        <v xml:space="preserve">ALTE SPECIALIZZ. IN D.O. </v>
      </c>
      <c r="B15" s="283" t="str">
        <f>'t1'!B15</f>
        <v>0D0I95</v>
      </c>
      <c r="C15" s="386"/>
      <c r="D15" s="387"/>
      <c r="E15" s="388"/>
      <c r="F15" s="387"/>
      <c r="G15" s="386"/>
      <c r="H15" s="387"/>
      <c r="I15" s="386"/>
      <c r="J15" s="387"/>
      <c r="K15" s="386"/>
      <c r="L15" s="387"/>
      <c r="M15" s="386"/>
      <c r="N15" s="387"/>
      <c r="O15" s="388"/>
      <c r="P15" s="389"/>
      <c r="Q15" s="386"/>
      <c r="R15" s="387"/>
      <c r="S15" s="386"/>
      <c r="T15" s="387"/>
      <c r="U15" s="386"/>
      <c r="V15" s="387"/>
      <c r="W15" s="390"/>
      <c r="X15" s="387"/>
      <c r="Y15" s="390"/>
      <c r="Z15" s="387"/>
      <c r="AA15" s="391">
        <f t="shared" si="0"/>
        <v>0</v>
      </c>
      <c r="AB15" s="392">
        <f t="shared" si="0"/>
        <v>0</v>
      </c>
      <c r="AC15" s="393">
        <f>'t1'!M15</f>
        <v>0</v>
      </c>
    </row>
    <row r="16" spans="1:29" ht="14.1" customHeight="1" x14ac:dyDescent="0.2">
      <c r="A16" s="34" t="str">
        <f>'t1'!A16</f>
        <v>RESPONSABILE DEI SERVIZI O DEGLI UFFICI IN D.O</v>
      </c>
      <c r="B16" s="283" t="str">
        <f>'t1'!B16</f>
        <v>0D0I96</v>
      </c>
      <c r="C16" s="386"/>
      <c r="D16" s="387"/>
      <c r="E16" s="388"/>
      <c r="F16" s="387"/>
      <c r="G16" s="386"/>
      <c r="H16" s="387"/>
      <c r="I16" s="386"/>
      <c r="J16" s="387"/>
      <c r="K16" s="386"/>
      <c r="L16" s="387"/>
      <c r="M16" s="386"/>
      <c r="N16" s="387"/>
      <c r="O16" s="388"/>
      <c r="P16" s="389"/>
      <c r="Q16" s="386"/>
      <c r="R16" s="387"/>
      <c r="S16" s="386"/>
      <c r="T16" s="387"/>
      <c r="U16" s="386"/>
      <c r="V16" s="387"/>
      <c r="W16" s="390"/>
      <c r="X16" s="387"/>
      <c r="Y16" s="390"/>
      <c r="Z16" s="387"/>
      <c r="AA16" s="391">
        <f>SUM(C16,E16,G16,I16,K16,M16,O16,Q16,S16,U16,W16,Y16)</f>
        <v>0</v>
      </c>
      <c r="AB16" s="392">
        <f>SUM(D16,F16,H16,J16,L16,N16,P16,R16,T16,V16,X16,Z16)</f>
        <v>0</v>
      </c>
      <c r="AC16" s="393">
        <f>'t1'!M16</f>
        <v>0</v>
      </c>
    </row>
    <row r="17" spans="1:29" ht="14.1" customHeight="1" x14ac:dyDescent="0.2">
      <c r="A17" s="34" t="str">
        <f>'t1'!A17</f>
        <v>POSIZIONE ECONOMICA D7</v>
      </c>
      <c r="B17" s="283" t="str">
        <f>'t1'!B17</f>
        <v>0D7000</v>
      </c>
      <c r="C17" s="386"/>
      <c r="D17" s="387"/>
      <c r="E17" s="388"/>
      <c r="F17" s="387"/>
      <c r="G17" s="386"/>
      <c r="H17" s="387"/>
      <c r="I17" s="386"/>
      <c r="J17" s="387"/>
      <c r="K17" s="386"/>
      <c r="L17" s="387"/>
      <c r="M17" s="386"/>
      <c r="N17" s="387"/>
      <c r="O17" s="388"/>
      <c r="P17" s="389"/>
      <c r="Q17" s="386"/>
      <c r="R17" s="387">
        <v>3</v>
      </c>
      <c r="S17" s="386">
        <v>2</v>
      </c>
      <c r="T17" s="387">
        <v>5</v>
      </c>
      <c r="U17" s="386"/>
      <c r="V17" s="387">
        <v>1</v>
      </c>
      <c r="W17" s="390"/>
      <c r="X17" s="387"/>
      <c r="Y17" s="390"/>
      <c r="Z17" s="387"/>
      <c r="AA17" s="391">
        <f t="shared" si="0"/>
        <v>2</v>
      </c>
      <c r="AB17" s="392">
        <f t="shared" si="0"/>
        <v>9</v>
      </c>
      <c r="AC17" s="393">
        <f>'t1'!M17</f>
        <v>1</v>
      </c>
    </row>
    <row r="18" spans="1:29" ht="14.1" customHeight="1" x14ac:dyDescent="0.2">
      <c r="A18" s="34" t="str">
        <f>'t1'!A18</f>
        <v>POSIZIONE ECONOMICA D6</v>
      </c>
      <c r="B18" s="283" t="str">
        <f>'t1'!B18</f>
        <v>099000</v>
      </c>
      <c r="C18" s="386"/>
      <c r="D18" s="387"/>
      <c r="E18" s="388"/>
      <c r="F18" s="387"/>
      <c r="G18" s="386"/>
      <c r="H18" s="387"/>
      <c r="I18" s="386"/>
      <c r="J18" s="387"/>
      <c r="K18" s="386"/>
      <c r="L18" s="387"/>
      <c r="M18" s="386"/>
      <c r="N18" s="387"/>
      <c r="O18" s="388"/>
      <c r="P18" s="389"/>
      <c r="Q18" s="386"/>
      <c r="R18" s="387"/>
      <c r="S18" s="386">
        <v>1</v>
      </c>
      <c r="T18" s="387">
        <v>3</v>
      </c>
      <c r="U18" s="386"/>
      <c r="V18" s="387">
        <v>1</v>
      </c>
      <c r="W18" s="390"/>
      <c r="X18" s="387"/>
      <c r="Y18" s="390"/>
      <c r="Z18" s="387"/>
      <c r="AA18" s="391">
        <f t="shared" si="0"/>
        <v>1</v>
      </c>
      <c r="AB18" s="392">
        <f t="shared" si="0"/>
        <v>4</v>
      </c>
      <c r="AC18" s="393">
        <f>'t1'!M18</f>
        <v>1</v>
      </c>
    </row>
    <row r="19" spans="1:29" ht="14.1" customHeight="1" x14ac:dyDescent="0.2">
      <c r="A19" s="34" t="str">
        <f>'t1'!A19</f>
        <v>POSIZIONE ECONOMICA D5</v>
      </c>
      <c r="B19" s="283" t="str">
        <f>'t1'!B19</f>
        <v>0D5000</v>
      </c>
      <c r="C19" s="386"/>
      <c r="D19" s="387"/>
      <c r="E19" s="388"/>
      <c r="F19" s="387"/>
      <c r="G19" s="386"/>
      <c r="H19" s="387"/>
      <c r="I19" s="386"/>
      <c r="J19" s="387"/>
      <c r="K19" s="386"/>
      <c r="L19" s="387"/>
      <c r="M19" s="386"/>
      <c r="N19" s="387"/>
      <c r="O19" s="388"/>
      <c r="P19" s="389">
        <v>1</v>
      </c>
      <c r="Q19" s="386"/>
      <c r="R19" s="387"/>
      <c r="S19" s="386"/>
      <c r="T19" s="387">
        <v>1</v>
      </c>
      <c r="U19" s="386"/>
      <c r="V19" s="387"/>
      <c r="W19" s="390"/>
      <c r="X19" s="387"/>
      <c r="Y19" s="390"/>
      <c r="Z19" s="387"/>
      <c r="AA19" s="391">
        <f t="shared" si="0"/>
        <v>0</v>
      </c>
      <c r="AB19" s="392">
        <f t="shared" si="0"/>
        <v>2</v>
      </c>
      <c r="AC19" s="393">
        <f>'t1'!M19</f>
        <v>1</v>
      </c>
    </row>
    <row r="20" spans="1:29" ht="14.1" customHeight="1" x14ac:dyDescent="0.2">
      <c r="A20" s="34" t="str">
        <f>'t1'!A20</f>
        <v>POSIZIONE ECONOMICA D4</v>
      </c>
      <c r="B20" s="283" t="str">
        <f>'t1'!B20</f>
        <v>0D4000</v>
      </c>
      <c r="C20" s="386"/>
      <c r="D20" s="387"/>
      <c r="E20" s="388"/>
      <c r="F20" s="387"/>
      <c r="G20" s="386"/>
      <c r="H20" s="387"/>
      <c r="I20" s="386"/>
      <c r="J20" s="387"/>
      <c r="K20" s="386"/>
      <c r="L20" s="387"/>
      <c r="M20" s="386"/>
      <c r="N20" s="387">
        <v>1</v>
      </c>
      <c r="O20" s="388">
        <v>1</v>
      </c>
      <c r="P20" s="389"/>
      <c r="Q20" s="386"/>
      <c r="R20" s="387">
        <v>2</v>
      </c>
      <c r="S20" s="386"/>
      <c r="T20" s="387">
        <v>1</v>
      </c>
      <c r="U20" s="386"/>
      <c r="V20" s="387"/>
      <c r="W20" s="390"/>
      <c r="X20" s="387"/>
      <c r="Y20" s="390"/>
      <c r="Z20" s="387"/>
      <c r="AA20" s="391">
        <f t="shared" si="0"/>
        <v>1</v>
      </c>
      <c r="AB20" s="392">
        <f t="shared" si="0"/>
        <v>4</v>
      </c>
      <c r="AC20" s="393">
        <f>'t1'!M20</f>
        <v>1</v>
      </c>
    </row>
    <row r="21" spans="1:29" ht="14.1" customHeight="1" x14ac:dyDescent="0.2">
      <c r="A21" s="34" t="str">
        <f>'t1'!A21</f>
        <v>POSIZIONE ECONOMICA D3</v>
      </c>
      <c r="B21" s="283" t="str">
        <f>'t1'!B21</f>
        <v>050000</v>
      </c>
      <c r="C21" s="386"/>
      <c r="D21" s="387"/>
      <c r="E21" s="388"/>
      <c r="F21" s="387"/>
      <c r="G21" s="386"/>
      <c r="H21" s="387"/>
      <c r="I21" s="386"/>
      <c r="J21" s="387"/>
      <c r="K21" s="386"/>
      <c r="L21" s="387"/>
      <c r="M21" s="386"/>
      <c r="N21" s="387"/>
      <c r="O21" s="388">
        <v>1</v>
      </c>
      <c r="P21" s="389"/>
      <c r="Q21" s="386">
        <v>2</v>
      </c>
      <c r="R21" s="387">
        <v>2</v>
      </c>
      <c r="S21" s="386"/>
      <c r="T21" s="387"/>
      <c r="U21" s="386"/>
      <c r="V21" s="387"/>
      <c r="W21" s="390"/>
      <c r="X21" s="387"/>
      <c r="Y21" s="390"/>
      <c r="Z21" s="387"/>
      <c r="AA21" s="391">
        <f t="shared" si="0"/>
        <v>3</v>
      </c>
      <c r="AB21" s="392">
        <f t="shared" si="0"/>
        <v>2</v>
      </c>
      <c r="AC21" s="393">
        <f>'t1'!M21</f>
        <v>1</v>
      </c>
    </row>
    <row r="22" spans="1:29" ht="14.1" customHeight="1" x14ac:dyDescent="0.2">
      <c r="A22" s="34" t="str">
        <f>'t1'!A22</f>
        <v>POSIZIONE ECONOMICA D2</v>
      </c>
      <c r="B22" s="283" t="str">
        <f>'t1'!B22</f>
        <v>049000</v>
      </c>
      <c r="C22" s="386"/>
      <c r="D22" s="387"/>
      <c r="E22" s="388"/>
      <c r="F22" s="387"/>
      <c r="G22" s="386"/>
      <c r="H22" s="387"/>
      <c r="I22" s="386"/>
      <c r="J22" s="387"/>
      <c r="K22" s="386"/>
      <c r="L22" s="387"/>
      <c r="M22" s="386"/>
      <c r="N22" s="387"/>
      <c r="O22" s="388"/>
      <c r="P22" s="389"/>
      <c r="Q22" s="386"/>
      <c r="R22" s="387"/>
      <c r="S22" s="386"/>
      <c r="T22" s="387"/>
      <c r="U22" s="386"/>
      <c r="V22" s="387"/>
      <c r="W22" s="390"/>
      <c r="X22" s="387"/>
      <c r="Y22" s="390"/>
      <c r="Z22" s="387"/>
      <c r="AA22" s="391">
        <f t="shared" si="0"/>
        <v>0</v>
      </c>
      <c r="AB22" s="392">
        <f t="shared" si="0"/>
        <v>0</v>
      </c>
      <c r="AC22" s="393">
        <f>'t1'!M22</f>
        <v>0</v>
      </c>
    </row>
    <row r="23" spans="1:29" ht="14.1" customHeight="1" x14ac:dyDescent="0.2">
      <c r="A23" s="34" t="str">
        <f>'t1'!A23</f>
        <v>POSIZIONE ECONOMICA D1</v>
      </c>
      <c r="B23" s="283" t="str">
        <f>'t1'!B23</f>
        <v>0D1000</v>
      </c>
      <c r="C23" s="386"/>
      <c r="D23" s="387"/>
      <c r="E23" s="388"/>
      <c r="F23" s="387"/>
      <c r="G23" s="386"/>
      <c r="H23" s="387"/>
      <c r="I23" s="386"/>
      <c r="J23" s="387"/>
      <c r="K23" s="386"/>
      <c r="L23" s="387"/>
      <c r="M23" s="386"/>
      <c r="N23" s="387"/>
      <c r="O23" s="388"/>
      <c r="P23" s="389"/>
      <c r="Q23" s="386"/>
      <c r="R23" s="387"/>
      <c r="S23" s="386"/>
      <c r="T23" s="387"/>
      <c r="U23" s="386"/>
      <c r="V23" s="387"/>
      <c r="W23" s="390"/>
      <c r="X23" s="387"/>
      <c r="Y23" s="390"/>
      <c r="Z23" s="387"/>
      <c r="AA23" s="391">
        <f t="shared" si="0"/>
        <v>0</v>
      </c>
      <c r="AB23" s="392">
        <f t="shared" si="0"/>
        <v>0</v>
      </c>
      <c r="AC23" s="393">
        <f>'t1'!M23</f>
        <v>0</v>
      </c>
    </row>
    <row r="24" spans="1:29" ht="14.1" customHeight="1" x14ac:dyDescent="0.2">
      <c r="A24" s="34" t="str">
        <f>'t1'!A24</f>
        <v>POSIZIONE ECONOMICA C6</v>
      </c>
      <c r="B24" s="283" t="str">
        <f>'t1'!B24</f>
        <v>097000</v>
      </c>
      <c r="C24" s="386"/>
      <c r="D24" s="387"/>
      <c r="E24" s="388"/>
      <c r="F24" s="387"/>
      <c r="G24" s="386"/>
      <c r="H24" s="387"/>
      <c r="I24" s="386"/>
      <c r="J24" s="387"/>
      <c r="K24" s="386"/>
      <c r="L24" s="387"/>
      <c r="M24" s="386"/>
      <c r="N24" s="387"/>
      <c r="O24" s="388">
        <v>1</v>
      </c>
      <c r="P24" s="389">
        <v>3</v>
      </c>
      <c r="Q24" s="386">
        <v>2</v>
      </c>
      <c r="R24" s="387">
        <v>11</v>
      </c>
      <c r="S24" s="386">
        <v>4</v>
      </c>
      <c r="T24" s="387">
        <v>12</v>
      </c>
      <c r="U24" s="386"/>
      <c r="V24" s="387">
        <v>6</v>
      </c>
      <c r="W24" s="390"/>
      <c r="X24" s="387"/>
      <c r="Y24" s="390"/>
      <c r="Z24" s="387"/>
      <c r="AA24" s="391">
        <f t="shared" si="0"/>
        <v>7</v>
      </c>
      <c r="AB24" s="392">
        <f t="shared" si="0"/>
        <v>32</v>
      </c>
      <c r="AC24" s="393">
        <f>'t1'!M24</f>
        <v>1</v>
      </c>
    </row>
    <row r="25" spans="1:29" ht="14.1" customHeight="1" x14ac:dyDescent="0.2">
      <c r="A25" s="34" t="str">
        <f>'t1'!A25</f>
        <v>POSIZIONE ECONOMICA C5</v>
      </c>
      <c r="B25" s="283" t="str">
        <f>'t1'!B25</f>
        <v>046000</v>
      </c>
      <c r="C25" s="386"/>
      <c r="D25" s="387"/>
      <c r="E25" s="388"/>
      <c r="F25" s="387"/>
      <c r="G25" s="386"/>
      <c r="H25" s="387"/>
      <c r="I25" s="386"/>
      <c r="J25" s="387"/>
      <c r="K25" s="386"/>
      <c r="L25" s="387"/>
      <c r="M25" s="386"/>
      <c r="N25" s="387"/>
      <c r="O25" s="388"/>
      <c r="P25" s="389"/>
      <c r="Q25" s="386"/>
      <c r="R25" s="387">
        <v>1</v>
      </c>
      <c r="S25" s="386"/>
      <c r="T25" s="387"/>
      <c r="U25" s="386"/>
      <c r="V25" s="387"/>
      <c r="W25" s="390"/>
      <c r="X25" s="387"/>
      <c r="Y25" s="390"/>
      <c r="Z25" s="387"/>
      <c r="AA25" s="391">
        <f t="shared" si="0"/>
        <v>0</v>
      </c>
      <c r="AB25" s="392">
        <f t="shared" si="0"/>
        <v>1</v>
      </c>
      <c r="AC25" s="393">
        <f>'t1'!M25</f>
        <v>1</v>
      </c>
    </row>
    <row r="26" spans="1:29" ht="14.1" customHeight="1" x14ac:dyDescent="0.2">
      <c r="A26" s="34" t="str">
        <f>'t1'!A26</f>
        <v>POSIZIONE ECONOMICA C4</v>
      </c>
      <c r="B26" s="283" t="str">
        <f>'t1'!B26</f>
        <v>045000</v>
      </c>
      <c r="C26" s="386"/>
      <c r="D26" s="387"/>
      <c r="E26" s="388"/>
      <c r="F26" s="387"/>
      <c r="G26" s="386"/>
      <c r="H26" s="387"/>
      <c r="I26" s="386"/>
      <c r="J26" s="387"/>
      <c r="K26" s="386"/>
      <c r="L26" s="387"/>
      <c r="M26" s="386"/>
      <c r="N26" s="387">
        <v>2</v>
      </c>
      <c r="O26" s="388"/>
      <c r="P26" s="389">
        <v>2</v>
      </c>
      <c r="Q26" s="386"/>
      <c r="R26" s="387">
        <v>1</v>
      </c>
      <c r="S26" s="386"/>
      <c r="T26" s="387">
        <v>2</v>
      </c>
      <c r="U26" s="386">
        <v>1</v>
      </c>
      <c r="V26" s="387">
        <v>2</v>
      </c>
      <c r="W26" s="390"/>
      <c r="X26" s="387"/>
      <c r="Y26" s="390"/>
      <c r="Z26" s="387"/>
      <c r="AA26" s="391">
        <f t="shared" si="0"/>
        <v>1</v>
      </c>
      <c r="AB26" s="392">
        <f t="shared" si="0"/>
        <v>9</v>
      </c>
      <c r="AC26" s="393">
        <f>'t1'!M26</f>
        <v>1</v>
      </c>
    </row>
    <row r="27" spans="1:29" ht="14.1" customHeight="1" x14ac:dyDescent="0.2">
      <c r="A27" s="34" t="str">
        <f>'t1'!A27</f>
        <v>POSIZIONE ECONOMICA C3</v>
      </c>
      <c r="B27" s="283" t="str">
        <f>'t1'!B27</f>
        <v>043000</v>
      </c>
      <c r="C27" s="386"/>
      <c r="D27" s="387"/>
      <c r="E27" s="388"/>
      <c r="F27" s="387"/>
      <c r="G27" s="386"/>
      <c r="H27" s="387"/>
      <c r="I27" s="386"/>
      <c r="J27" s="387"/>
      <c r="K27" s="386"/>
      <c r="L27" s="387"/>
      <c r="M27" s="386"/>
      <c r="N27" s="387"/>
      <c r="O27" s="388"/>
      <c r="P27" s="389"/>
      <c r="Q27" s="386"/>
      <c r="R27" s="387"/>
      <c r="S27" s="386"/>
      <c r="T27" s="387"/>
      <c r="U27" s="386"/>
      <c r="V27" s="387"/>
      <c r="W27" s="390"/>
      <c r="X27" s="387"/>
      <c r="Y27" s="390"/>
      <c r="Z27" s="387"/>
      <c r="AA27" s="391">
        <f t="shared" si="0"/>
        <v>0</v>
      </c>
      <c r="AB27" s="392">
        <f t="shared" si="0"/>
        <v>0</v>
      </c>
      <c r="AC27" s="393">
        <f>'t1'!M27</f>
        <v>0</v>
      </c>
    </row>
    <row r="28" spans="1:29" ht="14.1" customHeight="1" x14ac:dyDescent="0.2">
      <c r="A28" s="34" t="str">
        <f>'t1'!A28</f>
        <v>POSIZIONE ECONOMICA C2</v>
      </c>
      <c r="B28" s="283" t="str">
        <f>'t1'!B28</f>
        <v>042000</v>
      </c>
      <c r="C28" s="386"/>
      <c r="D28" s="387"/>
      <c r="E28" s="388"/>
      <c r="F28" s="387"/>
      <c r="G28" s="386"/>
      <c r="H28" s="387"/>
      <c r="I28" s="386"/>
      <c r="J28" s="387"/>
      <c r="K28" s="386"/>
      <c r="L28" s="387"/>
      <c r="M28" s="386"/>
      <c r="N28" s="387"/>
      <c r="O28" s="388"/>
      <c r="P28" s="389"/>
      <c r="Q28" s="386"/>
      <c r="R28" s="387"/>
      <c r="S28" s="386"/>
      <c r="T28" s="387"/>
      <c r="U28" s="386"/>
      <c r="V28" s="387"/>
      <c r="W28" s="390"/>
      <c r="X28" s="387"/>
      <c r="Y28" s="390"/>
      <c r="Z28" s="387"/>
      <c r="AA28" s="391">
        <f t="shared" si="0"/>
        <v>0</v>
      </c>
      <c r="AB28" s="392">
        <f t="shared" si="0"/>
        <v>0</v>
      </c>
      <c r="AC28" s="393">
        <f>'t1'!M28</f>
        <v>0</v>
      </c>
    </row>
    <row r="29" spans="1:29" ht="14.1" customHeight="1" x14ac:dyDescent="0.2">
      <c r="A29" s="34" t="str">
        <f>'t1'!A29</f>
        <v>POSIZIONE ECONOMICA C1</v>
      </c>
      <c r="B29" s="283" t="str">
        <f>'t1'!B29</f>
        <v>0C1000</v>
      </c>
      <c r="C29" s="386"/>
      <c r="D29" s="387"/>
      <c r="E29" s="388"/>
      <c r="F29" s="387"/>
      <c r="G29" s="386">
        <v>1</v>
      </c>
      <c r="H29" s="387">
        <v>1</v>
      </c>
      <c r="I29" s="386"/>
      <c r="J29" s="387">
        <v>3</v>
      </c>
      <c r="K29" s="386"/>
      <c r="L29" s="387"/>
      <c r="M29" s="386"/>
      <c r="N29" s="387">
        <v>1</v>
      </c>
      <c r="O29" s="388">
        <v>1</v>
      </c>
      <c r="P29" s="389"/>
      <c r="Q29" s="386"/>
      <c r="R29" s="387">
        <v>2</v>
      </c>
      <c r="S29" s="386"/>
      <c r="T29" s="387">
        <v>1</v>
      </c>
      <c r="U29" s="386"/>
      <c r="V29" s="387"/>
      <c r="W29" s="390"/>
      <c r="X29" s="387"/>
      <c r="Y29" s="390"/>
      <c r="Z29" s="387"/>
      <c r="AA29" s="391">
        <f t="shared" si="0"/>
        <v>2</v>
      </c>
      <c r="AB29" s="392">
        <f t="shared" si="0"/>
        <v>8</v>
      </c>
      <c r="AC29" s="393">
        <f>'t1'!M29</f>
        <v>1</v>
      </c>
    </row>
    <row r="30" spans="1:29" ht="14.1" customHeight="1" x14ac:dyDescent="0.2">
      <c r="A30" s="34" t="str">
        <f>'t1'!A30</f>
        <v>POSIZIONE ECONOMICA B8</v>
      </c>
      <c r="B30" s="283" t="str">
        <f>'t1'!B30</f>
        <v>0B8000</v>
      </c>
      <c r="C30" s="386"/>
      <c r="D30" s="387"/>
      <c r="E30" s="388"/>
      <c r="F30" s="387"/>
      <c r="G30" s="386"/>
      <c r="H30" s="387"/>
      <c r="I30" s="386"/>
      <c r="J30" s="387"/>
      <c r="K30" s="386"/>
      <c r="L30" s="387"/>
      <c r="M30" s="386"/>
      <c r="N30" s="387"/>
      <c r="O30" s="388"/>
      <c r="P30" s="389"/>
      <c r="Q30" s="386"/>
      <c r="R30" s="387">
        <v>1</v>
      </c>
      <c r="S30" s="386"/>
      <c r="T30" s="387">
        <v>1</v>
      </c>
      <c r="U30" s="386"/>
      <c r="V30" s="387"/>
      <c r="W30" s="390"/>
      <c r="X30" s="387">
        <v>1</v>
      </c>
      <c r="Y30" s="390"/>
      <c r="Z30" s="387"/>
      <c r="AA30" s="391">
        <f t="shared" si="0"/>
        <v>0</v>
      </c>
      <c r="AB30" s="392">
        <f t="shared" si="0"/>
        <v>3</v>
      </c>
      <c r="AC30" s="393">
        <f>'t1'!M30</f>
        <v>1</v>
      </c>
    </row>
    <row r="31" spans="1:29" ht="14.1" customHeight="1" x14ac:dyDescent="0.2">
      <c r="A31" s="34" t="str">
        <f>'t1'!A31</f>
        <v>POSIZ. ECON. B7 - PROFILO ACCESSO B3</v>
      </c>
      <c r="B31" s="283" t="str">
        <f>'t1'!B31</f>
        <v>0B7A00</v>
      </c>
      <c r="C31" s="386"/>
      <c r="D31" s="387"/>
      <c r="E31" s="388"/>
      <c r="F31" s="387"/>
      <c r="G31" s="386"/>
      <c r="H31" s="387"/>
      <c r="I31" s="386"/>
      <c r="J31" s="387"/>
      <c r="K31" s="386"/>
      <c r="L31" s="387"/>
      <c r="M31" s="386"/>
      <c r="N31" s="387"/>
      <c r="O31" s="388"/>
      <c r="P31" s="389"/>
      <c r="Q31" s="386"/>
      <c r="R31" s="387"/>
      <c r="S31" s="386"/>
      <c r="T31" s="387"/>
      <c r="U31" s="386"/>
      <c r="V31" s="387"/>
      <c r="W31" s="390"/>
      <c r="X31" s="387"/>
      <c r="Y31" s="390"/>
      <c r="Z31" s="387"/>
      <c r="AA31" s="391">
        <f t="shared" si="0"/>
        <v>0</v>
      </c>
      <c r="AB31" s="392">
        <f t="shared" si="0"/>
        <v>0</v>
      </c>
      <c r="AC31" s="393">
        <f>'t1'!M31</f>
        <v>0</v>
      </c>
    </row>
    <row r="32" spans="1:29" ht="14.1" customHeight="1" x14ac:dyDescent="0.2">
      <c r="A32" s="34" t="str">
        <f>'t1'!A32</f>
        <v>POSIZ. ECON. B7 - PROFILO  ACCESSO B1</v>
      </c>
      <c r="B32" s="283" t="str">
        <f>'t1'!B32</f>
        <v>0B7000</v>
      </c>
      <c r="C32" s="386"/>
      <c r="D32" s="387"/>
      <c r="E32" s="388"/>
      <c r="F32" s="387"/>
      <c r="G32" s="386"/>
      <c r="H32" s="387"/>
      <c r="I32" s="386"/>
      <c r="J32" s="387"/>
      <c r="K32" s="386"/>
      <c r="L32" s="387"/>
      <c r="M32" s="386"/>
      <c r="N32" s="387"/>
      <c r="O32" s="388"/>
      <c r="P32" s="389"/>
      <c r="Q32" s="386"/>
      <c r="R32" s="387"/>
      <c r="S32" s="386"/>
      <c r="T32" s="387"/>
      <c r="U32" s="386"/>
      <c r="V32" s="387"/>
      <c r="W32" s="390"/>
      <c r="X32" s="387"/>
      <c r="Y32" s="390"/>
      <c r="Z32" s="387"/>
      <c r="AA32" s="391">
        <f t="shared" si="0"/>
        <v>0</v>
      </c>
      <c r="AB32" s="392">
        <f t="shared" si="0"/>
        <v>0</v>
      </c>
      <c r="AC32" s="393">
        <f>'t1'!M32</f>
        <v>0</v>
      </c>
    </row>
    <row r="33" spans="1:29" ht="14.1" customHeight="1" x14ac:dyDescent="0.2">
      <c r="A33" s="34" t="str">
        <f>'t1'!A33</f>
        <v>POSIZ.ECON. B6 PROFILI ACCESSO B3</v>
      </c>
      <c r="B33" s="283" t="str">
        <f>'t1'!B33</f>
        <v>038490</v>
      </c>
      <c r="C33" s="386"/>
      <c r="D33" s="387"/>
      <c r="E33" s="388"/>
      <c r="F33" s="387"/>
      <c r="G33" s="386"/>
      <c r="H33" s="387"/>
      <c r="I33" s="386"/>
      <c r="J33" s="387"/>
      <c r="K33" s="386"/>
      <c r="L33" s="387"/>
      <c r="M33" s="386"/>
      <c r="N33" s="387"/>
      <c r="O33" s="388"/>
      <c r="P33" s="389"/>
      <c r="Q33" s="386"/>
      <c r="R33" s="387"/>
      <c r="S33" s="386"/>
      <c r="T33" s="387"/>
      <c r="U33" s="386"/>
      <c r="V33" s="387"/>
      <c r="W33" s="390"/>
      <c r="X33" s="387"/>
      <c r="Y33" s="390"/>
      <c r="Z33" s="387"/>
      <c r="AA33" s="391">
        <f t="shared" si="0"/>
        <v>0</v>
      </c>
      <c r="AB33" s="392">
        <f t="shared" si="0"/>
        <v>0</v>
      </c>
      <c r="AC33" s="393">
        <f>'t1'!M33</f>
        <v>0</v>
      </c>
    </row>
    <row r="34" spans="1:29" ht="14.1" customHeight="1" x14ac:dyDescent="0.2">
      <c r="A34" s="34" t="str">
        <f>'t1'!A34</f>
        <v>POSIZ.ECON. B6 PROFILI ACCESSO B1</v>
      </c>
      <c r="B34" s="283" t="str">
        <f>'t1'!B34</f>
        <v>038491</v>
      </c>
      <c r="C34" s="386"/>
      <c r="D34" s="387"/>
      <c r="E34" s="388"/>
      <c r="F34" s="387"/>
      <c r="G34" s="386"/>
      <c r="H34" s="387"/>
      <c r="I34" s="386"/>
      <c r="J34" s="387"/>
      <c r="K34" s="386"/>
      <c r="L34" s="387"/>
      <c r="M34" s="386"/>
      <c r="N34" s="387"/>
      <c r="O34" s="388"/>
      <c r="P34" s="389"/>
      <c r="Q34" s="386"/>
      <c r="R34" s="387"/>
      <c r="S34" s="386"/>
      <c r="T34" s="387"/>
      <c r="U34" s="386"/>
      <c r="V34" s="387"/>
      <c r="W34" s="390"/>
      <c r="X34" s="387"/>
      <c r="Y34" s="390"/>
      <c r="Z34" s="387"/>
      <c r="AA34" s="391">
        <f t="shared" si="0"/>
        <v>0</v>
      </c>
      <c r="AB34" s="392">
        <f t="shared" si="0"/>
        <v>0</v>
      </c>
      <c r="AC34" s="393">
        <f>'t1'!M34</f>
        <v>0</v>
      </c>
    </row>
    <row r="35" spans="1:29" ht="14.1" customHeight="1" x14ac:dyDescent="0.2">
      <c r="A35" s="34" t="str">
        <f>'t1'!A35</f>
        <v>POSIZ.ECON. B5 PROFILI ACCESSO B3</v>
      </c>
      <c r="B35" s="283" t="str">
        <f>'t1'!B35</f>
        <v>037492</v>
      </c>
      <c r="C35" s="386"/>
      <c r="D35" s="387"/>
      <c r="E35" s="388"/>
      <c r="F35" s="387"/>
      <c r="G35" s="386"/>
      <c r="H35" s="387"/>
      <c r="I35" s="386"/>
      <c r="J35" s="387"/>
      <c r="K35" s="386"/>
      <c r="L35" s="387"/>
      <c r="M35" s="386"/>
      <c r="N35" s="387"/>
      <c r="O35" s="388"/>
      <c r="P35" s="389"/>
      <c r="Q35" s="386"/>
      <c r="R35" s="387"/>
      <c r="S35" s="386"/>
      <c r="T35" s="387"/>
      <c r="U35" s="386"/>
      <c r="V35" s="387"/>
      <c r="W35" s="390"/>
      <c r="X35" s="387"/>
      <c r="Y35" s="390"/>
      <c r="Z35" s="387"/>
      <c r="AA35" s="391">
        <f t="shared" si="0"/>
        <v>0</v>
      </c>
      <c r="AB35" s="392">
        <f t="shared" si="0"/>
        <v>0</v>
      </c>
      <c r="AC35" s="393">
        <f>'t1'!M35</f>
        <v>0</v>
      </c>
    </row>
    <row r="36" spans="1:29" ht="14.1" customHeight="1" x14ac:dyDescent="0.2">
      <c r="A36" s="34" t="str">
        <f>'t1'!A36</f>
        <v>POSIZ.ECON. B5 PROFILI ACCESSO B1</v>
      </c>
      <c r="B36" s="283" t="str">
        <f>'t1'!B36</f>
        <v>037493</v>
      </c>
      <c r="C36" s="386"/>
      <c r="D36" s="387"/>
      <c r="E36" s="388"/>
      <c r="F36" s="387"/>
      <c r="G36" s="386"/>
      <c r="H36" s="387"/>
      <c r="I36" s="386"/>
      <c r="J36" s="387"/>
      <c r="K36" s="386"/>
      <c r="L36" s="387"/>
      <c r="M36" s="386"/>
      <c r="N36" s="387"/>
      <c r="O36" s="388"/>
      <c r="P36" s="389"/>
      <c r="Q36" s="386">
        <v>1</v>
      </c>
      <c r="R36" s="387"/>
      <c r="S36" s="386"/>
      <c r="T36" s="387"/>
      <c r="U36" s="386"/>
      <c r="V36" s="387"/>
      <c r="W36" s="390"/>
      <c r="X36" s="387"/>
      <c r="Y36" s="390"/>
      <c r="Z36" s="387"/>
      <c r="AA36" s="391">
        <f t="shared" si="0"/>
        <v>1</v>
      </c>
      <c r="AB36" s="392">
        <f t="shared" si="0"/>
        <v>0</v>
      </c>
      <c r="AC36" s="393">
        <f>'t1'!M36</f>
        <v>1</v>
      </c>
    </row>
    <row r="37" spans="1:29" ht="14.1" customHeight="1" x14ac:dyDescent="0.2">
      <c r="A37" s="34" t="str">
        <f>'t1'!A37</f>
        <v>POSIZ.ECON. B4 PROFILI ACCESSO B3</v>
      </c>
      <c r="B37" s="283" t="str">
        <f>'t1'!B37</f>
        <v>036494</v>
      </c>
      <c r="C37" s="386"/>
      <c r="D37" s="387"/>
      <c r="E37" s="388"/>
      <c r="F37" s="387"/>
      <c r="G37" s="386"/>
      <c r="H37" s="387"/>
      <c r="I37" s="386"/>
      <c r="J37" s="387"/>
      <c r="K37" s="386"/>
      <c r="L37" s="387"/>
      <c r="M37" s="386"/>
      <c r="N37" s="387"/>
      <c r="O37" s="388"/>
      <c r="P37" s="389"/>
      <c r="Q37" s="386"/>
      <c r="R37" s="387"/>
      <c r="S37" s="386"/>
      <c r="T37" s="387"/>
      <c r="U37" s="386"/>
      <c r="V37" s="387"/>
      <c r="W37" s="390"/>
      <c r="X37" s="387"/>
      <c r="Y37" s="390"/>
      <c r="Z37" s="387"/>
      <c r="AA37" s="391">
        <f t="shared" si="0"/>
        <v>0</v>
      </c>
      <c r="AB37" s="392">
        <f t="shared" si="0"/>
        <v>0</v>
      </c>
      <c r="AC37" s="393">
        <f>'t1'!M37</f>
        <v>0</v>
      </c>
    </row>
    <row r="38" spans="1:29" ht="14.1" customHeight="1" x14ac:dyDescent="0.2">
      <c r="A38" s="34" t="str">
        <f>'t1'!A38</f>
        <v>POSIZ.ECON. B4 PROFILI ACCESSO B1</v>
      </c>
      <c r="B38" s="283" t="str">
        <f>'t1'!B38</f>
        <v>036495</v>
      </c>
      <c r="C38" s="386"/>
      <c r="D38" s="387"/>
      <c r="E38" s="388"/>
      <c r="F38" s="387"/>
      <c r="G38" s="386"/>
      <c r="H38" s="387"/>
      <c r="I38" s="386"/>
      <c r="J38" s="387"/>
      <c r="K38" s="386"/>
      <c r="L38" s="387"/>
      <c r="M38" s="386"/>
      <c r="N38" s="387"/>
      <c r="O38" s="388"/>
      <c r="P38" s="389"/>
      <c r="Q38" s="386">
        <v>1</v>
      </c>
      <c r="R38" s="387"/>
      <c r="S38" s="386"/>
      <c r="T38" s="387"/>
      <c r="U38" s="386"/>
      <c r="V38" s="387"/>
      <c r="W38" s="390"/>
      <c r="X38" s="387"/>
      <c r="Y38" s="390"/>
      <c r="Z38" s="387"/>
      <c r="AA38" s="391">
        <f t="shared" si="0"/>
        <v>1</v>
      </c>
      <c r="AB38" s="392">
        <f t="shared" si="0"/>
        <v>0</v>
      </c>
      <c r="AC38" s="393">
        <f>'t1'!M38</f>
        <v>1</v>
      </c>
    </row>
    <row r="39" spans="1:29" ht="14.1" customHeight="1" x14ac:dyDescent="0.2">
      <c r="A39" s="34" t="str">
        <f>'t1'!A39</f>
        <v>POSIZIONE ECONOMICA DI ACCESSO B3</v>
      </c>
      <c r="B39" s="283" t="str">
        <f>'t1'!B39</f>
        <v>055000</v>
      </c>
      <c r="C39" s="386"/>
      <c r="D39" s="387"/>
      <c r="E39" s="388"/>
      <c r="F39" s="387"/>
      <c r="G39" s="386"/>
      <c r="H39" s="387"/>
      <c r="I39" s="386"/>
      <c r="J39" s="387"/>
      <c r="K39" s="386"/>
      <c r="L39" s="387"/>
      <c r="M39" s="386"/>
      <c r="N39" s="387"/>
      <c r="O39" s="388"/>
      <c r="P39" s="389"/>
      <c r="Q39" s="386"/>
      <c r="R39" s="387"/>
      <c r="S39" s="386"/>
      <c r="T39" s="387"/>
      <c r="U39" s="386"/>
      <c r="V39" s="387"/>
      <c r="W39" s="390"/>
      <c r="X39" s="387"/>
      <c r="Y39" s="390"/>
      <c r="Z39" s="387"/>
      <c r="AA39" s="391">
        <f t="shared" si="0"/>
        <v>0</v>
      </c>
      <c r="AB39" s="392">
        <f t="shared" si="0"/>
        <v>0</v>
      </c>
      <c r="AC39" s="393">
        <f>'t1'!M39</f>
        <v>0</v>
      </c>
    </row>
    <row r="40" spans="1:29" ht="14.1" customHeight="1" x14ac:dyDescent="0.2">
      <c r="A40" s="34" t="str">
        <f>'t1'!A40</f>
        <v>POSIZIONE ECONOMICA B3</v>
      </c>
      <c r="B40" s="283" t="str">
        <f>'t1'!B40</f>
        <v>034000</v>
      </c>
      <c r="C40" s="386"/>
      <c r="D40" s="387"/>
      <c r="E40" s="388"/>
      <c r="F40" s="387"/>
      <c r="G40" s="386"/>
      <c r="H40" s="387"/>
      <c r="I40" s="386"/>
      <c r="J40" s="387"/>
      <c r="K40" s="386"/>
      <c r="L40" s="387"/>
      <c r="M40" s="386"/>
      <c r="N40" s="387"/>
      <c r="O40" s="388"/>
      <c r="P40" s="389"/>
      <c r="Q40" s="386"/>
      <c r="R40" s="387"/>
      <c r="S40" s="386"/>
      <c r="T40" s="387"/>
      <c r="U40" s="386"/>
      <c r="V40" s="387"/>
      <c r="W40" s="390"/>
      <c r="X40" s="387"/>
      <c r="Y40" s="390"/>
      <c r="Z40" s="387"/>
      <c r="AA40" s="391">
        <f t="shared" si="0"/>
        <v>0</v>
      </c>
      <c r="AB40" s="392">
        <f t="shared" si="0"/>
        <v>0</v>
      </c>
      <c r="AC40" s="393">
        <f>'t1'!M40</f>
        <v>0</v>
      </c>
    </row>
    <row r="41" spans="1:29" ht="14.1" customHeight="1" x14ac:dyDescent="0.2">
      <c r="A41" s="34" t="str">
        <f>'t1'!A41</f>
        <v>POSIZIONE ECONOMICA B2</v>
      </c>
      <c r="B41" s="283" t="str">
        <f>'t1'!B41</f>
        <v>032000</v>
      </c>
      <c r="C41" s="386"/>
      <c r="D41" s="387"/>
      <c r="E41" s="388"/>
      <c r="F41" s="387"/>
      <c r="G41" s="386"/>
      <c r="H41" s="387"/>
      <c r="I41" s="386"/>
      <c r="J41" s="387"/>
      <c r="K41" s="386"/>
      <c r="L41" s="387"/>
      <c r="M41" s="386"/>
      <c r="N41" s="387"/>
      <c r="O41" s="388"/>
      <c r="P41" s="389"/>
      <c r="Q41" s="386"/>
      <c r="R41" s="387"/>
      <c r="S41" s="386"/>
      <c r="T41" s="387"/>
      <c r="U41" s="386"/>
      <c r="V41" s="387"/>
      <c r="W41" s="390"/>
      <c r="X41" s="387"/>
      <c r="Y41" s="390"/>
      <c r="Z41" s="387"/>
      <c r="AA41" s="391">
        <f t="shared" si="0"/>
        <v>0</v>
      </c>
      <c r="AB41" s="392">
        <f t="shared" si="0"/>
        <v>0</v>
      </c>
      <c r="AC41" s="393">
        <f>'t1'!M41</f>
        <v>0</v>
      </c>
    </row>
    <row r="42" spans="1:29" ht="14.1" customHeight="1" x14ac:dyDescent="0.2">
      <c r="A42" s="34" t="str">
        <f>'t1'!A42</f>
        <v>POSIZIONE ECONOMICA DI ACCESSO B1</v>
      </c>
      <c r="B42" s="283" t="str">
        <f>'t1'!B42</f>
        <v>054000</v>
      </c>
      <c r="C42" s="386"/>
      <c r="D42" s="387"/>
      <c r="E42" s="388"/>
      <c r="F42" s="387"/>
      <c r="G42" s="386"/>
      <c r="H42" s="387"/>
      <c r="I42" s="386"/>
      <c r="J42" s="387"/>
      <c r="K42" s="386"/>
      <c r="L42" s="387"/>
      <c r="M42" s="386"/>
      <c r="N42" s="387"/>
      <c r="O42" s="388"/>
      <c r="P42" s="389"/>
      <c r="Q42" s="386"/>
      <c r="R42" s="387"/>
      <c r="S42" s="386"/>
      <c r="T42" s="387"/>
      <c r="U42" s="386"/>
      <c r="V42" s="387"/>
      <c r="W42" s="390"/>
      <c r="X42" s="387"/>
      <c r="Y42" s="390"/>
      <c r="Z42" s="387"/>
      <c r="AA42" s="391">
        <f t="shared" si="0"/>
        <v>0</v>
      </c>
      <c r="AB42" s="392">
        <f t="shared" si="0"/>
        <v>0</v>
      </c>
      <c r="AC42" s="393">
        <f>'t1'!M42</f>
        <v>0</v>
      </c>
    </row>
    <row r="43" spans="1:29" ht="14.1" customHeight="1" x14ac:dyDescent="0.2">
      <c r="A43" s="34" t="str">
        <f>'t1'!A43</f>
        <v>POSIZIONE ECONOMICA A6</v>
      </c>
      <c r="B43" s="283" t="str">
        <f>'t1'!B43</f>
        <v>0A6000</v>
      </c>
      <c r="C43" s="386"/>
      <c r="D43" s="387"/>
      <c r="E43" s="388"/>
      <c r="F43" s="387"/>
      <c r="G43" s="386"/>
      <c r="H43" s="387"/>
      <c r="I43" s="386"/>
      <c r="J43" s="387"/>
      <c r="K43" s="386"/>
      <c r="L43" s="387"/>
      <c r="M43" s="386"/>
      <c r="N43" s="387"/>
      <c r="O43" s="388"/>
      <c r="P43" s="389"/>
      <c r="Q43" s="386"/>
      <c r="R43" s="387"/>
      <c r="S43" s="386"/>
      <c r="T43" s="387"/>
      <c r="U43" s="386"/>
      <c r="V43" s="387"/>
      <c r="W43" s="390"/>
      <c r="X43" s="387"/>
      <c r="Y43" s="390"/>
      <c r="Z43" s="387"/>
      <c r="AA43" s="391">
        <f t="shared" si="0"/>
        <v>0</v>
      </c>
      <c r="AB43" s="392">
        <f t="shared" si="0"/>
        <v>0</v>
      </c>
      <c r="AC43" s="393">
        <f>'t1'!M43</f>
        <v>0</v>
      </c>
    </row>
    <row r="44" spans="1:29" ht="14.1" customHeight="1" x14ac:dyDescent="0.2">
      <c r="A44" s="34" t="str">
        <f>'t1'!A44</f>
        <v>POSIZIONE ECONOMICA A5</v>
      </c>
      <c r="B44" s="283" t="str">
        <f>'t1'!B44</f>
        <v>0A5000</v>
      </c>
      <c r="C44" s="386"/>
      <c r="D44" s="387"/>
      <c r="E44" s="388"/>
      <c r="F44" s="387"/>
      <c r="G44" s="386"/>
      <c r="H44" s="387"/>
      <c r="I44" s="386"/>
      <c r="J44" s="387"/>
      <c r="K44" s="386"/>
      <c r="L44" s="387"/>
      <c r="M44" s="386"/>
      <c r="N44" s="387"/>
      <c r="O44" s="388"/>
      <c r="P44" s="389"/>
      <c r="Q44" s="386">
        <v>1</v>
      </c>
      <c r="R44" s="387"/>
      <c r="S44" s="386"/>
      <c r="T44" s="387"/>
      <c r="U44" s="386"/>
      <c r="V44" s="387"/>
      <c r="W44" s="390"/>
      <c r="X44" s="387"/>
      <c r="Y44" s="390"/>
      <c r="Z44" s="387"/>
      <c r="AA44" s="391">
        <f t="shared" si="0"/>
        <v>1</v>
      </c>
      <c r="AB44" s="392">
        <f t="shared" si="0"/>
        <v>0</v>
      </c>
      <c r="AC44" s="393">
        <f>'t1'!M44</f>
        <v>1</v>
      </c>
    </row>
    <row r="45" spans="1:29" ht="14.1" customHeight="1" x14ac:dyDescent="0.2">
      <c r="A45" s="34" t="str">
        <f>'t1'!A45</f>
        <v>POSIZIONE ECONOMICA A4</v>
      </c>
      <c r="B45" s="283" t="str">
        <f>'t1'!B45</f>
        <v>028000</v>
      </c>
      <c r="C45" s="386"/>
      <c r="D45" s="387"/>
      <c r="E45" s="388"/>
      <c r="F45" s="387"/>
      <c r="G45" s="386"/>
      <c r="H45" s="387"/>
      <c r="I45" s="386"/>
      <c r="J45" s="387"/>
      <c r="K45" s="386"/>
      <c r="L45" s="387"/>
      <c r="M45" s="386"/>
      <c r="N45" s="387"/>
      <c r="O45" s="388"/>
      <c r="P45" s="389"/>
      <c r="Q45" s="386"/>
      <c r="R45" s="387"/>
      <c r="S45" s="386"/>
      <c r="T45" s="387"/>
      <c r="U45" s="386"/>
      <c r="V45" s="387"/>
      <c r="W45" s="390"/>
      <c r="X45" s="387"/>
      <c r="Y45" s="390"/>
      <c r="Z45" s="387"/>
      <c r="AA45" s="391">
        <f t="shared" si="0"/>
        <v>0</v>
      </c>
      <c r="AB45" s="392">
        <f t="shared" si="0"/>
        <v>0</v>
      </c>
      <c r="AC45" s="393">
        <f>'t1'!M45</f>
        <v>0</v>
      </c>
    </row>
    <row r="46" spans="1:29" ht="14.1" customHeight="1" x14ac:dyDescent="0.2">
      <c r="A46" s="34" t="str">
        <f>'t1'!A46</f>
        <v>POSIZIONE ECONOMICA A3</v>
      </c>
      <c r="B46" s="283" t="str">
        <f>'t1'!B46</f>
        <v>027000</v>
      </c>
      <c r="C46" s="386"/>
      <c r="D46" s="387"/>
      <c r="E46" s="388"/>
      <c r="F46" s="387"/>
      <c r="G46" s="386"/>
      <c r="H46" s="387"/>
      <c r="I46" s="386"/>
      <c r="J46" s="387"/>
      <c r="K46" s="386"/>
      <c r="L46" s="387"/>
      <c r="M46" s="386"/>
      <c r="N46" s="387"/>
      <c r="O46" s="388"/>
      <c r="P46" s="389"/>
      <c r="Q46" s="386"/>
      <c r="R46" s="387"/>
      <c r="S46" s="386"/>
      <c r="T46" s="387"/>
      <c r="U46" s="386"/>
      <c r="V46" s="387"/>
      <c r="W46" s="390"/>
      <c r="X46" s="387"/>
      <c r="Y46" s="390"/>
      <c r="Z46" s="387"/>
      <c r="AA46" s="391">
        <f t="shared" si="0"/>
        <v>0</v>
      </c>
      <c r="AB46" s="392">
        <f t="shared" si="0"/>
        <v>0</v>
      </c>
      <c r="AC46" s="393">
        <f>'t1'!M46</f>
        <v>0</v>
      </c>
    </row>
    <row r="47" spans="1:29" ht="14.1" customHeight="1" x14ac:dyDescent="0.2">
      <c r="A47" s="34" t="str">
        <f>'t1'!A47</f>
        <v>POSIZIONE ECONOMICA A2</v>
      </c>
      <c r="B47" s="283" t="str">
        <f>'t1'!B47</f>
        <v>025000</v>
      </c>
      <c r="C47" s="386"/>
      <c r="D47" s="387"/>
      <c r="E47" s="388"/>
      <c r="F47" s="387"/>
      <c r="G47" s="386"/>
      <c r="H47" s="387"/>
      <c r="I47" s="386"/>
      <c r="J47" s="387"/>
      <c r="K47" s="386"/>
      <c r="L47" s="387"/>
      <c r="M47" s="386"/>
      <c r="N47" s="387"/>
      <c r="O47" s="388"/>
      <c r="P47" s="389"/>
      <c r="Q47" s="386"/>
      <c r="R47" s="387"/>
      <c r="S47" s="386"/>
      <c r="T47" s="387"/>
      <c r="U47" s="386"/>
      <c r="V47" s="387"/>
      <c r="W47" s="390"/>
      <c r="X47" s="387"/>
      <c r="Y47" s="390"/>
      <c r="Z47" s="387"/>
      <c r="AA47" s="391">
        <f t="shared" si="0"/>
        <v>0</v>
      </c>
      <c r="AB47" s="392">
        <f t="shared" si="0"/>
        <v>0</v>
      </c>
      <c r="AC47" s="393">
        <f>'t1'!M47</f>
        <v>0</v>
      </c>
    </row>
    <row r="48" spans="1:29" ht="14.1" customHeight="1" x14ac:dyDescent="0.2">
      <c r="A48" s="34" t="str">
        <f>'t1'!A48</f>
        <v>POSIZIONE ECONOMICA A1</v>
      </c>
      <c r="B48" s="283" t="str">
        <f>'t1'!B48</f>
        <v>0A1000</v>
      </c>
      <c r="C48" s="386"/>
      <c r="D48" s="387"/>
      <c r="E48" s="388"/>
      <c r="F48" s="387"/>
      <c r="G48" s="386"/>
      <c r="H48" s="387"/>
      <c r="I48" s="386"/>
      <c r="J48" s="387"/>
      <c r="K48" s="386"/>
      <c r="L48" s="387"/>
      <c r="M48" s="386"/>
      <c r="N48" s="387"/>
      <c r="O48" s="388"/>
      <c r="P48" s="389"/>
      <c r="Q48" s="386"/>
      <c r="R48" s="387"/>
      <c r="S48" s="386"/>
      <c r="T48" s="387"/>
      <c r="U48" s="386"/>
      <c r="V48" s="387"/>
      <c r="W48" s="390"/>
      <c r="X48" s="387"/>
      <c r="Y48" s="390"/>
      <c r="Z48" s="387"/>
      <c r="AA48" s="391">
        <f t="shared" si="0"/>
        <v>0</v>
      </c>
      <c r="AB48" s="392">
        <f t="shared" si="0"/>
        <v>0</v>
      </c>
      <c r="AC48" s="393">
        <f>'t1'!M48</f>
        <v>0</v>
      </c>
    </row>
    <row r="49" spans="1:29" ht="14.1" customHeight="1" x14ac:dyDescent="0.2">
      <c r="A49" s="34" t="str">
        <f>'t1'!A49</f>
        <v>CONTRATTISTI</v>
      </c>
      <c r="B49" s="283" t="str">
        <f>'t1'!B49</f>
        <v>000061</v>
      </c>
      <c r="C49" s="386"/>
      <c r="D49" s="387"/>
      <c r="E49" s="388"/>
      <c r="F49" s="387"/>
      <c r="G49" s="386"/>
      <c r="H49" s="387"/>
      <c r="I49" s="386"/>
      <c r="J49" s="387"/>
      <c r="K49" s="386"/>
      <c r="L49" s="387"/>
      <c r="M49" s="386"/>
      <c r="N49" s="387"/>
      <c r="O49" s="388"/>
      <c r="P49" s="389"/>
      <c r="Q49" s="386"/>
      <c r="R49" s="387"/>
      <c r="S49" s="386"/>
      <c r="T49" s="387"/>
      <c r="U49" s="386"/>
      <c r="V49" s="387"/>
      <c r="W49" s="390"/>
      <c r="X49" s="387"/>
      <c r="Y49" s="390"/>
      <c r="Z49" s="387"/>
      <c r="AA49" s="391">
        <f>SUM(C49,E49,G49,I49,K49,M49,O49,Q49,S49,U49,W49,Y49)</f>
        <v>0</v>
      </c>
      <c r="AB49" s="392">
        <f>SUM(D49,F49,H49,J49,L49,N49,P49,R49,T49,V49,X49,Z49)</f>
        <v>0</v>
      </c>
      <c r="AC49" s="393">
        <f>'t1'!M49</f>
        <v>0</v>
      </c>
    </row>
    <row r="50" spans="1:29" ht="14.1" customHeight="1" thickBot="1" x14ac:dyDescent="0.25">
      <c r="A50" s="34" t="str">
        <f>'t1'!A50</f>
        <v>COLLABORATORE A T.D. ART. 90 TUEL</v>
      </c>
      <c r="B50" s="283" t="str">
        <f>'t1'!B50</f>
        <v>000096</v>
      </c>
      <c r="C50" s="386"/>
      <c r="D50" s="387"/>
      <c r="E50" s="388"/>
      <c r="F50" s="387"/>
      <c r="G50" s="386"/>
      <c r="H50" s="387"/>
      <c r="I50" s="386"/>
      <c r="J50" s="387"/>
      <c r="K50" s="386"/>
      <c r="L50" s="387"/>
      <c r="M50" s="386"/>
      <c r="N50" s="387"/>
      <c r="O50" s="388"/>
      <c r="P50" s="389"/>
      <c r="Q50" s="386"/>
      <c r="R50" s="387"/>
      <c r="S50" s="386"/>
      <c r="T50" s="387"/>
      <c r="U50" s="386"/>
      <c r="V50" s="387"/>
      <c r="W50" s="390"/>
      <c r="X50" s="387"/>
      <c r="Y50" s="390"/>
      <c r="Z50" s="387"/>
      <c r="AA50" s="391">
        <f t="shared" si="0"/>
        <v>0</v>
      </c>
      <c r="AB50" s="392">
        <f t="shared" si="0"/>
        <v>0</v>
      </c>
      <c r="AC50" s="393">
        <f>'t1'!M50</f>
        <v>0</v>
      </c>
    </row>
    <row r="51" spans="1:29" ht="16.5" customHeight="1" thickTop="1" thickBot="1" x14ac:dyDescent="0.25">
      <c r="A51" s="394" t="s">
        <v>98</v>
      </c>
      <c r="B51" s="395"/>
      <c r="C51" s="396">
        <f t="shared" ref="C51:AB51" si="1">SUM(C6:C50)</f>
        <v>0</v>
      </c>
      <c r="D51" s="397">
        <f t="shared" si="1"/>
        <v>0</v>
      </c>
      <c r="E51" s="396">
        <f t="shared" si="1"/>
        <v>0</v>
      </c>
      <c r="F51" s="397">
        <f t="shared" si="1"/>
        <v>0</v>
      </c>
      <c r="G51" s="396">
        <f t="shared" si="1"/>
        <v>1</v>
      </c>
      <c r="H51" s="397">
        <f t="shared" si="1"/>
        <v>1</v>
      </c>
      <c r="I51" s="396">
        <f t="shared" si="1"/>
        <v>0</v>
      </c>
      <c r="J51" s="397">
        <f t="shared" si="1"/>
        <v>3</v>
      </c>
      <c r="K51" s="396">
        <f t="shared" si="1"/>
        <v>0</v>
      </c>
      <c r="L51" s="397">
        <f t="shared" si="1"/>
        <v>0</v>
      </c>
      <c r="M51" s="396">
        <f t="shared" si="1"/>
        <v>0</v>
      </c>
      <c r="N51" s="397">
        <f t="shared" si="1"/>
        <v>4</v>
      </c>
      <c r="O51" s="396">
        <f t="shared" si="1"/>
        <v>4</v>
      </c>
      <c r="P51" s="397">
        <f t="shared" si="1"/>
        <v>6</v>
      </c>
      <c r="Q51" s="396">
        <f t="shared" si="1"/>
        <v>8</v>
      </c>
      <c r="R51" s="397">
        <f t="shared" si="1"/>
        <v>23</v>
      </c>
      <c r="S51" s="396">
        <f t="shared" si="1"/>
        <v>7</v>
      </c>
      <c r="T51" s="397">
        <f t="shared" si="1"/>
        <v>26</v>
      </c>
      <c r="U51" s="396">
        <f t="shared" si="1"/>
        <v>2</v>
      </c>
      <c r="V51" s="397">
        <f t="shared" si="1"/>
        <v>10</v>
      </c>
      <c r="W51" s="396">
        <f>SUM(W6:W50)</f>
        <v>0</v>
      </c>
      <c r="X51" s="397">
        <f>SUM(X6:X50)</f>
        <v>1</v>
      </c>
      <c r="Y51" s="396">
        <f t="shared" si="1"/>
        <v>0</v>
      </c>
      <c r="Z51" s="397">
        <f t="shared" si="1"/>
        <v>0</v>
      </c>
      <c r="AA51" s="396">
        <f t="shared" si="1"/>
        <v>22</v>
      </c>
      <c r="AB51" s="398">
        <f t="shared" si="1"/>
        <v>74</v>
      </c>
    </row>
    <row r="52" spans="1:29" ht="8.25" customHeight="1" x14ac:dyDescent="0.2">
      <c r="A52" s="399"/>
      <c r="B52" s="400"/>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row>
    <row r="53" spans="1:29" x14ac:dyDescent="0.2">
      <c r="A53" s="4" t="str">
        <f>'t1'!$A$52</f>
        <v>(a) personale a tempo indeterminato al quale viene applicato un contratto di lavoro di tipo privatistico (es.:tipografico,chimico,edile,metalmeccanico,portierato, ecc.)</v>
      </c>
      <c r="B53" s="52"/>
      <c r="C53" s="4"/>
      <c r="D53" s="4"/>
      <c r="E53" s="4"/>
      <c r="F53" s="4"/>
      <c r="G53" s="4"/>
      <c r="H53" s="4"/>
      <c r="I53" s="4"/>
      <c r="J53" s="4"/>
      <c r="K53" s="4"/>
      <c r="L53" s="4"/>
      <c r="M53" s="233"/>
    </row>
    <row r="54" spans="1:29" s="4" customFormat="1" x14ac:dyDescent="0.2">
      <c r="A54" s="4" t="str">
        <f>'t1'!$A$53</f>
        <v>(b) cfr." istruzioni generali e specifiche di comparto" e "glossario"</v>
      </c>
      <c r="B54" s="52"/>
    </row>
  </sheetData>
  <sheetProtection password="DD41" sheet="1" formatColumns="0" selectLockedCells="1"/>
  <mergeCells count="14">
    <mergeCell ref="U4:V4"/>
    <mergeCell ref="W4:X4"/>
    <mergeCell ref="Y4:Z4"/>
    <mergeCell ref="AA4:AB4"/>
    <mergeCell ref="A1:Y1"/>
    <mergeCell ref="S2:AB2"/>
    <mergeCell ref="C4:D4"/>
    <mergeCell ref="G4:H4"/>
    <mergeCell ref="I4:J4"/>
    <mergeCell ref="K4:L4"/>
    <mergeCell ref="M4:N4"/>
    <mergeCell ref="O4:P4"/>
    <mergeCell ref="Q4:R4"/>
    <mergeCell ref="S4:T4"/>
  </mergeCells>
  <conditionalFormatting sqref="A6:AB50">
    <cfRule type="expression" dxfId="10"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T53"/>
  <sheetViews>
    <sheetView showGridLines="0" zoomScaleNormal="100" workbookViewId="0">
      <pane xSplit="2" ySplit="5" topLeftCell="D6"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2.75" x14ac:dyDescent="0.2"/>
  <cols>
    <col min="1" max="1" width="43" style="402" customWidth="1"/>
    <col min="2" max="2" width="10.6640625" style="402" customWidth="1"/>
    <col min="3" max="16" width="13.6640625" style="402" customWidth="1"/>
    <col min="17" max="17" width="0" style="402" hidden="1" customWidth="1"/>
    <col min="18" max="16384" width="10.6640625" style="402"/>
  </cols>
  <sheetData>
    <row r="1" spans="1:17" s="4" customFormat="1" ht="43.5" customHeight="1" x14ac:dyDescent="0.2">
      <c r="A1" s="169" t="str">
        <f>'t1'!A1</f>
        <v>REGIONI ED AUTONOMIE LOCALI - anno 2022</v>
      </c>
      <c r="B1" s="169"/>
      <c r="C1" s="169"/>
      <c r="D1" s="169"/>
      <c r="E1" s="169"/>
      <c r="F1" s="169"/>
      <c r="G1" s="169"/>
      <c r="H1" s="169"/>
      <c r="I1" s="169"/>
      <c r="J1" s="169"/>
      <c r="K1" s="169"/>
      <c r="L1" s="169"/>
      <c r="M1" s="169"/>
      <c r="N1" s="169"/>
      <c r="O1" s="55"/>
      <c r="P1" s="56"/>
      <c r="Q1"/>
    </row>
    <row r="2" spans="1:17" s="4" customFormat="1" ht="5.25" customHeight="1" x14ac:dyDescent="0.2">
      <c r="A2" s="295"/>
      <c r="B2" s="295"/>
      <c r="C2" s="295"/>
      <c r="D2" s="295"/>
      <c r="E2" s="295"/>
      <c r="F2" s="295"/>
      <c r="G2" s="295"/>
      <c r="H2" s="295"/>
      <c r="I2" s="295"/>
      <c r="J2" s="295"/>
      <c r="K2" s="295"/>
      <c r="L2" s="295"/>
      <c r="M2" s="295"/>
      <c r="N2" s="295"/>
      <c r="O2" s="55"/>
      <c r="P2" s="56"/>
      <c r="Q2"/>
    </row>
    <row r="3" spans="1:17" ht="30" customHeight="1" thickBot="1" x14ac:dyDescent="0.25">
      <c r="M3" s="172"/>
      <c r="N3" s="172"/>
      <c r="O3" s="172"/>
      <c r="P3" s="172"/>
    </row>
    <row r="4" spans="1:17" ht="25.35" customHeight="1" x14ac:dyDescent="0.2">
      <c r="A4" s="403" t="s">
        <v>211</v>
      </c>
      <c r="B4" s="404" t="s">
        <v>2</v>
      </c>
      <c r="C4" s="405" t="s">
        <v>224</v>
      </c>
      <c r="D4" s="406"/>
      <c r="E4" s="405" t="s">
        <v>225</v>
      </c>
      <c r="F4" s="406"/>
      <c r="G4" s="407" t="s">
        <v>226</v>
      </c>
      <c r="H4" s="408"/>
      <c r="I4" s="407" t="s">
        <v>227</v>
      </c>
      <c r="J4" s="408"/>
      <c r="K4" s="407" t="s">
        <v>228</v>
      </c>
      <c r="L4" s="408"/>
      <c r="M4" s="407" t="s">
        <v>229</v>
      </c>
      <c r="N4" s="408"/>
      <c r="O4" s="407" t="s">
        <v>98</v>
      </c>
      <c r="P4" s="408"/>
    </row>
    <row r="5" spans="1:17" ht="14.25" customHeight="1" thickBot="1" x14ac:dyDescent="0.25">
      <c r="A5" s="194" t="s">
        <v>152</v>
      </c>
      <c r="B5" s="409"/>
      <c r="C5" s="410" t="s">
        <v>6</v>
      </c>
      <c r="D5" s="411" t="s">
        <v>7</v>
      </c>
      <c r="E5" s="410" t="s">
        <v>6</v>
      </c>
      <c r="F5" s="411" t="s">
        <v>7</v>
      </c>
      <c r="G5" s="410" t="s">
        <v>6</v>
      </c>
      <c r="H5" s="412" t="s">
        <v>7</v>
      </c>
      <c r="I5" s="410" t="s">
        <v>6</v>
      </c>
      <c r="J5" s="412" t="s">
        <v>7</v>
      </c>
      <c r="K5" s="410" t="s">
        <v>6</v>
      </c>
      <c r="L5" s="413" t="s">
        <v>7</v>
      </c>
      <c r="M5" s="410" t="s">
        <v>6</v>
      </c>
      <c r="N5" s="413" t="s">
        <v>7</v>
      </c>
      <c r="O5" s="410" t="s">
        <v>6</v>
      </c>
      <c r="P5" s="413" t="s">
        <v>7</v>
      </c>
    </row>
    <row r="6" spans="1:17" ht="14.1" customHeight="1" thickTop="1" x14ac:dyDescent="0.2">
      <c r="A6" s="34" t="str">
        <f>'t1'!A6</f>
        <v>SEGRETARIO A</v>
      </c>
      <c r="B6" s="283" t="str">
        <f>'t1'!B6</f>
        <v>0D0102</v>
      </c>
      <c r="C6" s="414"/>
      <c r="D6" s="415"/>
      <c r="E6" s="414"/>
      <c r="F6" s="415"/>
      <c r="G6" s="414"/>
      <c r="H6" s="416"/>
      <c r="I6" s="417"/>
      <c r="J6" s="416"/>
      <c r="K6" s="417"/>
      <c r="L6" s="416"/>
      <c r="M6" s="418"/>
      <c r="N6" s="419"/>
      <c r="O6" s="420">
        <f>SUM(C6,E6,G6,I6,K6,M6)</f>
        <v>0</v>
      </c>
      <c r="P6" s="421">
        <f>SUM(D6,F6,H6,J6,L6,N6)</f>
        <v>0</v>
      </c>
      <c r="Q6" s="422">
        <f>'t1'!M6</f>
        <v>0</v>
      </c>
    </row>
    <row r="7" spans="1:17" ht="14.1" customHeight="1" x14ac:dyDescent="0.2">
      <c r="A7" s="34" t="str">
        <f>'t1'!A7</f>
        <v>SEGRETARIO B</v>
      </c>
      <c r="B7" s="283" t="str">
        <f>'t1'!B7</f>
        <v>0D0103</v>
      </c>
      <c r="C7" s="414"/>
      <c r="D7" s="415"/>
      <c r="E7" s="414"/>
      <c r="F7" s="415"/>
      <c r="G7" s="414"/>
      <c r="H7" s="416"/>
      <c r="I7" s="417"/>
      <c r="J7" s="416"/>
      <c r="K7" s="417"/>
      <c r="L7" s="416"/>
      <c r="M7" s="418"/>
      <c r="N7" s="419"/>
      <c r="O7" s="420">
        <f>SUM(C7,E7,G7,I7,K7,M7)</f>
        <v>0</v>
      </c>
      <c r="P7" s="421">
        <f>SUM(D7,F7,H7,J7,L7,N7)</f>
        <v>0</v>
      </c>
      <c r="Q7" s="422">
        <f>'t1'!M7</f>
        <v>0</v>
      </c>
    </row>
    <row r="8" spans="1:17" ht="14.1" customHeight="1" x14ac:dyDescent="0.2">
      <c r="A8" s="34" t="str">
        <f>'t1'!A8</f>
        <v>SEGRETARIO C</v>
      </c>
      <c r="B8" s="283" t="str">
        <f>'t1'!B8</f>
        <v>0D0485</v>
      </c>
      <c r="C8" s="414"/>
      <c r="D8" s="415"/>
      <c r="E8" s="414"/>
      <c r="F8" s="415"/>
      <c r="G8" s="414"/>
      <c r="H8" s="416"/>
      <c r="I8" s="417"/>
      <c r="J8" s="416"/>
      <c r="K8" s="417"/>
      <c r="L8" s="416"/>
      <c r="M8" s="418"/>
      <c r="N8" s="419"/>
      <c r="O8" s="420">
        <f t="shared" ref="O8:P50" si="0">SUM(C8,E8,G8,I8,K8,M8)</f>
        <v>0</v>
      </c>
      <c r="P8" s="421">
        <f t="shared" si="0"/>
        <v>0</v>
      </c>
      <c r="Q8" s="422">
        <f>'t1'!M8</f>
        <v>0</v>
      </c>
    </row>
    <row r="9" spans="1:17" ht="14.1" customHeight="1" x14ac:dyDescent="0.2">
      <c r="A9" s="34" t="str">
        <f>'t1'!A9</f>
        <v>DIRETTORE  GENERALE</v>
      </c>
      <c r="B9" s="283" t="str">
        <f>'t1'!B9</f>
        <v>0D0097</v>
      </c>
      <c r="C9" s="414"/>
      <c r="D9" s="415"/>
      <c r="E9" s="414"/>
      <c r="F9" s="415"/>
      <c r="G9" s="414"/>
      <c r="H9" s="416"/>
      <c r="I9" s="417"/>
      <c r="J9" s="416"/>
      <c r="K9" s="417"/>
      <c r="L9" s="416"/>
      <c r="M9" s="418"/>
      <c r="N9" s="419"/>
      <c r="O9" s="420">
        <f t="shared" si="0"/>
        <v>0</v>
      </c>
      <c r="P9" s="421">
        <f t="shared" si="0"/>
        <v>0</v>
      </c>
      <c r="Q9" s="422">
        <f>'t1'!M9</f>
        <v>0</v>
      </c>
    </row>
    <row r="10" spans="1:17" ht="14.1" customHeight="1" x14ac:dyDescent="0.2">
      <c r="A10" s="34" t="str">
        <f>'t1'!A10</f>
        <v>ALTE SPECIALIZZ. FUORI D.O.</v>
      </c>
      <c r="B10" s="283" t="str">
        <f>'t1'!B10</f>
        <v>0D0095</v>
      </c>
      <c r="C10" s="414"/>
      <c r="D10" s="415"/>
      <c r="E10" s="414"/>
      <c r="F10" s="415"/>
      <c r="G10" s="414"/>
      <c r="H10" s="416"/>
      <c r="I10" s="417"/>
      <c r="J10" s="416"/>
      <c r="K10" s="417"/>
      <c r="L10" s="416"/>
      <c r="M10" s="418"/>
      <c r="N10" s="419"/>
      <c r="O10" s="420">
        <f t="shared" si="0"/>
        <v>0</v>
      </c>
      <c r="P10" s="421">
        <f t="shared" si="0"/>
        <v>0</v>
      </c>
      <c r="Q10" s="422">
        <f>'t1'!M10</f>
        <v>0</v>
      </c>
    </row>
    <row r="11" spans="1:17" ht="14.1" customHeight="1" x14ac:dyDescent="0.2">
      <c r="A11" s="34" t="str">
        <f>'t1'!A11</f>
        <v>DIRIGENTE A TEMPO DETERMINATO FUORI D.O.</v>
      </c>
      <c r="B11" s="283" t="str">
        <f>'t1'!B11</f>
        <v>0D0098</v>
      </c>
      <c r="C11" s="414"/>
      <c r="D11" s="415"/>
      <c r="E11" s="414"/>
      <c r="F11" s="415"/>
      <c r="G11" s="414"/>
      <c r="H11" s="416"/>
      <c r="I11" s="417"/>
      <c r="J11" s="416"/>
      <c r="K11" s="417"/>
      <c r="L11" s="416"/>
      <c r="M11" s="418"/>
      <c r="N11" s="419"/>
      <c r="O11" s="420">
        <f t="shared" si="0"/>
        <v>0</v>
      </c>
      <c r="P11" s="421">
        <f t="shared" si="0"/>
        <v>0</v>
      </c>
      <c r="Q11" s="422">
        <f>'t1'!M11</f>
        <v>0</v>
      </c>
    </row>
    <row r="12" spans="1:17" ht="14.1" customHeight="1" x14ac:dyDescent="0.2">
      <c r="A12" s="34" t="str">
        <f>'t1'!A12</f>
        <v>SEGRETARIO GENERALE CCIAA</v>
      </c>
      <c r="B12" s="283" t="str">
        <f>'t1'!B12</f>
        <v>0D0104</v>
      </c>
      <c r="C12" s="414"/>
      <c r="D12" s="415"/>
      <c r="E12" s="414"/>
      <c r="F12" s="415"/>
      <c r="G12" s="414"/>
      <c r="H12" s="416"/>
      <c r="I12" s="417">
        <v>1</v>
      </c>
      <c r="J12" s="416"/>
      <c r="K12" s="417"/>
      <c r="L12" s="416"/>
      <c r="M12" s="418"/>
      <c r="N12" s="419"/>
      <c r="O12" s="420">
        <f t="shared" si="0"/>
        <v>1</v>
      </c>
      <c r="P12" s="421">
        <f t="shared" si="0"/>
        <v>0</v>
      </c>
      <c r="Q12" s="422">
        <f>'t1'!M12</f>
        <v>1</v>
      </c>
    </row>
    <row r="13" spans="1:17" ht="14.1" customHeight="1" x14ac:dyDescent="0.2">
      <c r="A13" s="34" t="str">
        <f>'t1'!A13</f>
        <v>DIRIGENTE A TEMPO INDETERMINATO</v>
      </c>
      <c r="B13" s="283" t="str">
        <f>'t1'!B13</f>
        <v>0D0164</v>
      </c>
      <c r="C13" s="414"/>
      <c r="D13" s="415"/>
      <c r="E13" s="414"/>
      <c r="F13" s="415"/>
      <c r="G13" s="414"/>
      <c r="H13" s="416"/>
      <c r="I13" s="417">
        <v>1</v>
      </c>
      <c r="J13" s="416"/>
      <c r="K13" s="417"/>
      <c r="L13" s="416"/>
      <c r="M13" s="418"/>
      <c r="N13" s="419"/>
      <c r="O13" s="420">
        <f t="shared" si="0"/>
        <v>1</v>
      </c>
      <c r="P13" s="421">
        <f t="shared" si="0"/>
        <v>0</v>
      </c>
      <c r="Q13" s="422">
        <f>'t1'!M13</f>
        <v>1</v>
      </c>
    </row>
    <row r="14" spans="1:17" ht="14.1" customHeight="1" x14ac:dyDescent="0.2">
      <c r="A14" s="34" t="str">
        <f>'t1'!A14</f>
        <v>DIRIGENTE A TEMPO DETERMINATO IN D.O.</v>
      </c>
      <c r="B14" s="283" t="str">
        <f>'t1'!B14</f>
        <v>0D0165</v>
      </c>
      <c r="C14" s="414"/>
      <c r="D14" s="415"/>
      <c r="E14" s="414"/>
      <c r="F14" s="415"/>
      <c r="G14" s="414"/>
      <c r="H14" s="416"/>
      <c r="I14" s="417"/>
      <c r="J14" s="416"/>
      <c r="K14" s="417"/>
      <c r="L14" s="416"/>
      <c r="M14" s="418"/>
      <c r="N14" s="419"/>
      <c r="O14" s="420">
        <f t="shared" si="0"/>
        <v>0</v>
      </c>
      <c r="P14" s="421">
        <f t="shared" si="0"/>
        <v>0</v>
      </c>
      <c r="Q14" s="422">
        <f>'t1'!M14</f>
        <v>0</v>
      </c>
    </row>
    <row r="15" spans="1:17" ht="14.1" customHeight="1" x14ac:dyDescent="0.2">
      <c r="A15" s="34" t="str">
        <f>'t1'!A15</f>
        <v xml:space="preserve">ALTE SPECIALIZZ. IN D.O. </v>
      </c>
      <c r="B15" s="283" t="str">
        <f>'t1'!B15</f>
        <v>0D0I95</v>
      </c>
      <c r="C15" s="414"/>
      <c r="D15" s="415"/>
      <c r="E15" s="414"/>
      <c r="F15" s="415"/>
      <c r="G15" s="414"/>
      <c r="H15" s="416"/>
      <c r="I15" s="417"/>
      <c r="J15" s="416"/>
      <c r="K15" s="417"/>
      <c r="L15" s="416"/>
      <c r="M15" s="418"/>
      <c r="N15" s="419"/>
      <c r="O15" s="420">
        <f t="shared" si="0"/>
        <v>0</v>
      </c>
      <c r="P15" s="421">
        <f t="shared" si="0"/>
        <v>0</v>
      </c>
      <c r="Q15" s="422">
        <f>'t1'!M15</f>
        <v>0</v>
      </c>
    </row>
    <row r="16" spans="1:17" ht="14.1" customHeight="1" x14ac:dyDescent="0.2">
      <c r="A16" s="34" t="str">
        <f>'t1'!A16</f>
        <v>RESPONSABILE DEI SERVIZI O DEGLI UFFICI IN D.O</v>
      </c>
      <c r="B16" s="283" t="str">
        <f>'t1'!B16</f>
        <v>0D0I96</v>
      </c>
      <c r="C16" s="414"/>
      <c r="D16" s="415"/>
      <c r="E16" s="414"/>
      <c r="F16" s="415"/>
      <c r="G16" s="414"/>
      <c r="H16" s="416"/>
      <c r="I16" s="417"/>
      <c r="J16" s="416"/>
      <c r="K16" s="417"/>
      <c r="L16" s="416"/>
      <c r="M16" s="418"/>
      <c r="N16" s="419"/>
      <c r="O16" s="420">
        <f t="shared" si="0"/>
        <v>0</v>
      </c>
      <c r="P16" s="421">
        <f t="shared" si="0"/>
        <v>0</v>
      </c>
      <c r="Q16" s="422">
        <f>'t1'!M16</f>
        <v>0</v>
      </c>
    </row>
    <row r="17" spans="1:17" ht="14.1" customHeight="1" x14ac:dyDescent="0.2">
      <c r="A17" s="34" t="str">
        <f>'t1'!A17</f>
        <v>POSIZIONE ECONOMICA D7</v>
      </c>
      <c r="B17" s="283" t="str">
        <f>'t1'!B17</f>
        <v>0D7000</v>
      </c>
      <c r="C17" s="414"/>
      <c r="D17" s="415"/>
      <c r="E17" s="414">
        <v>1</v>
      </c>
      <c r="F17" s="415">
        <v>2</v>
      </c>
      <c r="G17" s="414"/>
      <c r="H17" s="416"/>
      <c r="I17" s="417">
        <v>1</v>
      </c>
      <c r="J17" s="416">
        <v>7</v>
      </c>
      <c r="K17" s="417"/>
      <c r="L17" s="416"/>
      <c r="M17" s="418"/>
      <c r="N17" s="419"/>
      <c r="O17" s="420">
        <f t="shared" si="0"/>
        <v>2</v>
      </c>
      <c r="P17" s="421">
        <f t="shared" si="0"/>
        <v>9</v>
      </c>
      <c r="Q17" s="422">
        <f>'t1'!M17</f>
        <v>1</v>
      </c>
    </row>
    <row r="18" spans="1:17" ht="14.1" customHeight="1" x14ac:dyDescent="0.2">
      <c r="A18" s="34" t="str">
        <f>'t1'!A18</f>
        <v>POSIZIONE ECONOMICA D6</v>
      </c>
      <c r="B18" s="283" t="str">
        <f>'t1'!B18</f>
        <v>099000</v>
      </c>
      <c r="C18" s="414"/>
      <c r="D18" s="415"/>
      <c r="E18" s="414"/>
      <c r="F18" s="415">
        <v>1</v>
      </c>
      <c r="G18" s="414"/>
      <c r="H18" s="416"/>
      <c r="I18" s="417">
        <v>1</v>
      </c>
      <c r="J18" s="416">
        <v>3</v>
      </c>
      <c r="K18" s="417"/>
      <c r="L18" s="416"/>
      <c r="M18" s="418"/>
      <c r="N18" s="419"/>
      <c r="O18" s="420">
        <f t="shared" si="0"/>
        <v>1</v>
      </c>
      <c r="P18" s="421">
        <f t="shared" si="0"/>
        <v>4</v>
      </c>
      <c r="Q18" s="422">
        <f>'t1'!M18</f>
        <v>1</v>
      </c>
    </row>
    <row r="19" spans="1:17" ht="14.1" customHeight="1" x14ac:dyDescent="0.2">
      <c r="A19" s="34" t="str">
        <f>'t1'!A19</f>
        <v>POSIZIONE ECONOMICA D5</v>
      </c>
      <c r="B19" s="283" t="str">
        <f>'t1'!B19</f>
        <v>0D5000</v>
      </c>
      <c r="C19" s="414"/>
      <c r="D19" s="415"/>
      <c r="E19" s="414"/>
      <c r="F19" s="415">
        <v>1</v>
      </c>
      <c r="G19" s="414"/>
      <c r="H19" s="416"/>
      <c r="I19" s="417"/>
      <c r="J19" s="416">
        <v>1</v>
      </c>
      <c r="K19" s="417"/>
      <c r="L19" s="416"/>
      <c r="M19" s="418"/>
      <c r="N19" s="419"/>
      <c r="O19" s="420">
        <f t="shared" si="0"/>
        <v>0</v>
      </c>
      <c r="P19" s="421">
        <f t="shared" si="0"/>
        <v>2</v>
      </c>
      <c r="Q19" s="422">
        <f>'t1'!M19</f>
        <v>1</v>
      </c>
    </row>
    <row r="20" spans="1:17" ht="14.1" customHeight="1" x14ac:dyDescent="0.2">
      <c r="A20" s="34" t="str">
        <f>'t1'!A20</f>
        <v>POSIZIONE ECONOMICA D4</v>
      </c>
      <c r="B20" s="283" t="str">
        <f>'t1'!B20</f>
        <v>0D4000</v>
      </c>
      <c r="C20" s="414"/>
      <c r="D20" s="415"/>
      <c r="E20" s="414">
        <v>1</v>
      </c>
      <c r="F20" s="415">
        <v>1</v>
      </c>
      <c r="G20" s="414"/>
      <c r="H20" s="416"/>
      <c r="I20" s="417"/>
      <c r="J20" s="416">
        <v>3</v>
      </c>
      <c r="K20" s="417"/>
      <c r="L20" s="416"/>
      <c r="M20" s="418"/>
      <c r="N20" s="419"/>
      <c r="O20" s="420">
        <f t="shared" si="0"/>
        <v>1</v>
      </c>
      <c r="P20" s="421">
        <f t="shared" si="0"/>
        <v>4</v>
      </c>
      <c r="Q20" s="422">
        <f>'t1'!M20</f>
        <v>1</v>
      </c>
    </row>
    <row r="21" spans="1:17" ht="14.1" customHeight="1" x14ac:dyDescent="0.2">
      <c r="A21" s="34" t="str">
        <f>'t1'!A21</f>
        <v>POSIZIONE ECONOMICA D3</v>
      </c>
      <c r="B21" s="283" t="str">
        <f>'t1'!B21</f>
        <v>050000</v>
      </c>
      <c r="C21" s="414"/>
      <c r="D21" s="415"/>
      <c r="E21" s="414"/>
      <c r="F21" s="415"/>
      <c r="G21" s="414"/>
      <c r="H21" s="416"/>
      <c r="I21" s="417">
        <v>3</v>
      </c>
      <c r="J21" s="416">
        <v>2</v>
      </c>
      <c r="K21" s="417"/>
      <c r="L21" s="416"/>
      <c r="M21" s="418"/>
      <c r="N21" s="419"/>
      <c r="O21" s="420">
        <f t="shared" si="0"/>
        <v>3</v>
      </c>
      <c r="P21" s="421">
        <f t="shared" si="0"/>
        <v>2</v>
      </c>
      <c r="Q21" s="422">
        <f>'t1'!M21</f>
        <v>1</v>
      </c>
    </row>
    <row r="22" spans="1:17" ht="14.1" customHeight="1" x14ac:dyDescent="0.2">
      <c r="A22" s="34" t="str">
        <f>'t1'!A22</f>
        <v>POSIZIONE ECONOMICA D2</v>
      </c>
      <c r="B22" s="283" t="str">
        <f>'t1'!B22</f>
        <v>049000</v>
      </c>
      <c r="C22" s="414"/>
      <c r="D22" s="415"/>
      <c r="E22" s="414"/>
      <c r="F22" s="415"/>
      <c r="G22" s="414"/>
      <c r="H22" s="416"/>
      <c r="I22" s="417"/>
      <c r="J22" s="416"/>
      <c r="K22" s="417"/>
      <c r="L22" s="416"/>
      <c r="M22" s="418"/>
      <c r="N22" s="419"/>
      <c r="O22" s="420">
        <f t="shared" si="0"/>
        <v>0</v>
      </c>
      <c r="P22" s="421">
        <f t="shared" si="0"/>
        <v>0</v>
      </c>
      <c r="Q22" s="422">
        <f>'t1'!M22</f>
        <v>0</v>
      </c>
    </row>
    <row r="23" spans="1:17" ht="14.1" customHeight="1" x14ac:dyDescent="0.2">
      <c r="A23" s="34" t="str">
        <f>'t1'!A23</f>
        <v>POSIZIONE ECONOMICA D1</v>
      </c>
      <c r="B23" s="283" t="str">
        <f>'t1'!B23</f>
        <v>0D1000</v>
      </c>
      <c r="C23" s="414"/>
      <c r="D23" s="415"/>
      <c r="E23" s="414"/>
      <c r="F23" s="415"/>
      <c r="G23" s="414"/>
      <c r="H23" s="416"/>
      <c r="I23" s="417"/>
      <c r="J23" s="416"/>
      <c r="K23" s="417"/>
      <c r="L23" s="416"/>
      <c r="M23" s="418"/>
      <c r="N23" s="419"/>
      <c r="O23" s="420">
        <f t="shared" si="0"/>
        <v>0</v>
      </c>
      <c r="P23" s="421">
        <f t="shared" si="0"/>
        <v>0</v>
      </c>
      <c r="Q23" s="422">
        <f>'t1'!M23</f>
        <v>0</v>
      </c>
    </row>
    <row r="24" spans="1:17" ht="14.1" customHeight="1" x14ac:dyDescent="0.2">
      <c r="A24" s="34" t="str">
        <f>'t1'!A24</f>
        <v>POSIZIONE ECONOMICA C6</v>
      </c>
      <c r="B24" s="283" t="str">
        <f>'t1'!B24</f>
        <v>097000</v>
      </c>
      <c r="C24" s="414"/>
      <c r="D24" s="415">
        <v>4</v>
      </c>
      <c r="E24" s="414">
        <v>4</v>
      </c>
      <c r="F24" s="415">
        <v>16</v>
      </c>
      <c r="G24" s="414"/>
      <c r="H24" s="416"/>
      <c r="I24" s="417">
        <v>3</v>
      </c>
      <c r="J24" s="416">
        <v>12</v>
      </c>
      <c r="K24" s="417"/>
      <c r="L24" s="416"/>
      <c r="M24" s="418"/>
      <c r="N24" s="419"/>
      <c r="O24" s="420">
        <f t="shared" si="0"/>
        <v>7</v>
      </c>
      <c r="P24" s="421">
        <f t="shared" si="0"/>
        <v>32</v>
      </c>
      <c r="Q24" s="422">
        <f>'t1'!M24</f>
        <v>1</v>
      </c>
    </row>
    <row r="25" spans="1:17" ht="14.1" customHeight="1" x14ac:dyDescent="0.2">
      <c r="A25" s="34" t="str">
        <f>'t1'!A25</f>
        <v>POSIZIONE ECONOMICA C5</v>
      </c>
      <c r="B25" s="283" t="str">
        <f>'t1'!B25</f>
        <v>046000</v>
      </c>
      <c r="C25" s="414"/>
      <c r="D25" s="415"/>
      <c r="E25" s="414"/>
      <c r="F25" s="415"/>
      <c r="G25" s="414"/>
      <c r="H25" s="416"/>
      <c r="I25" s="417"/>
      <c r="J25" s="416">
        <v>1</v>
      </c>
      <c r="K25" s="417"/>
      <c r="L25" s="416"/>
      <c r="M25" s="418"/>
      <c r="N25" s="419"/>
      <c r="O25" s="420">
        <f t="shared" si="0"/>
        <v>0</v>
      </c>
      <c r="P25" s="421">
        <f t="shared" si="0"/>
        <v>1</v>
      </c>
      <c r="Q25" s="422">
        <f>'t1'!M25</f>
        <v>1</v>
      </c>
    </row>
    <row r="26" spans="1:17" ht="14.1" customHeight="1" x14ac:dyDescent="0.2">
      <c r="A26" s="34" t="str">
        <f>'t1'!A26</f>
        <v>POSIZIONE ECONOMICA C4</v>
      </c>
      <c r="B26" s="283" t="str">
        <f>'t1'!B26</f>
        <v>045000</v>
      </c>
      <c r="C26" s="414"/>
      <c r="D26" s="415"/>
      <c r="E26" s="414">
        <v>1</v>
      </c>
      <c r="F26" s="415">
        <v>5</v>
      </c>
      <c r="G26" s="414"/>
      <c r="H26" s="416">
        <v>1</v>
      </c>
      <c r="I26" s="417"/>
      <c r="J26" s="416">
        <v>3</v>
      </c>
      <c r="K26" s="417"/>
      <c r="L26" s="416"/>
      <c r="M26" s="418"/>
      <c r="N26" s="419"/>
      <c r="O26" s="420">
        <f t="shared" si="0"/>
        <v>1</v>
      </c>
      <c r="P26" s="421">
        <f t="shared" si="0"/>
        <v>9</v>
      </c>
      <c r="Q26" s="422">
        <f>'t1'!M26</f>
        <v>1</v>
      </c>
    </row>
    <row r="27" spans="1:17" ht="14.1" customHeight="1" x14ac:dyDescent="0.2">
      <c r="A27" s="34" t="str">
        <f>'t1'!A27</f>
        <v>POSIZIONE ECONOMICA C3</v>
      </c>
      <c r="B27" s="283" t="str">
        <f>'t1'!B27</f>
        <v>043000</v>
      </c>
      <c r="C27" s="414"/>
      <c r="D27" s="415"/>
      <c r="E27" s="414"/>
      <c r="F27" s="415"/>
      <c r="G27" s="414"/>
      <c r="H27" s="416"/>
      <c r="I27" s="417"/>
      <c r="J27" s="416"/>
      <c r="K27" s="417"/>
      <c r="L27" s="416"/>
      <c r="M27" s="418"/>
      <c r="N27" s="419"/>
      <c r="O27" s="420">
        <f t="shared" si="0"/>
        <v>0</v>
      </c>
      <c r="P27" s="421">
        <f t="shared" si="0"/>
        <v>0</v>
      </c>
      <c r="Q27" s="422">
        <f>'t1'!M27</f>
        <v>0</v>
      </c>
    </row>
    <row r="28" spans="1:17" ht="14.1" customHeight="1" x14ac:dyDescent="0.2">
      <c r="A28" s="34" t="str">
        <f>'t1'!A28</f>
        <v>POSIZIONE ECONOMICA C2</v>
      </c>
      <c r="B28" s="283" t="str">
        <f>'t1'!B28</f>
        <v>042000</v>
      </c>
      <c r="C28" s="414"/>
      <c r="D28" s="415"/>
      <c r="E28" s="414"/>
      <c r="F28" s="415"/>
      <c r="G28" s="414"/>
      <c r="H28" s="416"/>
      <c r="I28" s="417"/>
      <c r="J28" s="416"/>
      <c r="K28" s="417"/>
      <c r="L28" s="416"/>
      <c r="M28" s="418"/>
      <c r="N28" s="419"/>
      <c r="O28" s="420">
        <f t="shared" si="0"/>
        <v>0</v>
      </c>
      <c r="P28" s="421">
        <f t="shared" si="0"/>
        <v>0</v>
      </c>
      <c r="Q28" s="422">
        <f>'t1'!M28</f>
        <v>0</v>
      </c>
    </row>
    <row r="29" spans="1:17" ht="14.1" customHeight="1" x14ac:dyDescent="0.2">
      <c r="A29" s="34" t="str">
        <f>'t1'!A29</f>
        <v>POSIZIONE ECONOMICA C1</v>
      </c>
      <c r="B29" s="283" t="str">
        <f>'t1'!B29</f>
        <v>0C1000</v>
      </c>
      <c r="C29" s="414"/>
      <c r="D29" s="415"/>
      <c r="E29" s="414"/>
      <c r="F29" s="415">
        <v>1</v>
      </c>
      <c r="G29" s="414">
        <v>1</v>
      </c>
      <c r="H29" s="416">
        <v>2</v>
      </c>
      <c r="I29" s="417">
        <v>1</v>
      </c>
      <c r="J29" s="416">
        <v>5</v>
      </c>
      <c r="K29" s="417"/>
      <c r="L29" s="416"/>
      <c r="M29" s="418"/>
      <c r="N29" s="419"/>
      <c r="O29" s="420">
        <f t="shared" si="0"/>
        <v>2</v>
      </c>
      <c r="P29" s="421">
        <f t="shared" si="0"/>
        <v>8</v>
      </c>
      <c r="Q29" s="422">
        <f>'t1'!M29</f>
        <v>1</v>
      </c>
    </row>
    <row r="30" spans="1:17" ht="14.1" customHeight="1" x14ac:dyDescent="0.2">
      <c r="A30" s="34" t="str">
        <f>'t1'!A30</f>
        <v>POSIZIONE ECONOMICA B8</v>
      </c>
      <c r="B30" s="283" t="str">
        <f>'t1'!B30</f>
        <v>0B8000</v>
      </c>
      <c r="C30" s="414"/>
      <c r="D30" s="415">
        <v>1</v>
      </c>
      <c r="E30" s="414"/>
      <c r="F30" s="415">
        <v>2</v>
      </c>
      <c r="G30" s="414"/>
      <c r="H30" s="416"/>
      <c r="I30" s="417"/>
      <c r="J30" s="416"/>
      <c r="K30" s="417"/>
      <c r="L30" s="416"/>
      <c r="M30" s="418"/>
      <c r="N30" s="419"/>
      <c r="O30" s="420">
        <f t="shared" si="0"/>
        <v>0</v>
      </c>
      <c r="P30" s="421">
        <f t="shared" si="0"/>
        <v>3</v>
      </c>
      <c r="Q30" s="422">
        <f>'t1'!M30</f>
        <v>1</v>
      </c>
    </row>
    <row r="31" spans="1:17" ht="14.1" customHeight="1" x14ac:dyDescent="0.2">
      <c r="A31" s="34" t="str">
        <f>'t1'!A31</f>
        <v>POSIZ. ECON. B7 - PROFILO ACCESSO B3</v>
      </c>
      <c r="B31" s="283" t="str">
        <f>'t1'!B31</f>
        <v>0B7A00</v>
      </c>
      <c r="C31" s="414"/>
      <c r="D31" s="415"/>
      <c r="E31" s="414"/>
      <c r="F31" s="415"/>
      <c r="G31" s="414"/>
      <c r="H31" s="416"/>
      <c r="I31" s="417"/>
      <c r="J31" s="416"/>
      <c r="K31" s="417"/>
      <c r="L31" s="416"/>
      <c r="M31" s="418"/>
      <c r="N31" s="419"/>
      <c r="O31" s="420">
        <f t="shared" si="0"/>
        <v>0</v>
      </c>
      <c r="P31" s="421">
        <f t="shared" si="0"/>
        <v>0</v>
      </c>
      <c r="Q31" s="422">
        <f>'t1'!M31</f>
        <v>0</v>
      </c>
    </row>
    <row r="32" spans="1:17" ht="14.1" customHeight="1" x14ac:dyDescent="0.2">
      <c r="A32" s="34" t="str">
        <f>'t1'!A32</f>
        <v>POSIZ. ECON. B7 - PROFILO  ACCESSO B1</v>
      </c>
      <c r="B32" s="283" t="str">
        <f>'t1'!B32</f>
        <v>0B7000</v>
      </c>
      <c r="C32" s="414"/>
      <c r="D32" s="415"/>
      <c r="E32" s="414"/>
      <c r="F32" s="415"/>
      <c r="G32" s="414"/>
      <c r="H32" s="416"/>
      <c r="I32" s="417"/>
      <c r="J32" s="416"/>
      <c r="K32" s="417"/>
      <c r="L32" s="416"/>
      <c r="M32" s="418"/>
      <c r="N32" s="419"/>
      <c r="O32" s="420">
        <f t="shared" si="0"/>
        <v>0</v>
      </c>
      <c r="P32" s="421">
        <f t="shared" si="0"/>
        <v>0</v>
      </c>
      <c r="Q32" s="422">
        <f>'t1'!M32</f>
        <v>0</v>
      </c>
    </row>
    <row r="33" spans="1:17" ht="14.1" customHeight="1" x14ac:dyDescent="0.2">
      <c r="A33" s="34" t="str">
        <f>'t1'!A33</f>
        <v>POSIZ.ECON. B6 PROFILI ACCESSO B3</v>
      </c>
      <c r="B33" s="283" t="str">
        <f>'t1'!B33</f>
        <v>038490</v>
      </c>
      <c r="C33" s="414"/>
      <c r="D33" s="415"/>
      <c r="E33" s="414"/>
      <c r="F33" s="415"/>
      <c r="G33" s="414"/>
      <c r="H33" s="416"/>
      <c r="I33" s="417"/>
      <c r="J33" s="416"/>
      <c r="K33" s="417"/>
      <c r="L33" s="416"/>
      <c r="M33" s="418"/>
      <c r="N33" s="419"/>
      <c r="O33" s="420">
        <f t="shared" si="0"/>
        <v>0</v>
      </c>
      <c r="P33" s="421">
        <f t="shared" si="0"/>
        <v>0</v>
      </c>
      <c r="Q33" s="422">
        <f>'t1'!M33</f>
        <v>0</v>
      </c>
    </row>
    <row r="34" spans="1:17" ht="14.1" customHeight="1" x14ac:dyDescent="0.2">
      <c r="A34" s="34" t="str">
        <f>'t1'!A34</f>
        <v>POSIZ.ECON. B6 PROFILI ACCESSO B1</v>
      </c>
      <c r="B34" s="283" t="str">
        <f>'t1'!B34</f>
        <v>038491</v>
      </c>
      <c r="C34" s="414"/>
      <c r="D34" s="415"/>
      <c r="E34" s="414"/>
      <c r="F34" s="415"/>
      <c r="G34" s="414"/>
      <c r="H34" s="416"/>
      <c r="I34" s="417"/>
      <c r="J34" s="416"/>
      <c r="K34" s="417"/>
      <c r="L34" s="416"/>
      <c r="M34" s="418"/>
      <c r="N34" s="419"/>
      <c r="O34" s="420">
        <f t="shared" si="0"/>
        <v>0</v>
      </c>
      <c r="P34" s="421">
        <f t="shared" si="0"/>
        <v>0</v>
      </c>
      <c r="Q34" s="422">
        <f>'t1'!M34</f>
        <v>0</v>
      </c>
    </row>
    <row r="35" spans="1:17" ht="14.1" customHeight="1" x14ac:dyDescent="0.2">
      <c r="A35" s="34" t="str">
        <f>'t1'!A35</f>
        <v>POSIZ.ECON. B5 PROFILI ACCESSO B3</v>
      </c>
      <c r="B35" s="283" t="str">
        <f>'t1'!B35</f>
        <v>037492</v>
      </c>
      <c r="C35" s="414"/>
      <c r="D35" s="415"/>
      <c r="E35" s="414"/>
      <c r="F35" s="415"/>
      <c r="G35" s="414"/>
      <c r="H35" s="416"/>
      <c r="I35" s="417"/>
      <c r="J35" s="416"/>
      <c r="K35" s="417"/>
      <c r="L35" s="416"/>
      <c r="M35" s="418"/>
      <c r="N35" s="419"/>
      <c r="O35" s="420">
        <f t="shared" si="0"/>
        <v>0</v>
      </c>
      <c r="P35" s="421">
        <f t="shared" si="0"/>
        <v>0</v>
      </c>
      <c r="Q35" s="422">
        <f>'t1'!M35</f>
        <v>0</v>
      </c>
    </row>
    <row r="36" spans="1:17" ht="14.1" customHeight="1" x14ac:dyDescent="0.2">
      <c r="A36" s="34" t="str">
        <f>'t1'!A36</f>
        <v>POSIZ.ECON. B5 PROFILI ACCESSO B1</v>
      </c>
      <c r="B36" s="283" t="str">
        <f>'t1'!B36</f>
        <v>037493</v>
      </c>
      <c r="C36" s="414"/>
      <c r="D36" s="415"/>
      <c r="E36" s="414"/>
      <c r="F36" s="415"/>
      <c r="G36" s="414">
        <v>1</v>
      </c>
      <c r="H36" s="416"/>
      <c r="I36" s="417"/>
      <c r="J36" s="416"/>
      <c r="K36" s="417"/>
      <c r="L36" s="416"/>
      <c r="M36" s="418"/>
      <c r="N36" s="419"/>
      <c r="O36" s="420">
        <f t="shared" si="0"/>
        <v>1</v>
      </c>
      <c r="P36" s="421">
        <f t="shared" si="0"/>
        <v>0</v>
      </c>
      <c r="Q36" s="422">
        <f>'t1'!M36</f>
        <v>1</v>
      </c>
    </row>
    <row r="37" spans="1:17" ht="14.1" customHeight="1" x14ac:dyDescent="0.2">
      <c r="A37" s="34" t="str">
        <f>'t1'!A37</f>
        <v>POSIZ.ECON. B4 PROFILI ACCESSO B3</v>
      </c>
      <c r="B37" s="283" t="str">
        <f>'t1'!B37</f>
        <v>036494</v>
      </c>
      <c r="C37" s="414"/>
      <c r="D37" s="415"/>
      <c r="E37" s="414"/>
      <c r="F37" s="415"/>
      <c r="G37" s="414"/>
      <c r="H37" s="416"/>
      <c r="I37" s="417"/>
      <c r="J37" s="416"/>
      <c r="K37" s="417"/>
      <c r="L37" s="416"/>
      <c r="M37" s="418"/>
      <c r="N37" s="419"/>
      <c r="O37" s="420">
        <f t="shared" si="0"/>
        <v>0</v>
      </c>
      <c r="P37" s="421">
        <f t="shared" si="0"/>
        <v>0</v>
      </c>
      <c r="Q37" s="422">
        <f>'t1'!M37</f>
        <v>0</v>
      </c>
    </row>
    <row r="38" spans="1:17" ht="14.1" customHeight="1" x14ac:dyDescent="0.2">
      <c r="A38" s="34" t="str">
        <f>'t1'!A38</f>
        <v>POSIZ.ECON. B4 PROFILI ACCESSO B1</v>
      </c>
      <c r="B38" s="283" t="str">
        <f>'t1'!B38</f>
        <v>036495</v>
      </c>
      <c r="C38" s="414">
        <v>1</v>
      </c>
      <c r="D38" s="415"/>
      <c r="E38" s="414"/>
      <c r="F38" s="415"/>
      <c r="G38" s="414"/>
      <c r="H38" s="416"/>
      <c r="I38" s="417"/>
      <c r="J38" s="416"/>
      <c r="K38" s="417"/>
      <c r="L38" s="416"/>
      <c r="M38" s="418"/>
      <c r="N38" s="419"/>
      <c r="O38" s="420">
        <f t="shared" si="0"/>
        <v>1</v>
      </c>
      <c r="P38" s="421">
        <f t="shared" si="0"/>
        <v>0</v>
      </c>
      <c r="Q38" s="422">
        <f>'t1'!M38</f>
        <v>1</v>
      </c>
    </row>
    <row r="39" spans="1:17" ht="14.1" customHeight="1" x14ac:dyDescent="0.2">
      <c r="A39" s="34" t="str">
        <f>'t1'!A39</f>
        <v>POSIZIONE ECONOMICA DI ACCESSO B3</v>
      </c>
      <c r="B39" s="283" t="str">
        <f>'t1'!B39</f>
        <v>055000</v>
      </c>
      <c r="C39" s="414"/>
      <c r="D39" s="415"/>
      <c r="E39" s="414"/>
      <c r="F39" s="415"/>
      <c r="G39" s="414"/>
      <c r="H39" s="416"/>
      <c r="I39" s="417"/>
      <c r="J39" s="416"/>
      <c r="K39" s="417"/>
      <c r="L39" s="416"/>
      <c r="M39" s="418"/>
      <c r="N39" s="419"/>
      <c r="O39" s="420">
        <f t="shared" si="0"/>
        <v>0</v>
      </c>
      <c r="P39" s="421">
        <f t="shared" si="0"/>
        <v>0</v>
      </c>
      <c r="Q39" s="422">
        <f>'t1'!M39</f>
        <v>0</v>
      </c>
    </row>
    <row r="40" spans="1:17" ht="14.1" customHeight="1" x14ac:dyDescent="0.2">
      <c r="A40" s="34" t="str">
        <f>'t1'!A40</f>
        <v>POSIZIONE ECONOMICA B3</v>
      </c>
      <c r="B40" s="283" t="str">
        <f>'t1'!B40</f>
        <v>034000</v>
      </c>
      <c r="C40" s="414"/>
      <c r="D40" s="415"/>
      <c r="E40" s="414"/>
      <c r="F40" s="415"/>
      <c r="G40" s="414"/>
      <c r="H40" s="416"/>
      <c r="I40" s="417"/>
      <c r="J40" s="416"/>
      <c r="K40" s="417"/>
      <c r="L40" s="416"/>
      <c r="M40" s="418"/>
      <c r="N40" s="419"/>
      <c r="O40" s="420">
        <f t="shared" si="0"/>
        <v>0</v>
      </c>
      <c r="P40" s="421">
        <f t="shared" si="0"/>
        <v>0</v>
      </c>
      <c r="Q40" s="422">
        <f>'t1'!M40</f>
        <v>0</v>
      </c>
    </row>
    <row r="41" spans="1:17" ht="14.1" customHeight="1" x14ac:dyDescent="0.2">
      <c r="A41" s="34" t="str">
        <f>'t1'!A41</f>
        <v>POSIZIONE ECONOMICA B2</v>
      </c>
      <c r="B41" s="283" t="str">
        <f>'t1'!B41</f>
        <v>032000</v>
      </c>
      <c r="C41" s="414"/>
      <c r="D41" s="415"/>
      <c r="E41" s="414"/>
      <c r="F41" s="415"/>
      <c r="G41" s="414"/>
      <c r="H41" s="416"/>
      <c r="I41" s="417"/>
      <c r="J41" s="416"/>
      <c r="K41" s="417"/>
      <c r="L41" s="416"/>
      <c r="M41" s="418"/>
      <c r="N41" s="419"/>
      <c r="O41" s="420">
        <f t="shared" si="0"/>
        <v>0</v>
      </c>
      <c r="P41" s="421">
        <f t="shared" si="0"/>
        <v>0</v>
      </c>
      <c r="Q41" s="422">
        <f>'t1'!M41</f>
        <v>0</v>
      </c>
    </row>
    <row r="42" spans="1:17" ht="14.1" customHeight="1" x14ac:dyDescent="0.2">
      <c r="A42" s="34" t="str">
        <f>'t1'!A42</f>
        <v>POSIZIONE ECONOMICA DI ACCESSO B1</v>
      </c>
      <c r="B42" s="283" t="str">
        <f>'t1'!B42</f>
        <v>054000</v>
      </c>
      <c r="C42" s="414"/>
      <c r="D42" s="415"/>
      <c r="E42" s="414"/>
      <c r="F42" s="415"/>
      <c r="G42" s="414"/>
      <c r="H42" s="416"/>
      <c r="I42" s="417"/>
      <c r="J42" s="416"/>
      <c r="K42" s="417"/>
      <c r="L42" s="416"/>
      <c r="M42" s="418"/>
      <c r="N42" s="419"/>
      <c r="O42" s="420">
        <f t="shared" si="0"/>
        <v>0</v>
      </c>
      <c r="P42" s="421">
        <f t="shared" si="0"/>
        <v>0</v>
      </c>
      <c r="Q42" s="422">
        <f>'t1'!M42</f>
        <v>0</v>
      </c>
    </row>
    <row r="43" spans="1:17" ht="14.1" customHeight="1" x14ac:dyDescent="0.2">
      <c r="A43" s="34" t="str">
        <f>'t1'!A43</f>
        <v>POSIZIONE ECONOMICA A6</v>
      </c>
      <c r="B43" s="283" t="str">
        <f>'t1'!B43</f>
        <v>0A6000</v>
      </c>
      <c r="C43" s="414"/>
      <c r="D43" s="415"/>
      <c r="E43" s="414"/>
      <c r="F43" s="415"/>
      <c r="G43" s="414"/>
      <c r="H43" s="416"/>
      <c r="I43" s="417"/>
      <c r="J43" s="416"/>
      <c r="K43" s="417"/>
      <c r="L43" s="416"/>
      <c r="M43" s="418"/>
      <c r="N43" s="419"/>
      <c r="O43" s="420">
        <f t="shared" si="0"/>
        <v>0</v>
      </c>
      <c r="P43" s="421">
        <f t="shared" si="0"/>
        <v>0</v>
      </c>
      <c r="Q43" s="422">
        <f>'t1'!M43</f>
        <v>0</v>
      </c>
    </row>
    <row r="44" spans="1:17" ht="14.1" customHeight="1" x14ac:dyDescent="0.2">
      <c r="A44" s="34" t="str">
        <f>'t1'!A44</f>
        <v>POSIZIONE ECONOMICA A5</v>
      </c>
      <c r="B44" s="283" t="str">
        <f>'t1'!B44</f>
        <v>0A5000</v>
      </c>
      <c r="C44" s="414">
        <v>1</v>
      </c>
      <c r="D44" s="415"/>
      <c r="E44" s="414"/>
      <c r="F44" s="415"/>
      <c r="G44" s="414"/>
      <c r="H44" s="416"/>
      <c r="I44" s="417"/>
      <c r="J44" s="416"/>
      <c r="K44" s="417"/>
      <c r="L44" s="416"/>
      <c r="M44" s="418"/>
      <c r="N44" s="419"/>
      <c r="O44" s="420">
        <f t="shared" si="0"/>
        <v>1</v>
      </c>
      <c r="P44" s="421">
        <f t="shared" si="0"/>
        <v>0</v>
      </c>
      <c r="Q44" s="422">
        <f>'t1'!M44</f>
        <v>1</v>
      </c>
    </row>
    <row r="45" spans="1:17" ht="14.1" customHeight="1" x14ac:dyDescent="0.2">
      <c r="A45" s="34" t="str">
        <f>'t1'!A45</f>
        <v>POSIZIONE ECONOMICA A4</v>
      </c>
      <c r="B45" s="283" t="str">
        <f>'t1'!B45</f>
        <v>028000</v>
      </c>
      <c r="C45" s="414"/>
      <c r="D45" s="415"/>
      <c r="E45" s="414"/>
      <c r="F45" s="415"/>
      <c r="G45" s="414"/>
      <c r="H45" s="416"/>
      <c r="I45" s="417"/>
      <c r="J45" s="416"/>
      <c r="K45" s="417"/>
      <c r="L45" s="416"/>
      <c r="M45" s="418"/>
      <c r="N45" s="419"/>
      <c r="O45" s="420">
        <f t="shared" si="0"/>
        <v>0</v>
      </c>
      <c r="P45" s="421">
        <f t="shared" si="0"/>
        <v>0</v>
      </c>
      <c r="Q45" s="422">
        <f>'t1'!M45</f>
        <v>0</v>
      </c>
    </row>
    <row r="46" spans="1:17" ht="14.1" customHeight="1" x14ac:dyDescent="0.2">
      <c r="A46" s="34" t="str">
        <f>'t1'!A46</f>
        <v>POSIZIONE ECONOMICA A3</v>
      </c>
      <c r="B46" s="283" t="str">
        <f>'t1'!B46</f>
        <v>027000</v>
      </c>
      <c r="C46" s="414"/>
      <c r="D46" s="415"/>
      <c r="E46" s="414"/>
      <c r="F46" s="415"/>
      <c r="G46" s="414"/>
      <c r="H46" s="416"/>
      <c r="I46" s="417"/>
      <c r="J46" s="416"/>
      <c r="K46" s="417"/>
      <c r="L46" s="416"/>
      <c r="M46" s="418"/>
      <c r="N46" s="419"/>
      <c r="O46" s="420">
        <f t="shared" si="0"/>
        <v>0</v>
      </c>
      <c r="P46" s="421">
        <f t="shared" si="0"/>
        <v>0</v>
      </c>
      <c r="Q46" s="422">
        <f>'t1'!M46</f>
        <v>0</v>
      </c>
    </row>
    <row r="47" spans="1:17" ht="14.1" customHeight="1" x14ac:dyDescent="0.2">
      <c r="A47" s="34" t="str">
        <f>'t1'!A47</f>
        <v>POSIZIONE ECONOMICA A2</v>
      </c>
      <c r="B47" s="283" t="str">
        <f>'t1'!B47</f>
        <v>025000</v>
      </c>
      <c r="C47" s="414"/>
      <c r="D47" s="415"/>
      <c r="E47" s="414"/>
      <c r="F47" s="415"/>
      <c r="G47" s="414"/>
      <c r="H47" s="416"/>
      <c r="I47" s="417"/>
      <c r="J47" s="416"/>
      <c r="K47" s="417"/>
      <c r="L47" s="416"/>
      <c r="M47" s="418"/>
      <c r="N47" s="419"/>
      <c r="O47" s="420">
        <f t="shared" si="0"/>
        <v>0</v>
      </c>
      <c r="P47" s="421">
        <f t="shared" si="0"/>
        <v>0</v>
      </c>
      <c r="Q47" s="422">
        <f>'t1'!M47</f>
        <v>0</v>
      </c>
    </row>
    <row r="48" spans="1:17" ht="14.1" customHeight="1" x14ac:dyDescent="0.2">
      <c r="A48" s="34" t="str">
        <f>'t1'!A48</f>
        <v>POSIZIONE ECONOMICA A1</v>
      </c>
      <c r="B48" s="283" t="str">
        <f>'t1'!B48</f>
        <v>0A1000</v>
      </c>
      <c r="C48" s="414"/>
      <c r="D48" s="415"/>
      <c r="E48" s="414"/>
      <c r="F48" s="415"/>
      <c r="G48" s="414"/>
      <c r="H48" s="416"/>
      <c r="I48" s="417"/>
      <c r="J48" s="416"/>
      <c r="K48" s="417"/>
      <c r="L48" s="416"/>
      <c r="M48" s="418"/>
      <c r="N48" s="419"/>
      <c r="O48" s="420">
        <f t="shared" si="0"/>
        <v>0</v>
      </c>
      <c r="P48" s="421">
        <f t="shared" si="0"/>
        <v>0</v>
      </c>
      <c r="Q48" s="422">
        <f>'t1'!M48</f>
        <v>0</v>
      </c>
    </row>
    <row r="49" spans="1:20" ht="14.1" customHeight="1" x14ac:dyDescent="0.2">
      <c r="A49" s="34" t="str">
        <f>'t1'!A49</f>
        <v>CONTRATTISTI</v>
      </c>
      <c r="B49" s="283" t="str">
        <f>'t1'!B49</f>
        <v>000061</v>
      </c>
      <c r="C49" s="414"/>
      <c r="D49" s="415"/>
      <c r="E49" s="414"/>
      <c r="F49" s="415"/>
      <c r="G49" s="414"/>
      <c r="H49" s="416"/>
      <c r="I49" s="417"/>
      <c r="J49" s="416"/>
      <c r="K49" s="417"/>
      <c r="L49" s="416"/>
      <c r="M49" s="418"/>
      <c r="N49" s="419"/>
      <c r="O49" s="420">
        <f t="shared" si="0"/>
        <v>0</v>
      </c>
      <c r="P49" s="421">
        <f t="shared" si="0"/>
        <v>0</v>
      </c>
      <c r="Q49" s="422">
        <f>'t1'!M49</f>
        <v>0</v>
      </c>
    </row>
    <row r="50" spans="1:20" ht="14.1" customHeight="1" thickBot="1" x14ac:dyDescent="0.25">
      <c r="A50" s="34" t="str">
        <f>'t1'!A50</f>
        <v>COLLABORATORE A T.D. ART. 90 TUEL</v>
      </c>
      <c r="B50" s="283" t="str">
        <f>'t1'!B50</f>
        <v>000096</v>
      </c>
      <c r="C50" s="414"/>
      <c r="D50" s="415"/>
      <c r="E50" s="414"/>
      <c r="F50" s="415"/>
      <c r="G50" s="414"/>
      <c r="H50" s="416"/>
      <c r="I50" s="417"/>
      <c r="J50" s="416"/>
      <c r="K50" s="417"/>
      <c r="L50" s="416"/>
      <c r="M50" s="418"/>
      <c r="N50" s="419"/>
      <c r="O50" s="420">
        <f t="shared" si="0"/>
        <v>0</v>
      </c>
      <c r="P50" s="421">
        <f t="shared" si="0"/>
        <v>0</v>
      </c>
      <c r="Q50" s="422">
        <f>'t1'!M50</f>
        <v>0</v>
      </c>
    </row>
    <row r="51" spans="1:20" ht="12" customHeight="1" thickTop="1" thickBot="1" x14ac:dyDescent="0.25">
      <c r="A51" s="34" t="str">
        <f>'t1'!A51</f>
        <v>TOTALE</v>
      </c>
      <c r="B51" s="423"/>
      <c r="C51" s="424">
        <f t="shared" ref="C51:P51" si="1">SUM(C6:C50)</f>
        <v>2</v>
      </c>
      <c r="D51" s="425">
        <f t="shared" si="1"/>
        <v>5</v>
      </c>
      <c r="E51" s="424">
        <f t="shared" si="1"/>
        <v>7</v>
      </c>
      <c r="F51" s="425">
        <f t="shared" si="1"/>
        <v>29</v>
      </c>
      <c r="G51" s="424">
        <f t="shared" si="1"/>
        <v>2</v>
      </c>
      <c r="H51" s="425">
        <f t="shared" si="1"/>
        <v>3</v>
      </c>
      <c r="I51" s="426">
        <f>SUM(I6:I50)</f>
        <v>11</v>
      </c>
      <c r="J51" s="425">
        <f>SUM(J6:J50)</f>
        <v>37</v>
      </c>
      <c r="K51" s="426">
        <f>SUM(K6:K50)</f>
        <v>0</v>
      </c>
      <c r="L51" s="425">
        <f>SUM(L6:L50)</f>
        <v>0</v>
      </c>
      <c r="M51" s="427">
        <f t="shared" si="1"/>
        <v>0</v>
      </c>
      <c r="N51" s="425">
        <f t="shared" si="1"/>
        <v>0</v>
      </c>
      <c r="O51" s="424">
        <f t="shared" si="1"/>
        <v>22</v>
      </c>
      <c r="P51" s="425">
        <f t="shared" si="1"/>
        <v>74</v>
      </c>
    </row>
    <row r="52" spans="1:20" ht="18" customHeight="1" x14ac:dyDescent="0.2">
      <c r="A52" s="34" t="str">
        <f>'t1'!A52</f>
        <v>(a) personale a tempo indeterminato al quale viene applicato un contratto di lavoro di tipo privatistico (es.:tipografico,chimico,edile,metalmeccanico,portierato, ecc.)</v>
      </c>
      <c r="B52" s="52"/>
      <c r="C52" s="4"/>
      <c r="D52" s="4"/>
      <c r="E52" s="4"/>
      <c r="F52" s="4"/>
      <c r="G52" s="4"/>
      <c r="H52" s="4"/>
      <c r="I52" s="4"/>
      <c r="J52" s="4"/>
      <c r="K52" s="4"/>
      <c r="L52" s="4"/>
      <c r="M52" s="4"/>
      <c r="N52" s="4"/>
      <c r="O52" s="233"/>
      <c r="P52" s="367"/>
      <c r="Q52" s="367"/>
      <c r="R52" s="367"/>
      <c r="S52" s="367"/>
      <c r="T52" s="367"/>
    </row>
    <row r="53" spans="1:20" s="4" customFormat="1" ht="11.25" x14ac:dyDescent="0.2">
      <c r="A53" s="34" t="str">
        <f>'t1'!A53</f>
        <v>(b) cfr." istruzioni generali e specifiche di comparto" e "glossario"</v>
      </c>
      <c r="B53" s="52"/>
    </row>
  </sheetData>
  <sheetProtection password="DD41" sheet="1" formatColumns="0" selectLockedCells="1"/>
  <mergeCells count="7">
    <mergeCell ref="A1:N1"/>
    <mergeCell ref="M3:P3"/>
    <mergeCell ref="G4:H4"/>
    <mergeCell ref="I4:J4"/>
    <mergeCell ref="K4:L4"/>
    <mergeCell ref="M4:N4"/>
    <mergeCell ref="O4:P4"/>
  </mergeCells>
  <conditionalFormatting sqref="A6:P6 A7:A53 B7:P50">
    <cfRule type="expression" dxfId="9"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AZ53"/>
  <sheetViews>
    <sheetView showGridLines="0" zoomScaleNormal="100" workbookViewId="0">
      <pane xSplit="2" ySplit="5" topLeftCell="C6" activePane="bottomRight" state="frozen"/>
      <selection activeCell="AD33" sqref="AD33"/>
      <selection pane="topRight" activeCell="AD33" sqref="AD33"/>
      <selection pane="bottomLeft" activeCell="AD33" sqref="AD33"/>
      <selection pane="bottomRight" activeCell="AD33" sqref="AD33"/>
    </sheetView>
  </sheetViews>
  <sheetFormatPr defaultRowHeight="17.25" customHeight="1" x14ac:dyDescent="0.2"/>
  <cols>
    <col min="1" max="1" width="42.33203125" style="4" customWidth="1"/>
    <col min="2" max="2" width="8.6640625" style="52" bestFit="1" customWidth="1"/>
    <col min="3" max="26" width="7.6640625" style="4" customWidth="1"/>
    <col min="27" max="48" width="8.5" style="4" customWidth="1"/>
    <col min="49" max="49" width="15.1640625" style="429" bestFit="1" customWidth="1"/>
    <col min="50" max="51" width="8.6640625" style="4" customWidth="1"/>
    <col min="52" max="52" width="9.33203125" style="4" hidden="1" customWidth="1"/>
    <col min="53" max="16384" width="9.33203125" style="4"/>
  </cols>
  <sheetData>
    <row r="1" spans="1:52" ht="43.5" customHeight="1" x14ac:dyDescent="0.2">
      <c r="A1" s="428" t="s">
        <v>230</v>
      </c>
      <c r="B1" s="171"/>
      <c r="C1" s="169" t="str">
        <f>'t1'!A1</f>
        <v>REGIONI ED AUTONOMIE LOCALI - anno 2022</v>
      </c>
      <c r="D1" s="169"/>
      <c r="E1" s="169"/>
      <c r="F1" s="169"/>
      <c r="G1" s="169"/>
      <c r="H1" s="169"/>
      <c r="I1" s="169"/>
      <c r="J1" s="169"/>
      <c r="K1" s="169"/>
      <c r="L1" s="169"/>
      <c r="M1" s="169"/>
      <c r="N1" s="169"/>
      <c r="O1" s="169"/>
      <c r="P1" s="169"/>
      <c r="Q1" s="169"/>
      <c r="R1" s="169"/>
      <c r="S1" s="169"/>
      <c r="T1" s="169"/>
      <c r="U1" s="169"/>
      <c r="V1" s="169"/>
      <c r="W1" s="169"/>
      <c r="Z1" s="56"/>
      <c r="AA1" s="169" t="str">
        <f>C1</f>
        <v>REGIONI ED AUTONOMIE LOCALI - anno 2022</v>
      </c>
      <c r="AB1" s="169"/>
      <c r="AC1" s="169"/>
      <c r="AD1" s="169"/>
      <c r="AE1" s="169"/>
      <c r="AF1" s="169"/>
      <c r="AG1" s="169"/>
      <c r="AH1" s="169"/>
      <c r="AI1" s="169"/>
      <c r="AJ1" s="169"/>
      <c r="AK1" s="169"/>
      <c r="AL1" s="169"/>
      <c r="AM1" s="169"/>
      <c r="AN1" s="169"/>
      <c r="AO1" s="169"/>
      <c r="AP1" s="169"/>
      <c r="AQ1" s="169"/>
      <c r="AR1" s="169"/>
      <c r="AS1" s="169"/>
      <c r="AV1" s="56"/>
      <c r="AY1" s="56"/>
    </row>
    <row r="2" spans="1:52" ht="30" customHeight="1" thickBot="1" x14ac:dyDescent="0.25">
      <c r="A2" s="430"/>
      <c r="S2" s="172"/>
      <c r="T2" s="172"/>
      <c r="U2" s="172"/>
      <c r="V2" s="172"/>
      <c r="W2" s="172"/>
      <c r="X2" s="172"/>
      <c r="Y2" s="172"/>
      <c r="Z2" s="172"/>
      <c r="AO2" s="172"/>
      <c r="AP2" s="172"/>
      <c r="AQ2" s="172"/>
      <c r="AR2" s="172"/>
      <c r="AS2" s="172"/>
      <c r="AT2" s="172"/>
      <c r="AU2" s="172"/>
      <c r="AV2" s="172"/>
    </row>
    <row r="3" spans="1:52" ht="12" thickBot="1" x14ac:dyDescent="0.25">
      <c r="A3" s="431"/>
      <c r="B3" s="432" t="s">
        <v>104</v>
      </c>
      <c r="C3" s="433"/>
      <c r="D3" s="434"/>
      <c r="E3" s="434"/>
      <c r="F3" s="434"/>
      <c r="G3" s="434"/>
      <c r="H3" s="434"/>
      <c r="I3" s="434"/>
      <c r="J3" s="434"/>
      <c r="K3" s="434"/>
      <c r="L3" s="434"/>
      <c r="M3" s="434"/>
      <c r="N3" s="434"/>
      <c r="O3" s="434"/>
      <c r="P3" s="434"/>
      <c r="Q3" s="434"/>
      <c r="R3" s="434"/>
      <c r="S3" s="434"/>
      <c r="T3" s="434"/>
      <c r="U3" s="434"/>
      <c r="V3" s="434"/>
      <c r="W3" s="434"/>
      <c r="X3" s="105"/>
      <c r="Y3" s="105"/>
      <c r="Z3" s="435"/>
      <c r="AA3" s="105"/>
      <c r="AB3" s="105"/>
      <c r="AC3" s="105"/>
      <c r="AD3" s="105"/>
      <c r="AE3" s="105"/>
      <c r="AF3" s="105"/>
      <c r="AG3" s="105"/>
      <c r="AH3" s="105"/>
      <c r="AI3" s="105"/>
      <c r="AJ3" s="105"/>
      <c r="AK3" s="105"/>
      <c r="AL3" s="105"/>
      <c r="AM3" s="105"/>
      <c r="AN3" s="105"/>
      <c r="AO3" s="105"/>
      <c r="AP3" s="105"/>
      <c r="AQ3" s="105"/>
      <c r="AR3" s="105"/>
      <c r="AS3" s="105"/>
      <c r="AT3" s="105"/>
      <c r="AU3" s="105"/>
      <c r="AV3" s="106"/>
      <c r="AX3" s="436"/>
      <c r="AY3" s="437"/>
    </row>
    <row r="4" spans="1:52" ht="34.5" thickTop="1" x14ac:dyDescent="0.2">
      <c r="A4" s="438" t="s">
        <v>211</v>
      </c>
      <c r="B4" s="439" t="s">
        <v>231</v>
      </c>
      <c r="C4" s="440" t="s">
        <v>232</v>
      </c>
      <c r="D4" s="441"/>
      <c r="E4" s="70" t="s">
        <v>233</v>
      </c>
      <c r="F4" s="441"/>
      <c r="G4" s="107" t="s">
        <v>234</v>
      </c>
      <c r="H4" s="442"/>
      <c r="I4" s="70" t="s">
        <v>235</v>
      </c>
      <c r="J4" s="70"/>
      <c r="K4" s="70" t="s">
        <v>236</v>
      </c>
      <c r="L4" s="70"/>
      <c r="M4" s="70" t="s">
        <v>237</v>
      </c>
      <c r="N4" s="443"/>
      <c r="O4" s="70" t="s">
        <v>238</v>
      </c>
      <c r="P4" s="70"/>
      <c r="Q4" s="70" t="s">
        <v>239</v>
      </c>
      <c r="R4" s="441"/>
      <c r="S4" s="444" t="s">
        <v>240</v>
      </c>
      <c r="T4" s="70"/>
      <c r="U4" s="70" t="s">
        <v>241</v>
      </c>
      <c r="V4" s="445"/>
      <c r="W4" s="70" t="s">
        <v>242</v>
      </c>
      <c r="X4" s="446"/>
      <c r="Y4" s="70" t="s">
        <v>243</v>
      </c>
      <c r="Z4" s="446"/>
      <c r="AA4" s="70" t="s">
        <v>244</v>
      </c>
      <c r="AB4" s="446"/>
      <c r="AC4" s="70" t="s">
        <v>245</v>
      </c>
      <c r="AD4" s="445"/>
      <c r="AE4" s="70" t="s">
        <v>246</v>
      </c>
      <c r="AF4" s="70"/>
      <c r="AG4" s="70" t="s">
        <v>247</v>
      </c>
      <c r="AH4" s="447"/>
      <c r="AI4" s="70" t="s">
        <v>248</v>
      </c>
      <c r="AJ4" s="445"/>
      <c r="AK4" s="70" t="s">
        <v>249</v>
      </c>
      <c r="AL4" s="70"/>
      <c r="AM4" s="70" t="s">
        <v>250</v>
      </c>
      <c r="AN4" s="445"/>
      <c r="AO4" s="70" t="s">
        <v>251</v>
      </c>
      <c r="AP4" s="446"/>
      <c r="AQ4" s="70" t="s">
        <v>252</v>
      </c>
      <c r="AR4" s="446"/>
      <c r="AS4" s="445" t="s">
        <v>253</v>
      </c>
      <c r="AT4" s="440"/>
      <c r="AU4" s="445" t="s">
        <v>98</v>
      </c>
      <c r="AV4" s="447"/>
      <c r="AX4" s="448" t="s">
        <v>254</v>
      </c>
      <c r="AY4" s="449"/>
    </row>
    <row r="5" spans="1:52" s="455" customFormat="1" ht="12" thickBot="1" x14ac:dyDescent="0.25">
      <c r="A5" s="194" t="s">
        <v>152</v>
      </c>
      <c r="B5" s="450"/>
      <c r="C5" s="31" t="s">
        <v>6</v>
      </c>
      <c r="D5" s="32" t="s">
        <v>7</v>
      </c>
      <c r="E5" s="31" t="s">
        <v>6</v>
      </c>
      <c r="F5" s="32" t="s">
        <v>7</v>
      </c>
      <c r="G5" s="31" t="s">
        <v>6</v>
      </c>
      <c r="H5" s="32" t="s">
        <v>7</v>
      </c>
      <c r="I5" s="31" t="s">
        <v>6</v>
      </c>
      <c r="J5" s="32" t="s">
        <v>7</v>
      </c>
      <c r="K5" s="31" t="s">
        <v>6</v>
      </c>
      <c r="L5" s="32" t="s">
        <v>7</v>
      </c>
      <c r="M5" s="31" t="s">
        <v>6</v>
      </c>
      <c r="N5" s="33" t="s">
        <v>7</v>
      </c>
      <c r="O5" s="31" t="s">
        <v>6</v>
      </c>
      <c r="P5" s="33" t="s">
        <v>7</v>
      </c>
      <c r="Q5" s="31" t="s">
        <v>6</v>
      </c>
      <c r="R5" s="33" t="s">
        <v>7</v>
      </c>
      <c r="S5" s="31" t="s">
        <v>6</v>
      </c>
      <c r="T5" s="33" t="s">
        <v>7</v>
      </c>
      <c r="U5" s="31" t="s">
        <v>6</v>
      </c>
      <c r="V5" s="33" t="s">
        <v>7</v>
      </c>
      <c r="W5" s="31" t="s">
        <v>6</v>
      </c>
      <c r="X5" s="32" t="s">
        <v>7</v>
      </c>
      <c r="Y5" s="31" t="s">
        <v>6</v>
      </c>
      <c r="Z5" s="32" t="s">
        <v>7</v>
      </c>
      <c r="AA5" s="31" t="s">
        <v>6</v>
      </c>
      <c r="AB5" s="32" t="s">
        <v>7</v>
      </c>
      <c r="AC5" s="31" t="s">
        <v>6</v>
      </c>
      <c r="AD5" s="33" t="s">
        <v>7</v>
      </c>
      <c r="AE5" s="31" t="s">
        <v>6</v>
      </c>
      <c r="AF5" s="33" t="s">
        <v>7</v>
      </c>
      <c r="AG5" s="31" t="s">
        <v>6</v>
      </c>
      <c r="AH5" s="33" t="s">
        <v>7</v>
      </c>
      <c r="AI5" s="31" t="s">
        <v>6</v>
      </c>
      <c r="AJ5" s="33" t="s">
        <v>7</v>
      </c>
      <c r="AK5" s="31" t="s">
        <v>6</v>
      </c>
      <c r="AL5" s="33" t="s">
        <v>7</v>
      </c>
      <c r="AM5" s="31" t="s">
        <v>6</v>
      </c>
      <c r="AN5" s="33" t="s">
        <v>7</v>
      </c>
      <c r="AO5" s="31" t="s">
        <v>6</v>
      </c>
      <c r="AP5" s="32" t="s">
        <v>7</v>
      </c>
      <c r="AQ5" s="31" t="s">
        <v>6</v>
      </c>
      <c r="AR5" s="32" t="s">
        <v>7</v>
      </c>
      <c r="AS5" s="451" t="s">
        <v>6</v>
      </c>
      <c r="AT5" s="32" t="s">
        <v>7</v>
      </c>
      <c r="AU5" s="451" t="s">
        <v>6</v>
      </c>
      <c r="AV5" s="33" t="s">
        <v>7</v>
      </c>
      <c r="AW5" s="452"/>
      <c r="AX5" s="453" t="s">
        <v>6</v>
      </c>
      <c r="AY5" s="454" t="s">
        <v>7</v>
      </c>
    </row>
    <row r="6" spans="1:52" ht="12.75" customHeight="1" thickTop="1" x14ac:dyDescent="0.2">
      <c r="A6" s="202" t="str">
        <f>'t1'!A6</f>
        <v>SEGRETARIO A</v>
      </c>
      <c r="B6" s="250" t="str">
        <f>'t1'!B6</f>
        <v>0D0102</v>
      </c>
      <c r="C6" s="456"/>
      <c r="D6" s="46"/>
      <c r="E6" s="456"/>
      <c r="F6" s="46"/>
      <c r="G6" s="456"/>
      <c r="H6" s="46"/>
      <c r="I6" s="456"/>
      <c r="J6" s="46"/>
      <c r="K6" s="456"/>
      <c r="L6" s="46"/>
      <c r="M6" s="456"/>
      <c r="N6" s="46"/>
      <c r="O6" s="456"/>
      <c r="P6" s="46"/>
      <c r="Q6" s="456"/>
      <c r="R6" s="46"/>
      <c r="S6" s="456"/>
      <c r="T6" s="46"/>
      <c r="U6" s="456"/>
      <c r="V6" s="46"/>
      <c r="W6" s="456"/>
      <c r="X6" s="46"/>
      <c r="Y6" s="456"/>
      <c r="Z6" s="46"/>
      <c r="AA6" s="456"/>
      <c r="AB6" s="46"/>
      <c r="AC6" s="456"/>
      <c r="AD6" s="46"/>
      <c r="AE6" s="456"/>
      <c r="AF6" s="46"/>
      <c r="AG6" s="456"/>
      <c r="AH6" s="46"/>
      <c r="AI6" s="456"/>
      <c r="AJ6" s="46"/>
      <c r="AK6" s="456"/>
      <c r="AL6" s="46"/>
      <c r="AM6" s="456"/>
      <c r="AN6" s="46"/>
      <c r="AO6" s="456"/>
      <c r="AP6" s="46"/>
      <c r="AQ6" s="456"/>
      <c r="AR6" s="46"/>
      <c r="AS6" s="456"/>
      <c r="AT6" s="46"/>
      <c r="AU6" s="457">
        <f>SUM(S6,U6,W6,Y6,C6,E6,G6,I6,K6,M6,O6,Q6,AA6,AC6,AE6,AG6,AI6,AK6,AM6,AO6,AQ6,AS6)</f>
        <v>0</v>
      </c>
      <c r="AV6" s="458">
        <f>SUM(T6,V6,X6,Z6,D6,F6,H6,J6,L6,N6,P6,R6,AB6,AD6,AF6,AH6,AJ6,AL6,AN6,AP6,AR6,AT6)</f>
        <v>0</v>
      </c>
      <c r="AW6" s="459" t="str">
        <f>IF((AU6+AV6)=(AX6+AY6),"OK","Controllare totale")</f>
        <v>OK</v>
      </c>
      <c r="AX6" s="460">
        <f>'t1'!K6-'t3'!C6-'t3'!E6-'t3'!G6-'t3'!I6+'t3'!K6+'t3'!M6+'t3'!O6</f>
        <v>0</v>
      </c>
      <c r="AY6" s="461">
        <f>'t1'!L6-'t3'!D6-'t3'!F6-'t3'!H6-'t3'!J6+'t3'!L6+'t3'!N6+'t3'!P6</f>
        <v>0</v>
      </c>
      <c r="AZ6" s="42">
        <f>'t1'!M6</f>
        <v>0</v>
      </c>
    </row>
    <row r="7" spans="1:52" ht="12.75" customHeight="1" x14ac:dyDescent="0.2">
      <c r="A7" s="202" t="str">
        <f>'t1'!A7</f>
        <v>SEGRETARIO B</v>
      </c>
      <c r="B7" s="250" t="str">
        <f>'t1'!B7</f>
        <v>0D0103</v>
      </c>
      <c r="C7" s="456"/>
      <c r="D7" s="46"/>
      <c r="E7" s="456"/>
      <c r="F7" s="46"/>
      <c r="G7" s="456"/>
      <c r="H7" s="46"/>
      <c r="I7" s="456"/>
      <c r="J7" s="46"/>
      <c r="K7" s="456"/>
      <c r="L7" s="46"/>
      <c r="M7" s="456"/>
      <c r="N7" s="46"/>
      <c r="O7" s="456"/>
      <c r="P7" s="46"/>
      <c r="Q7" s="456"/>
      <c r="R7" s="46"/>
      <c r="S7" s="456"/>
      <c r="T7" s="46"/>
      <c r="U7" s="456"/>
      <c r="V7" s="46"/>
      <c r="W7" s="456"/>
      <c r="X7" s="46"/>
      <c r="Y7" s="456"/>
      <c r="Z7" s="46"/>
      <c r="AA7" s="456"/>
      <c r="AB7" s="46"/>
      <c r="AC7" s="456"/>
      <c r="AD7" s="46"/>
      <c r="AE7" s="456"/>
      <c r="AF7" s="46"/>
      <c r="AG7" s="456"/>
      <c r="AH7" s="46"/>
      <c r="AI7" s="456"/>
      <c r="AJ7" s="46"/>
      <c r="AK7" s="456"/>
      <c r="AL7" s="46"/>
      <c r="AM7" s="456"/>
      <c r="AN7" s="46"/>
      <c r="AO7" s="456"/>
      <c r="AP7" s="46"/>
      <c r="AQ7" s="456"/>
      <c r="AR7" s="46"/>
      <c r="AS7" s="456"/>
      <c r="AT7" s="46"/>
      <c r="AU7" s="457">
        <f>SUM(C7,E7,G7,I7,K7,M7,O7,Q7,S7,U7,W7,Y7,AA7,AC7,AE7,AG7,AI7,AK7,AM7,AO7,AQ7,AS7)</f>
        <v>0</v>
      </c>
      <c r="AV7" s="458">
        <f t="shared" ref="AV7:AV50" si="0">SUM(T7,V7,X7,Z7,D7,F7,H7,J7,L7,N7,P7,R7,AB7,AD7,AF7,AH7,AJ7,AL7,AN7,AP7,AR7,AT7)</f>
        <v>0</v>
      </c>
      <c r="AW7" s="459" t="str">
        <f t="shared" ref="AW7:AW51" si="1">IF((AU7+AV7)=(AX7+AY7),"OK","Controllare totale")</f>
        <v>OK</v>
      </c>
      <c r="AX7" s="462">
        <f>'t1'!K7-'t3'!C7-'t3'!E7-'t3'!G7-'t3'!I7+'t3'!K7+'t3'!M7+'t3'!O7</f>
        <v>0</v>
      </c>
      <c r="AY7" s="463">
        <f>'t1'!L7-'t3'!D7-'t3'!F7-'t3'!H7-'t3'!J7+'t3'!L7+'t3'!N7+'t3'!P7</f>
        <v>0</v>
      </c>
      <c r="AZ7" s="42">
        <f>'t1'!M7</f>
        <v>0</v>
      </c>
    </row>
    <row r="8" spans="1:52" ht="12.75" customHeight="1" x14ac:dyDescent="0.2">
      <c r="A8" s="202" t="str">
        <f>'t1'!A8</f>
        <v>SEGRETARIO C</v>
      </c>
      <c r="B8" s="250" t="str">
        <f>'t1'!B8</f>
        <v>0D0485</v>
      </c>
      <c r="C8" s="456"/>
      <c r="D8" s="46"/>
      <c r="E8" s="456"/>
      <c r="F8" s="46"/>
      <c r="G8" s="456"/>
      <c r="H8" s="46"/>
      <c r="I8" s="456"/>
      <c r="J8" s="46"/>
      <c r="K8" s="456"/>
      <c r="L8" s="46"/>
      <c r="M8" s="456"/>
      <c r="N8" s="46"/>
      <c r="O8" s="456"/>
      <c r="P8" s="46"/>
      <c r="Q8" s="456"/>
      <c r="R8" s="46"/>
      <c r="S8" s="456"/>
      <c r="T8" s="46"/>
      <c r="U8" s="456"/>
      <c r="V8" s="46"/>
      <c r="W8" s="456"/>
      <c r="X8" s="46"/>
      <c r="Y8" s="456"/>
      <c r="Z8" s="46"/>
      <c r="AA8" s="456"/>
      <c r="AB8" s="46"/>
      <c r="AC8" s="456"/>
      <c r="AD8" s="46"/>
      <c r="AE8" s="456"/>
      <c r="AF8" s="46"/>
      <c r="AG8" s="456"/>
      <c r="AH8" s="46"/>
      <c r="AI8" s="456"/>
      <c r="AJ8" s="46"/>
      <c r="AK8" s="456"/>
      <c r="AL8" s="46"/>
      <c r="AM8" s="456"/>
      <c r="AN8" s="46"/>
      <c r="AO8" s="456"/>
      <c r="AP8" s="46"/>
      <c r="AQ8" s="456"/>
      <c r="AR8" s="46"/>
      <c r="AS8" s="456"/>
      <c r="AT8" s="46"/>
      <c r="AU8" s="457">
        <f t="shared" ref="AU8:AU50" si="2">SUM(S8,U8,W8,Y8,C8,E8,G8,I8,K8,M8,O8,Q8,AA8,AC8,AE8,AG8,AI8,AK8,AM8,AO8,AQ8,AS8)</f>
        <v>0</v>
      </c>
      <c r="AV8" s="458">
        <f t="shared" si="0"/>
        <v>0</v>
      </c>
      <c r="AW8" s="459" t="str">
        <f t="shared" si="1"/>
        <v>OK</v>
      </c>
      <c r="AX8" s="462">
        <f>'t1'!K8-'t3'!C8-'t3'!E8-'t3'!G8-'t3'!I8+'t3'!K8+'t3'!M8+'t3'!O8</f>
        <v>0</v>
      </c>
      <c r="AY8" s="463">
        <f>'t1'!L8-'t3'!D8-'t3'!F8-'t3'!H8-'t3'!J8+'t3'!L8+'t3'!N8+'t3'!P8</f>
        <v>0</v>
      </c>
      <c r="AZ8" s="42">
        <f>'t1'!M8</f>
        <v>0</v>
      </c>
    </row>
    <row r="9" spans="1:52" ht="12.75" customHeight="1" x14ac:dyDescent="0.2">
      <c r="A9" s="202" t="str">
        <f>'t1'!A9</f>
        <v>DIRETTORE  GENERALE</v>
      </c>
      <c r="B9" s="250" t="str">
        <f>'t1'!B9</f>
        <v>0D0097</v>
      </c>
      <c r="C9" s="456"/>
      <c r="D9" s="46"/>
      <c r="E9" s="456"/>
      <c r="F9" s="46"/>
      <c r="G9" s="456"/>
      <c r="H9" s="46"/>
      <c r="I9" s="456"/>
      <c r="J9" s="46"/>
      <c r="K9" s="456"/>
      <c r="L9" s="46"/>
      <c r="M9" s="456"/>
      <c r="N9" s="46"/>
      <c r="O9" s="456"/>
      <c r="P9" s="46"/>
      <c r="Q9" s="456"/>
      <c r="R9" s="46"/>
      <c r="S9" s="456"/>
      <c r="T9" s="46"/>
      <c r="U9" s="456"/>
      <c r="V9" s="46"/>
      <c r="W9" s="456"/>
      <c r="X9" s="46"/>
      <c r="Y9" s="456"/>
      <c r="Z9" s="46"/>
      <c r="AA9" s="456"/>
      <c r="AB9" s="46"/>
      <c r="AC9" s="456"/>
      <c r="AD9" s="46"/>
      <c r="AE9" s="456"/>
      <c r="AF9" s="46"/>
      <c r="AG9" s="456"/>
      <c r="AH9" s="46"/>
      <c r="AI9" s="456"/>
      <c r="AJ9" s="46"/>
      <c r="AK9" s="456"/>
      <c r="AL9" s="46"/>
      <c r="AM9" s="456"/>
      <c r="AN9" s="46"/>
      <c r="AO9" s="456"/>
      <c r="AP9" s="46"/>
      <c r="AQ9" s="456"/>
      <c r="AR9" s="46"/>
      <c r="AS9" s="456"/>
      <c r="AT9" s="46"/>
      <c r="AU9" s="457">
        <f t="shared" si="2"/>
        <v>0</v>
      </c>
      <c r="AV9" s="458">
        <f>SUM(T9,V9,X9,Z9,D9,F9,H9,J9,L9,N9,P9,R9,AB9,AD9,AF9,AH9,AJ9,AL9,AN9,AP9,AR9,AT9)</f>
        <v>0</v>
      </c>
      <c r="AW9" s="459" t="str">
        <f>IF((AU9+AV9)=(AX9+AY9),"OK","Controllare totale")</f>
        <v>OK</v>
      </c>
      <c r="AX9" s="462">
        <f>'t1'!K9-'t3'!C9-'t3'!E9-'t3'!G9-'t3'!I9+'t3'!K9+'t3'!M9+'t3'!O9</f>
        <v>0</v>
      </c>
      <c r="AY9" s="463">
        <f>'t1'!L9-'t3'!D9-'t3'!F9-'t3'!H9-'t3'!J9+'t3'!L9+'t3'!N9+'t3'!P9</f>
        <v>0</v>
      </c>
      <c r="AZ9" s="42">
        <f>'t1'!M9</f>
        <v>0</v>
      </c>
    </row>
    <row r="10" spans="1:52" ht="12.75" customHeight="1" x14ac:dyDescent="0.2">
      <c r="A10" s="202" t="str">
        <f>'t1'!A10</f>
        <v>ALTE SPECIALIZZ. FUORI D.O.</v>
      </c>
      <c r="B10" s="250" t="str">
        <f>'t1'!B10</f>
        <v>0D0095</v>
      </c>
      <c r="C10" s="456"/>
      <c r="D10" s="46"/>
      <c r="E10" s="456"/>
      <c r="F10" s="46"/>
      <c r="G10" s="456"/>
      <c r="H10" s="46"/>
      <c r="I10" s="456"/>
      <c r="J10" s="46"/>
      <c r="K10" s="456"/>
      <c r="L10" s="46"/>
      <c r="M10" s="456"/>
      <c r="N10" s="46"/>
      <c r="O10" s="456"/>
      <c r="P10" s="46"/>
      <c r="Q10" s="456"/>
      <c r="R10" s="46"/>
      <c r="S10" s="456"/>
      <c r="T10" s="46"/>
      <c r="U10" s="456"/>
      <c r="V10" s="46"/>
      <c r="W10" s="456"/>
      <c r="X10" s="46"/>
      <c r="Y10" s="456"/>
      <c r="Z10" s="46"/>
      <c r="AA10" s="456"/>
      <c r="AB10" s="46"/>
      <c r="AC10" s="456"/>
      <c r="AD10" s="46"/>
      <c r="AE10" s="456"/>
      <c r="AF10" s="46"/>
      <c r="AG10" s="456"/>
      <c r="AH10" s="46"/>
      <c r="AI10" s="456"/>
      <c r="AJ10" s="46"/>
      <c r="AK10" s="456"/>
      <c r="AL10" s="46"/>
      <c r="AM10" s="456"/>
      <c r="AN10" s="46"/>
      <c r="AO10" s="456"/>
      <c r="AP10" s="46"/>
      <c r="AQ10" s="456"/>
      <c r="AR10" s="46"/>
      <c r="AS10" s="456"/>
      <c r="AT10" s="46"/>
      <c r="AU10" s="457">
        <f t="shared" si="2"/>
        <v>0</v>
      </c>
      <c r="AV10" s="458">
        <f>SUM(T10,V10,X10,Z10,D10,F10,H10,J10,L10,N10,P10,R10,AB10,AD10,AF10,AH10,AJ10,AL10,AN10,AP10,AR10,AT10)</f>
        <v>0</v>
      </c>
      <c r="AW10" s="459" t="str">
        <f>IF((AU10+AV10)=(AX10+AY10),"OK","Controllare totale")</f>
        <v>OK</v>
      </c>
      <c r="AX10" s="462">
        <f>'t1'!K10-'t3'!C10-'t3'!E10-'t3'!G10-'t3'!I10+'t3'!K10+'t3'!M10+'t3'!O10</f>
        <v>0</v>
      </c>
      <c r="AY10" s="463">
        <f>'t1'!L10-'t3'!D10-'t3'!F10-'t3'!H10-'t3'!J10+'t3'!L10+'t3'!N10+'t3'!P10</f>
        <v>0</v>
      </c>
      <c r="AZ10" s="42">
        <f>'t1'!M10</f>
        <v>0</v>
      </c>
    </row>
    <row r="11" spans="1:52" ht="12.75" customHeight="1" x14ac:dyDescent="0.2">
      <c r="A11" s="202" t="str">
        <f>'t1'!A11</f>
        <v>DIRIGENTE A TEMPO DETERMINATO FUORI D.O.</v>
      </c>
      <c r="B11" s="250" t="str">
        <f>'t1'!B11</f>
        <v>0D0098</v>
      </c>
      <c r="C11" s="456"/>
      <c r="D11" s="46"/>
      <c r="E11" s="456"/>
      <c r="F11" s="46"/>
      <c r="G11" s="456"/>
      <c r="H11" s="46"/>
      <c r="I11" s="456"/>
      <c r="J11" s="46"/>
      <c r="K11" s="456"/>
      <c r="L11" s="46"/>
      <c r="M11" s="456"/>
      <c r="N11" s="46"/>
      <c r="O11" s="456"/>
      <c r="P11" s="46"/>
      <c r="Q11" s="456"/>
      <c r="R11" s="46"/>
      <c r="S11" s="456"/>
      <c r="T11" s="46"/>
      <c r="U11" s="456"/>
      <c r="V11" s="46"/>
      <c r="W11" s="456"/>
      <c r="X11" s="46"/>
      <c r="Y11" s="456"/>
      <c r="Z11" s="46"/>
      <c r="AA11" s="456"/>
      <c r="AB11" s="46"/>
      <c r="AC11" s="456"/>
      <c r="AD11" s="46"/>
      <c r="AE11" s="456"/>
      <c r="AF11" s="46"/>
      <c r="AG11" s="456"/>
      <c r="AH11" s="46"/>
      <c r="AI11" s="456"/>
      <c r="AJ11" s="46"/>
      <c r="AK11" s="456"/>
      <c r="AL11" s="46"/>
      <c r="AM11" s="456"/>
      <c r="AN11" s="46"/>
      <c r="AO11" s="456"/>
      <c r="AP11" s="46"/>
      <c r="AQ11" s="456"/>
      <c r="AR11" s="46"/>
      <c r="AS11" s="456"/>
      <c r="AT11" s="46"/>
      <c r="AU11" s="457">
        <f t="shared" si="2"/>
        <v>0</v>
      </c>
      <c r="AV11" s="458">
        <f>SUM(T11,V11,X11,Z11,D11,F11,H11,J11,L11,N11,P11,R11,AB11,AD11,AF11,AH11,AJ11,AL11,AN11,AP11,AR11,AT11)</f>
        <v>0</v>
      </c>
      <c r="AW11" s="459" t="str">
        <f>IF((AU11+AV11)=(AX11+AY11),"OK","Controllare totale")</f>
        <v>OK</v>
      </c>
      <c r="AX11" s="462">
        <f>'t1'!K11-'t3'!C11-'t3'!E11-'t3'!G11-'t3'!I11+'t3'!K11+'t3'!M11+'t3'!O11</f>
        <v>0</v>
      </c>
      <c r="AY11" s="463">
        <f>'t1'!L11-'t3'!D11-'t3'!F11-'t3'!H11-'t3'!J11+'t3'!L11+'t3'!N11+'t3'!P11</f>
        <v>0</v>
      </c>
      <c r="AZ11" s="42">
        <f>'t1'!M11</f>
        <v>0</v>
      </c>
    </row>
    <row r="12" spans="1:52" ht="12.75" customHeight="1" x14ac:dyDescent="0.2">
      <c r="A12" s="202" t="str">
        <f>'t1'!A12</f>
        <v>SEGRETARIO GENERALE CCIAA</v>
      </c>
      <c r="B12" s="250" t="str">
        <f>'t1'!B12</f>
        <v>0D0104</v>
      </c>
      <c r="C12" s="456"/>
      <c r="D12" s="46"/>
      <c r="E12" s="456"/>
      <c r="F12" s="46"/>
      <c r="G12" s="456"/>
      <c r="H12" s="46"/>
      <c r="I12" s="456"/>
      <c r="J12" s="46"/>
      <c r="K12" s="456"/>
      <c r="L12" s="46"/>
      <c r="M12" s="456"/>
      <c r="N12" s="46"/>
      <c r="O12" s="456"/>
      <c r="P12" s="46"/>
      <c r="Q12" s="456"/>
      <c r="R12" s="46"/>
      <c r="S12" s="456"/>
      <c r="T12" s="46"/>
      <c r="U12" s="456"/>
      <c r="V12" s="46"/>
      <c r="W12" s="456"/>
      <c r="X12" s="46"/>
      <c r="Y12" s="456"/>
      <c r="Z12" s="46"/>
      <c r="AA12" s="456"/>
      <c r="AB12" s="46"/>
      <c r="AC12" s="456"/>
      <c r="AD12" s="46"/>
      <c r="AE12" s="456"/>
      <c r="AF12" s="46"/>
      <c r="AG12" s="456"/>
      <c r="AH12" s="46"/>
      <c r="AI12" s="456"/>
      <c r="AJ12" s="46"/>
      <c r="AK12" s="456"/>
      <c r="AL12" s="46"/>
      <c r="AM12" s="456"/>
      <c r="AN12" s="46"/>
      <c r="AO12" s="456"/>
      <c r="AP12" s="46"/>
      <c r="AQ12" s="456"/>
      <c r="AR12" s="46"/>
      <c r="AS12" s="456"/>
      <c r="AT12" s="46"/>
      <c r="AU12" s="457">
        <f t="shared" si="2"/>
        <v>0</v>
      </c>
      <c r="AV12" s="458">
        <f>SUM(T12,V12,X12,Z12,D12,F12,H12,J12,L12,N12,P12,R12,AB12,AD12,AF12,AH12,AJ12,AL12,AN12,AP12,AR12,AT12)</f>
        <v>0</v>
      </c>
      <c r="AW12" s="459" t="str">
        <f>IF((AU12+AV12)=(AX12+AY12),"OK","Controllare totale")</f>
        <v>Controllare totale</v>
      </c>
      <c r="AX12" s="462">
        <f>'t1'!K12-'t3'!C12-'t3'!E12-'t3'!G12-'t3'!I12+'t3'!K12+'t3'!M12+'t3'!O12</f>
        <v>1</v>
      </c>
      <c r="AY12" s="463">
        <f>'t1'!L12-'t3'!D12-'t3'!F12-'t3'!H12-'t3'!J12+'t3'!L12+'t3'!N12+'t3'!P12</f>
        <v>0</v>
      </c>
      <c r="AZ12" s="42">
        <f>'t1'!M12</f>
        <v>1</v>
      </c>
    </row>
    <row r="13" spans="1:52" ht="12.75" customHeight="1" x14ac:dyDescent="0.2">
      <c r="A13" s="202" t="str">
        <f>'t1'!A13</f>
        <v>DIRIGENTE A TEMPO INDETERMINATO</v>
      </c>
      <c r="B13" s="250" t="str">
        <f>'t1'!B13</f>
        <v>0D0164</v>
      </c>
      <c r="C13" s="456"/>
      <c r="D13" s="46"/>
      <c r="E13" s="456"/>
      <c r="F13" s="46"/>
      <c r="G13" s="456"/>
      <c r="H13" s="46"/>
      <c r="I13" s="456"/>
      <c r="J13" s="46"/>
      <c r="K13" s="456"/>
      <c r="L13" s="46"/>
      <c r="M13" s="456"/>
      <c r="N13" s="46"/>
      <c r="O13" s="456"/>
      <c r="P13" s="46"/>
      <c r="Q13" s="456"/>
      <c r="R13" s="46"/>
      <c r="S13" s="456"/>
      <c r="T13" s="46"/>
      <c r="U13" s="456"/>
      <c r="V13" s="46"/>
      <c r="W13" s="456"/>
      <c r="X13" s="46"/>
      <c r="Y13" s="456"/>
      <c r="Z13" s="46"/>
      <c r="AA13" s="456"/>
      <c r="AB13" s="46"/>
      <c r="AC13" s="456"/>
      <c r="AD13" s="46"/>
      <c r="AE13" s="456"/>
      <c r="AF13" s="46"/>
      <c r="AG13" s="456"/>
      <c r="AH13" s="46"/>
      <c r="AI13" s="456"/>
      <c r="AJ13" s="46"/>
      <c r="AK13" s="456"/>
      <c r="AL13" s="46"/>
      <c r="AM13" s="456"/>
      <c r="AN13" s="46"/>
      <c r="AO13" s="456"/>
      <c r="AP13" s="46"/>
      <c r="AQ13" s="456"/>
      <c r="AR13" s="46"/>
      <c r="AS13" s="456"/>
      <c r="AT13" s="46"/>
      <c r="AU13" s="457">
        <f t="shared" si="2"/>
        <v>0</v>
      </c>
      <c r="AV13" s="458">
        <f>SUM(T13,V13,X13,Z13,D13,F13,H13,J13,L13,N13,P13,R13,AB13,AD13,AF13,AH13,AJ13,AL13,AN13,AP13,AR13,AT13)</f>
        <v>0</v>
      </c>
      <c r="AW13" s="459" t="str">
        <f>IF((AU13+AV13)=(AX13+AY13),"OK","Controllare totale")</f>
        <v>Controllare totale</v>
      </c>
      <c r="AX13" s="462">
        <f>'t1'!K13-'t3'!C13-'t3'!E13-'t3'!G13-'t3'!I13+'t3'!K13+'t3'!M13+'t3'!O13</f>
        <v>1</v>
      </c>
      <c r="AY13" s="463">
        <f>'t1'!L13-'t3'!D13-'t3'!F13-'t3'!H13-'t3'!J13+'t3'!L13+'t3'!N13+'t3'!P13</f>
        <v>0</v>
      </c>
      <c r="AZ13" s="42">
        <f>'t1'!M13</f>
        <v>1</v>
      </c>
    </row>
    <row r="14" spans="1:52" ht="12.75" customHeight="1" x14ac:dyDescent="0.2">
      <c r="A14" s="202" t="str">
        <f>'t1'!A14</f>
        <v>DIRIGENTE A TEMPO DETERMINATO IN D.O.</v>
      </c>
      <c r="B14" s="250" t="str">
        <f>'t1'!B14</f>
        <v>0D0165</v>
      </c>
      <c r="C14" s="456"/>
      <c r="D14" s="46"/>
      <c r="E14" s="456"/>
      <c r="F14" s="46"/>
      <c r="G14" s="456"/>
      <c r="H14" s="46"/>
      <c r="I14" s="456"/>
      <c r="J14" s="46"/>
      <c r="K14" s="456"/>
      <c r="L14" s="46"/>
      <c r="M14" s="456"/>
      <c r="N14" s="46"/>
      <c r="O14" s="456"/>
      <c r="P14" s="46"/>
      <c r="Q14" s="456"/>
      <c r="R14" s="46"/>
      <c r="S14" s="456"/>
      <c r="T14" s="46"/>
      <c r="U14" s="456"/>
      <c r="V14" s="46"/>
      <c r="W14" s="456"/>
      <c r="X14" s="46"/>
      <c r="Y14" s="456"/>
      <c r="Z14" s="46"/>
      <c r="AA14" s="456"/>
      <c r="AB14" s="46"/>
      <c r="AC14" s="456"/>
      <c r="AD14" s="46"/>
      <c r="AE14" s="456"/>
      <c r="AF14" s="46"/>
      <c r="AG14" s="456"/>
      <c r="AH14" s="46"/>
      <c r="AI14" s="456"/>
      <c r="AJ14" s="46"/>
      <c r="AK14" s="456"/>
      <c r="AL14" s="46"/>
      <c r="AM14" s="456"/>
      <c r="AN14" s="46"/>
      <c r="AO14" s="456"/>
      <c r="AP14" s="46"/>
      <c r="AQ14" s="456"/>
      <c r="AR14" s="46"/>
      <c r="AS14" s="456"/>
      <c r="AT14" s="46"/>
      <c r="AU14" s="457">
        <f t="shared" si="2"/>
        <v>0</v>
      </c>
      <c r="AV14" s="458">
        <f t="shared" si="0"/>
        <v>0</v>
      </c>
      <c r="AW14" s="459" t="str">
        <f t="shared" si="1"/>
        <v>OK</v>
      </c>
      <c r="AX14" s="462">
        <f>'t1'!K14-'t3'!C14-'t3'!E14-'t3'!G14-'t3'!I14+'t3'!K14+'t3'!M14+'t3'!O14</f>
        <v>0</v>
      </c>
      <c r="AY14" s="463">
        <f>'t1'!L14-'t3'!D14-'t3'!F14-'t3'!H14-'t3'!J14+'t3'!L14+'t3'!N14+'t3'!P14</f>
        <v>0</v>
      </c>
      <c r="AZ14" s="42">
        <f>'t1'!M14</f>
        <v>0</v>
      </c>
    </row>
    <row r="15" spans="1:52" ht="12.75" customHeight="1" x14ac:dyDescent="0.2">
      <c r="A15" s="202" t="str">
        <f>'t1'!A15</f>
        <v xml:space="preserve">ALTE SPECIALIZZ. IN D.O. </v>
      </c>
      <c r="B15" s="250" t="str">
        <f>'t1'!B15</f>
        <v>0D0I95</v>
      </c>
      <c r="C15" s="456"/>
      <c r="D15" s="46"/>
      <c r="E15" s="456"/>
      <c r="F15" s="46"/>
      <c r="G15" s="456"/>
      <c r="H15" s="46"/>
      <c r="I15" s="456"/>
      <c r="J15" s="46"/>
      <c r="K15" s="456"/>
      <c r="L15" s="46"/>
      <c r="M15" s="456"/>
      <c r="N15" s="46"/>
      <c r="O15" s="456"/>
      <c r="P15" s="46"/>
      <c r="Q15" s="456"/>
      <c r="R15" s="46"/>
      <c r="S15" s="456"/>
      <c r="T15" s="46"/>
      <c r="U15" s="456"/>
      <c r="V15" s="46"/>
      <c r="W15" s="456"/>
      <c r="X15" s="46"/>
      <c r="Y15" s="456"/>
      <c r="Z15" s="46"/>
      <c r="AA15" s="456"/>
      <c r="AB15" s="46"/>
      <c r="AC15" s="456"/>
      <c r="AD15" s="46"/>
      <c r="AE15" s="456"/>
      <c r="AF15" s="46"/>
      <c r="AG15" s="456"/>
      <c r="AH15" s="46"/>
      <c r="AI15" s="456"/>
      <c r="AJ15" s="46"/>
      <c r="AK15" s="456"/>
      <c r="AL15" s="46"/>
      <c r="AM15" s="456"/>
      <c r="AN15" s="46"/>
      <c r="AO15" s="456"/>
      <c r="AP15" s="46"/>
      <c r="AQ15" s="456"/>
      <c r="AR15" s="46"/>
      <c r="AS15" s="456"/>
      <c r="AT15" s="46"/>
      <c r="AU15" s="457">
        <f t="shared" si="2"/>
        <v>0</v>
      </c>
      <c r="AV15" s="458">
        <f t="shared" si="0"/>
        <v>0</v>
      </c>
      <c r="AW15" s="459" t="str">
        <f t="shared" si="1"/>
        <v>OK</v>
      </c>
      <c r="AX15" s="462">
        <f>'t1'!K15-'t3'!C15-'t3'!E15-'t3'!G15-'t3'!I15+'t3'!K15+'t3'!M15+'t3'!O15</f>
        <v>0</v>
      </c>
      <c r="AY15" s="463">
        <f>'t1'!L15-'t3'!D15-'t3'!F15-'t3'!H15-'t3'!J15+'t3'!L15+'t3'!N15+'t3'!P15</f>
        <v>0</v>
      </c>
      <c r="AZ15" s="42">
        <f>'t1'!M15</f>
        <v>0</v>
      </c>
    </row>
    <row r="16" spans="1:52" ht="12.75" customHeight="1" x14ac:dyDescent="0.2">
      <c r="A16" s="202" t="str">
        <f>'t1'!A16</f>
        <v>RESPONSABILE DEI SERVIZI O DEGLI UFFICI IN D.O</v>
      </c>
      <c r="B16" s="250" t="str">
        <f>'t1'!B16</f>
        <v>0D0I96</v>
      </c>
      <c r="C16" s="456"/>
      <c r="D16" s="46"/>
      <c r="E16" s="456"/>
      <c r="F16" s="46"/>
      <c r="G16" s="456"/>
      <c r="H16" s="46"/>
      <c r="I16" s="456"/>
      <c r="J16" s="46"/>
      <c r="K16" s="456"/>
      <c r="L16" s="46"/>
      <c r="M16" s="456"/>
      <c r="N16" s="46"/>
      <c r="O16" s="456"/>
      <c r="P16" s="46"/>
      <c r="Q16" s="456"/>
      <c r="R16" s="46"/>
      <c r="S16" s="456"/>
      <c r="T16" s="46"/>
      <c r="U16" s="456"/>
      <c r="V16" s="46"/>
      <c r="W16" s="456"/>
      <c r="X16" s="46"/>
      <c r="Y16" s="456"/>
      <c r="Z16" s="46"/>
      <c r="AA16" s="456"/>
      <c r="AB16" s="46"/>
      <c r="AC16" s="456"/>
      <c r="AD16" s="46"/>
      <c r="AE16" s="456"/>
      <c r="AF16" s="46"/>
      <c r="AG16" s="456"/>
      <c r="AH16" s="46"/>
      <c r="AI16" s="456"/>
      <c r="AJ16" s="46"/>
      <c r="AK16" s="456"/>
      <c r="AL16" s="46"/>
      <c r="AM16" s="456"/>
      <c r="AN16" s="46"/>
      <c r="AO16" s="456"/>
      <c r="AP16" s="46"/>
      <c r="AQ16" s="456"/>
      <c r="AR16" s="46"/>
      <c r="AS16" s="456"/>
      <c r="AT16" s="46"/>
      <c r="AU16" s="457">
        <f>SUM(S16,U16,W16,Y16,C16,E16,G16,I16,K16,M16,O16,Q16,AA16,AC16,AE16,AG16,AI16,AK16,AM16,AO16,AQ16,AS16)</f>
        <v>0</v>
      </c>
      <c r="AV16" s="458">
        <f>SUM(T16,V16,X16,Z16,D16,F16,H16,J16,L16,N16,P16,R16,AB16,AD16,AF16,AH16,AJ16,AL16,AN16,AP16,AR16,AT16)</f>
        <v>0</v>
      </c>
      <c r="AW16" s="459" t="str">
        <f>IF((AU16+AV16)=(AX16+AY16),"OK","Controllare totale")</f>
        <v>OK</v>
      </c>
      <c r="AX16" s="462">
        <f>'t1'!K16-'t3'!C16-'t3'!E16-'t3'!G16-'t3'!I16+'t3'!K16+'t3'!M16+'t3'!O16</f>
        <v>0</v>
      </c>
      <c r="AY16" s="463">
        <f>'t1'!L16-'t3'!D16-'t3'!F16-'t3'!H16-'t3'!J16+'t3'!L16+'t3'!N16+'t3'!P16</f>
        <v>0</v>
      </c>
      <c r="AZ16" s="42">
        <f>'t1'!M16</f>
        <v>0</v>
      </c>
    </row>
    <row r="17" spans="1:52" ht="12.75" customHeight="1" x14ac:dyDescent="0.2">
      <c r="A17" s="202" t="str">
        <f>'t1'!A17</f>
        <v>POSIZIONE ECONOMICA D7</v>
      </c>
      <c r="B17" s="250" t="str">
        <f>'t1'!B17</f>
        <v>0D7000</v>
      </c>
      <c r="C17" s="456"/>
      <c r="D17" s="46"/>
      <c r="E17" s="456"/>
      <c r="F17" s="46"/>
      <c r="G17" s="456"/>
      <c r="H17" s="46"/>
      <c r="I17" s="456"/>
      <c r="J17" s="46"/>
      <c r="K17" s="456"/>
      <c r="L17" s="46"/>
      <c r="M17" s="456"/>
      <c r="N17" s="46"/>
      <c r="O17" s="456"/>
      <c r="P17" s="46"/>
      <c r="Q17" s="456"/>
      <c r="R17" s="46"/>
      <c r="S17" s="456"/>
      <c r="T17" s="46"/>
      <c r="U17" s="456"/>
      <c r="V17" s="46"/>
      <c r="W17" s="456"/>
      <c r="X17" s="46"/>
      <c r="Y17" s="456"/>
      <c r="Z17" s="46"/>
      <c r="AA17" s="456"/>
      <c r="AB17" s="46"/>
      <c r="AC17" s="456"/>
      <c r="AD17" s="46"/>
      <c r="AE17" s="456"/>
      <c r="AF17" s="46"/>
      <c r="AG17" s="456"/>
      <c r="AH17" s="46"/>
      <c r="AI17" s="456"/>
      <c r="AJ17" s="46"/>
      <c r="AK17" s="456"/>
      <c r="AL17" s="46"/>
      <c r="AM17" s="456"/>
      <c r="AN17" s="46"/>
      <c r="AO17" s="456"/>
      <c r="AP17" s="46"/>
      <c r="AQ17" s="456"/>
      <c r="AR17" s="46"/>
      <c r="AS17" s="456"/>
      <c r="AT17" s="46"/>
      <c r="AU17" s="457">
        <f t="shared" si="2"/>
        <v>0</v>
      </c>
      <c r="AV17" s="458">
        <f t="shared" si="0"/>
        <v>0</v>
      </c>
      <c r="AW17" s="459" t="str">
        <f t="shared" si="1"/>
        <v>Controllare totale</v>
      </c>
      <c r="AX17" s="462">
        <f>'t1'!K17-'t3'!C17-'t3'!E17-'t3'!G17-'t3'!I17+'t3'!K17+'t3'!M17+'t3'!O17</f>
        <v>2</v>
      </c>
      <c r="AY17" s="463">
        <f>'t1'!L17-'t3'!D17-'t3'!F17-'t3'!H17-'t3'!J17+'t3'!L17+'t3'!N17+'t3'!P17</f>
        <v>9</v>
      </c>
      <c r="AZ17" s="42">
        <f>'t1'!M17</f>
        <v>1</v>
      </c>
    </row>
    <row r="18" spans="1:52" ht="12.75" customHeight="1" x14ac:dyDescent="0.2">
      <c r="A18" s="202" t="str">
        <f>'t1'!A18</f>
        <v>POSIZIONE ECONOMICA D6</v>
      </c>
      <c r="B18" s="250" t="str">
        <f>'t1'!B18</f>
        <v>099000</v>
      </c>
      <c r="C18" s="456"/>
      <c r="D18" s="46"/>
      <c r="E18" s="456"/>
      <c r="F18" s="46"/>
      <c r="G18" s="456"/>
      <c r="H18" s="46"/>
      <c r="I18" s="456"/>
      <c r="J18" s="46"/>
      <c r="K18" s="456"/>
      <c r="L18" s="46"/>
      <c r="M18" s="456"/>
      <c r="N18" s="46"/>
      <c r="O18" s="456"/>
      <c r="P18" s="46"/>
      <c r="Q18" s="456"/>
      <c r="R18" s="46"/>
      <c r="S18" s="456"/>
      <c r="T18" s="46"/>
      <c r="U18" s="456"/>
      <c r="V18" s="46"/>
      <c r="W18" s="456"/>
      <c r="X18" s="46"/>
      <c r="Y18" s="456"/>
      <c r="Z18" s="46"/>
      <c r="AA18" s="456"/>
      <c r="AB18" s="46"/>
      <c r="AC18" s="456"/>
      <c r="AD18" s="46"/>
      <c r="AE18" s="456"/>
      <c r="AF18" s="46"/>
      <c r="AG18" s="456"/>
      <c r="AH18" s="46"/>
      <c r="AI18" s="456"/>
      <c r="AJ18" s="46"/>
      <c r="AK18" s="456"/>
      <c r="AL18" s="46"/>
      <c r="AM18" s="456"/>
      <c r="AN18" s="46"/>
      <c r="AO18" s="456"/>
      <c r="AP18" s="46"/>
      <c r="AQ18" s="456"/>
      <c r="AR18" s="46"/>
      <c r="AS18" s="456"/>
      <c r="AT18" s="46"/>
      <c r="AU18" s="457">
        <f t="shared" si="2"/>
        <v>0</v>
      </c>
      <c r="AV18" s="458">
        <f t="shared" si="0"/>
        <v>0</v>
      </c>
      <c r="AW18" s="459" t="str">
        <f t="shared" si="1"/>
        <v>Controllare totale</v>
      </c>
      <c r="AX18" s="462">
        <f>'t1'!K18-'t3'!C18-'t3'!E18-'t3'!G18-'t3'!I18+'t3'!K18+'t3'!M18+'t3'!O18</f>
        <v>1</v>
      </c>
      <c r="AY18" s="463">
        <f>'t1'!L18-'t3'!D18-'t3'!F18-'t3'!H18-'t3'!J18+'t3'!L18+'t3'!N18+'t3'!P18</f>
        <v>4</v>
      </c>
      <c r="AZ18" s="42">
        <f>'t1'!M18</f>
        <v>1</v>
      </c>
    </row>
    <row r="19" spans="1:52" ht="12.75" customHeight="1" x14ac:dyDescent="0.2">
      <c r="A19" s="202" t="str">
        <f>'t1'!A19</f>
        <v>POSIZIONE ECONOMICA D5</v>
      </c>
      <c r="B19" s="250" t="str">
        <f>'t1'!B19</f>
        <v>0D5000</v>
      </c>
      <c r="C19" s="456"/>
      <c r="D19" s="46"/>
      <c r="E19" s="456"/>
      <c r="F19" s="46"/>
      <c r="G19" s="456"/>
      <c r="H19" s="46"/>
      <c r="I19" s="456"/>
      <c r="J19" s="46"/>
      <c r="K19" s="456"/>
      <c r="L19" s="46"/>
      <c r="M19" s="456"/>
      <c r="N19" s="46"/>
      <c r="O19" s="456"/>
      <c r="P19" s="46"/>
      <c r="Q19" s="456"/>
      <c r="R19" s="46"/>
      <c r="S19" s="456"/>
      <c r="T19" s="46"/>
      <c r="U19" s="456"/>
      <c r="V19" s="46"/>
      <c r="W19" s="456"/>
      <c r="X19" s="46"/>
      <c r="Y19" s="456"/>
      <c r="Z19" s="46"/>
      <c r="AA19" s="456"/>
      <c r="AB19" s="46"/>
      <c r="AC19" s="456"/>
      <c r="AD19" s="46"/>
      <c r="AE19" s="456"/>
      <c r="AF19" s="46"/>
      <c r="AG19" s="456"/>
      <c r="AH19" s="46"/>
      <c r="AI19" s="456"/>
      <c r="AJ19" s="46"/>
      <c r="AK19" s="456"/>
      <c r="AL19" s="46"/>
      <c r="AM19" s="456"/>
      <c r="AN19" s="46"/>
      <c r="AO19" s="456"/>
      <c r="AP19" s="46"/>
      <c r="AQ19" s="456"/>
      <c r="AR19" s="46"/>
      <c r="AS19" s="456"/>
      <c r="AT19" s="46"/>
      <c r="AU19" s="457">
        <f t="shared" si="2"/>
        <v>0</v>
      </c>
      <c r="AV19" s="458">
        <f t="shared" si="0"/>
        <v>0</v>
      </c>
      <c r="AW19" s="459" t="str">
        <f t="shared" si="1"/>
        <v>Controllare totale</v>
      </c>
      <c r="AX19" s="462">
        <f>'t1'!K19-'t3'!C19-'t3'!E19-'t3'!G19-'t3'!I19+'t3'!K19+'t3'!M19+'t3'!O19</f>
        <v>0</v>
      </c>
      <c r="AY19" s="463">
        <f>'t1'!L19-'t3'!D19-'t3'!F19-'t3'!H19-'t3'!J19+'t3'!L19+'t3'!N19+'t3'!P19</f>
        <v>2</v>
      </c>
      <c r="AZ19" s="42">
        <f>'t1'!M19</f>
        <v>1</v>
      </c>
    </row>
    <row r="20" spans="1:52" ht="12.75" customHeight="1" x14ac:dyDescent="0.2">
      <c r="A20" s="202" t="str">
        <f>'t1'!A20</f>
        <v>POSIZIONE ECONOMICA D4</v>
      </c>
      <c r="B20" s="250" t="str">
        <f>'t1'!B20</f>
        <v>0D4000</v>
      </c>
      <c r="C20" s="456"/>
      <c r="D20" s="46"/>
      <c r="E20" s="456"/>
      <c r="F20" s="46"/>
      <c r="G20" s="456"/>
      <c r="H20" s="46"/>
      <c r="I20" s="456"/>
      <c r="J20" s="46"/>
      <c r="K20" s="456"/>
      <c r="L20" s="46"/>
      <c r="M20" s="456"/>
      <c r="N20" s="46"/>
      <c r="O20" s="456"/>
      <c r="P20" s="46"/>
      <c r="Q20" s="456"/>
      <c r="R20" s="46"/>
      <c r="S20" s="456"/>
      <c r="T20" s="46"/>
      <c r="U20" s="456"/>
      <c r="V20" s="46"/>
      <c r="W20" s="456"/>
      <c r="X20" s="46"/>
      <c r="Y20" s="456"/>
      <c r="Z20" s="46"/>
      <c r="AA20" s="456"/>
      <c r="AB20" s="46"/>
      <c r="AC20" s="456"/>
      <c r="AD20" s="46"/>
      <c r="AE20" s="456"/>
      <c r="AF20" s="46"/>
      <c r="AG20" s="456"/>
      <c r="AH20" s="46"/>
      <c r="AI20" s="456"/>
      <c r="AJ20" s="46"/>
      <c r="AK20" s="456"/>
      <c r="AL20" s="46"/>
      <c r="AM20" s="456"/>
      <c r="AN20" s="46"/>
      <c r="AO20" s="456"/>
      <c r="AP20" s="46"/>
      <c r="AQ20" s="456"/>
      <c r="AR20" s="46"/>
      <c r="AS20" s="456"/>
      <c r="AT20" s="46"/>
      <c r="AU20" s="457">
        <f t="shared" si="2"/>
        <v>0</v>
      </c>
      <c r="AV20" s="458">
        <f t="shared" si="0"/>
        <v>0</v>
      </c>
      <c r="AW20" s="459" t="str">
        <f t="shared" si="1"/>
        <v>Controllare totale</v>
      </c>
      <c r="AX20" s="462">
        <f>'t1'!K20-'t3'!C20-'t3'!E20-'t3'!G20-'t3'!I20+'t3'!K20+'t3'!M20+'t3'!O20</f>
        <v>1</v>
      </c>
      <c r="AY20" s="463">
        <f>'t1'!L20-'t3'!D20-'t3'!F20-'t3'!H20-'t3'!J20+'t3'!L20+'t3'!N20+'t3'!P20</f>
        <v>4</v>
      </c>
      <c r="AZ20" s="42">
        <f>'t1'!M20</f>
        <v>1</v>
      </c>
    </row>
    <row r="21" spans="1:52" ht="12.75" customHeight="1" x14ac:dyDescent="0.2">
      <c r="A21" s="202" t="str">
        <f>'t1'!A21</f>
        <v>POSIZIONE ECONOMICA D3</v>
      </c>
      <c r="B21" s="250" t="str">
        <f>'t1'!B21</f>
        <v>050000</v>
      </c>
      <c r="C21" s="456"/>
      <c r="D21" s="46"/>
      <c r="E21" s="456"/>
      <c r="F21" s="46"/>
      <c r="G21" s="456"/>
      <c r="H21" s="46"/>
      <c r="I21" s="456"/>
      <c r="J21" s="46"/>
      <c r="K21" s="456"/>
      <c r="L21" s="46"/>
      <c r="M21" s="456"/>
      <c r="N21" s="46"/>
      <c r="O21" s="456"/>
      <c r="P21" s="46"/>
      <c r="Q21" s="456"/>
      <c r="R21" s="46"/>
      <c r="S21" s="456"/>
      <c r="T21" s="46"/>
      <c r="U21" s="456"/>
      <c r="V21" s="46"/>
      <c r="W21" s="456"/>
      <c r="X21" s="46"/>
      <c r="Y21" s="456"/>
      <c r="Z21" s="46"/>
      <c r="AA21" s="456"/>
      <c r="AB21" s="46"/>
      <c r="AC21" s="456"/>
      <c r="AD21" s="46"/>
      <c r="AE21" s="456"/>
      <c r="AF21" s="46"/>
      <c r="AG21" s="456"/>
      <c r="AH21" s="46"/>
      <c r="AI21" s="456"/>
      <c r="AJ21" s="46"/>
      <c r="AK21" s="456"/>
      <c r="AL21" s="46"/>
      <c r="AM21" s="456"/>
      <c r="AN21" s="46"/>
      <c r="AO21" s="456"/>
      <c r="AP21" s="46"/>
      <c r="AQ21" s="456"/>
      <c r="AR21" s="46"/>
      <c r="AS21" s="456"/>
      <c r="AT21" s="46"/>
      <c r="AU21" s="457">
        <f t="shared" si="2"/>
        <v>0</v>
      </c>
      <c r="AV21" s="458">
        <f t="shared" si="0"/>
        <v>0</v>
      </c>
      <c r="AW21" s="459" t="str">
        <f t="shared" si="1"/>
        <v>Controllare totale</v>
      </c>
      <c r="AX21" s="462">
        <f>'t1'!K21-'t3'!C21-'t3'!E21-'t3'!G21-'t3'!I21+'t3'!K21+'t3'!M21+'t3'!O21</f>
        <v>3</v>
      </c>
      <c r="AY21" s="463">
        <f>'t1'!L21-'t3'!D21-'t3'!F21-'t3'!H21-'t3'!J21+'t3'!L21+'t3'!N21+'t3'!P21</f>
        <v>2</v>
      </c>
      <c r="AZ21" s="42">
        <f>'t1'!M21</f>
        <v>1</v>
      </c>
    </row>
    <row r="22" spans="1:52" ht="12.75" customHeight="1" x14ac:dyDescent="0.2">
      <c r="A22" s="202" t="str">
        <f>'t1'!A22</f>
        <v>POSIZIONE ECONOMICA D2</v>
      </c>
      <c r="B22" s="250" t="str">
        <f>'t1'!B22</f>
        <v>049000</v>
      </c>
      <c r="C22" s="456"/>
      <c r="D22" s="46"/>
      <c r="E22" s="456"/>
      <c r="F22" s="46"/>
      <c r="G22" s="456"/>
      <c r="H22" s="46"/>
      <c r="I22" s="456"/>
      <c r="J22" s="46"/>
      <c r="K22" s="456"/>
      <c r="L22" s="46"/>
      <c r="M22" s="456"/>
      <c r="N22" s="46"/>
      <c r="O22" s="456"/>
      <c r="P22" s="46"/>
      <c r="Q22" s="456"/>
      <c r="R22" s="46"/>
      <c r="S22" s="456"/>
      <c r="T22" s="46"/>
      <c r="U22" s="456"/>
      <c r="V22" s="46"/>
      <c r="W22" s="456"/>
      <c r="X22" s="46"/>
      <c r="Y22" s="456"/>
      <c r="Z22" s="46"/>
      <c r="AA22" s="456"/>
      <c r="AB22" s="46"/>
      <c r="AC22" s="456"/>
      <c r="AD22" s="46"/>
      <c r="AE22" s="456"/>
      <c r="AF22" s="46"/>
      <c r="AG22" s="456"/>
      <c r="AH22" s="46"/>
      <c r="AI22" s="456"/>
      <c r="AJ22" s="46"/>
      <c r="AK22" s="456"/>
      <c r="AL22" s="46"/>
      <c r="AM22" s="456"/>
      <c r="AN22" s="46"/>
      <c r="AO22" s="456"/>
      <c r="AP22" s="46"/>
      <c r="AQ22" s="456"/>
      <c r="AR22" s="46"/>
      <c r="AS22" s="456"/>
      <c r="AT22" s="46"/>
      <c r="AU22" s="457">
        <f t="shared" si="2"/>
        <v>0</v>
      </c>
      <c r="AV22" s="458">
        <f t="shared" si="0"/>
        <v>0</v>
      </c>
      <c r="AW22" s="459" t="str">
        <f t="shared" si="1"/>
        <v>OK</v>
      </c>
      <c r="AX22" s="462">
        <f>'t1'!K22-'t3'!C22-'t3'!E22-'t3'!G22-'t3'!I22+'t3'!K22+'t3'!M22+'t3'!O22</f>
        <v>0</v>
      </c>
      <c r="AY22" s="463">
        <f>'t1'!L22-'t3'!D22-'t3'!F22-'t3'!H22-'t3'!J22+'t3'!L22+'t3'!N22+'t3'!P22</f>
        <v>0</v>
      </c>
      <c r="AZ22" s="42">
        <f>'t1'!M22</f>
        <v>0</v>
      </c>
    </row>
    <row r="23" spans="1:52" ht="12.75" customHeight="1" x14ac:dyDescent="0.2">
      <c r="A23" s="202" t="str">
        <f>'t1'!A23</f>
        <v>POSIZIONE ECONOMICA D1</v>
      </c>
      <c r="B23" s="250" t="str">
        <f>'t1'!B23</f>
        <v>0D1000</v>
      </c>
      <c r="C23" s="456"/>
      <c r="D23" s="46"/>
      <c r="E23" s="456"/>
      <c r="F23" s="46"/>
      <c r="G23" s="456"/>
      <c r="H23" s="46"/>
      <c r="I23" s="456"/>
      <c r="J23" s="46"/>
      <c r="K23" s="456"/>
      <c r="L23" s="46"/>
      <c r="M23" s="456"/>
      <c r="N23" s="46"/>
      <c r="O23" s="456"/>
      <c r="P23" s="46"/>
      <c r="Q23" s="456"/>
      <c r="R23" s="46"/>
      <c r="S23" s="456"/>
      <c r="T23" s="46"/>
      <c r="U23" s="456"/>
      <c r="V23" s="46"/>
      <c r="W23" s="456"/>
      <c r="X23" s="46"/>
      <c r="Y23" s="456"/>
      <c r="Z23" s="46"/>
      <c r="AA23" s="456"/>
      <c r="AB23" s="46"/>
      <c r="AC23" s="456"/>
      <c r="AD23" s="46"/>
      <c r="AE23" s="456"/>
      <c r="AF23" s="46"/>
      <c r="AG23" s="456"/>
      <c r="AH23" s="46"/>
      <c r="AI23" s="456"/>
      <c r="AJ23" s="46"/>
      <c r="AK23" s="456"/>
      <c r="AL23" s="46"/>
      <c r="AM23" s="456"/>
      <c r="AN23" s="46"/>
      <c r="AO23" s="456"/>
      <c r="AP23" s="46"/>
      <c r="AQ23" s="456"/>
      <c r="AR23" s="46"/>
      <c r="AS23" s="456"/>
      <c r="AT23" s="46"/>
      <c r="AU23" s="457">
        <f t="shared" si="2"/>
        <v>0</v>
      </c>
      <c r="AV23" s="458">
        <f t="shared" si="0"/>
        <v>0</v>
      </c>
      <c r="AW23" s="459" t="str">
        <f t="shared" si="1"/>
        <v>OK</v>
      </c>
      <c r="AX23" s="462">
        <f>'t1'!K23-'t3'!C23-'t3'!E23-'t3'!G23-'t3'!I23+'t3'!K23+'t3'!M23+'t3'!O23</f>
        <v>0</v>
      </c>
      <c r="AY23" s="463">
        <f>'t1'!L23-'t3'!D23-'t3'!F23-'t3'!H23-'t3'!J23+'t3'!L23+'t3'!N23+'t3'!P23</f>
        <v>0</v>
      </c>
      <c r="AZ23" s="42">
        <f>'t1'!M23</f>
        <v>0</v>
      </c>
    </row>
    <row r="24" spans="1:52" ht="12.75" customHeight="1" x14ac:dyDescent="0.2">
      <c r="A24" s="202" t="str">
        <f>'t1'!A24</f>
        <v>POSIZIONE ECONOMICA C6</v>
      </c>
      <c r="B24" s="250" t="str">
        <f>'t1'!B24</f>
        <v>097000</v>
      </c>
      <c r="C24" s="456"/>
      <c r="D24" s="46"/>
      <c r="E24" s="456"/>
      <c r="F24" s="46"/>
      <c r="G24" s="456"/>
      <c r="H24" s="46"/>
      <c r="I24" s="456"/>
      <c r="J24" s="46"/>
      <c r="K24" s="456"/>
      <c r="L24" s="46"/>
      <c r="M24" s="456"/>
      <c r="N24" s="46"/>
      <c r="O24" s="456"/>
      <c r="P24" s="46"/>
      <c r="Q24" s="456"/>
      <c r="R24" s="46"/>
      <c r="S24" s="456"/>
      <c r="T24" s="46"/>
      <c r="U24" s="456"/>
      <c r="V24" s="46"/>
      <c r="W24" s="456"/>
      <c r="X24" s="46"/>
      <c r="Y24" s="456"/>
      <c r="Z24" s="46"/>
      <c r="AA24" s="456"/>
      <c r="AB24" s="46"/>
      <c r="AC24" s="456"/>
      <c r="AD24" s="46"/>
      <c r="AE24" s="456"/>
      <c r="AF24" s="46"/>
      <c r="AG24" s="456"/>
      <c r="AH24" s="46"/>
      <c r="AI24" s="456"/>
      <c r="AJ24" s="46"/>
      <c r="AK24" s="456"/>
      <c r="AL24" s="46"/>
      <c r="AM24" s="456"/>
      <c r="AN24" s="46"/>
      <c r="AO24" s="456"/>
      <c r="AP24" s="46"/>
      <c r="AQ24" s="456"/>
      <c r="AR24" s="46"/>
      <c r="AS24" s="456"/>
      <c r="AT24" s="46"/>
      <c r="AU24" s="457">
        <f t="shared" si="2"/>
        <v>0</v>
      </c>
      <c r="AV24" s="458">
        <f t="shared" si="0"/>
        <v>0</v>
      </c>
      <c r="AW24" s="459" t="str">
        <f t="shared" si="1"/>
        <v>Controllare totale</v>
      </c>
      <c r="AX24" s="462">
        <f>'t1'!K24-'t3'!C24-'t3'!E24-'t3'!G24-'t3'!I24+'t3'!K24+'t3'!M24+'t3'!O24</f>
        <v>7</v>
      </c>
      <c r="AY24" s="463">
        <f>'t1'!L24-'t3'!D24-'t3'!F24-'t3'!H24-'t3'!J24+'t3'!L24+'t3'!N24+'t3'!P24</f>
        <v>32</v>
      </c>
      <c r="AZ24" s="42">
        <f>'t1'!M24</f>
        <v>1</v>
      </c>
    </row>
    <row r="25" spans="1:52" ht="12.75" customHeight="1" x14ac:dyDescent="0.2">
      <c r="A25" s="202" t="str">
        <f>'t1'!A25</f>
        <v>POSIZIONE ECONOMICA C5</v>
      </c>
      <c r="B25" s="250" t="str">
        <f>'t1'!B25</f>
        <v>046000</v>
      </c>
      <c r="C25" s="456"/>
      <c r="D25" s="46"/>
      <c r="E25" s="456"/>
      <c r="F25" s="46"/>
      <c r="G25" s="456"/>
      <c r="H25" s="46"/>
      <c r="I25" s="456"/>
      <c r="J25" s="46"/>
      <c r="K25" s="456"/>
      <c r="L25" s="46"/>
      <c r="M25" s="456"/>
      <c r="N25" s="46"/>
      <c r="O25" s="456"/>
      <c r="P25" s="46"/>
      <c r="Q25" s="456"/>
      <c r="R25" s="46"/>
      <c r="S25" s="456"/>
      <c r="T25" s="46"/>
      <c r="U25" s="456"/>
      <c r="V25" s="46"/>
      <c r="W25" s="456"/>
      <c r="X25" s="46"/>
      <c r="Y25" s="456"/>
      <c r="Z25" s="46"/>
      <c r="AA25" s="456"/>
      <c r="AB25" s="46"/>
      <c r="AC25" s="456"/>
      <c r="AD25" s="46"/>
      <c r="AE25" s="456"/>
      <c r="AF25" s="46"/>
      <c r="AG25" s="456"/>
      <c r="AH25" s="46"/>
      <c r="AI25" s="456"/>
      <c r="AJ25" s="46"/>
      <c r="AK25" s="456"/>
      <c r="AL25" s="46"/>
      <c r="AM25" s="456"/>
      <c r="AN25" s="46"/>
      <c r="AO25" s="456"/>
      <c r="AP25" s="46"/>
      <c r="AQ25" s="456"/>
      <c r="AR25" s="46"/>
      <c r="AS25" s="456"/>
      <c r="AT25" s="46"/>
      <c r="AU25" s="457">
        <f t="shared" si="2"/>
        <v>0</v>
      </c>
      <c r="AV25" s="458">
        <f t="shared" si="0"/>
        <v>0</v>
      </c>
      <c r="AW25" s="459" t="str">
        <f t="shared" si="1"/>
        <v>Controllare totale</v>
      </c>
      <c r="AX25" s="462">
        <f>'t1'!K25-'t3'!C25-'t3'!E25-'t3'!G25-'t3'!I25+'t3'!K25+'t3'!M25+'t3'!O25</f>
        <v>0</v>
      </c>
      <c r="AY25" s="463">
        <f>'t1'!L25-'t3'!D25-'t3'!F25-'t3'!H25-'t3'!J25+'t3'!L25+'t3'!N25+'t3'!P25</f>
        <v>1</v>
      </c>
      <c r="AZ25" s="42">
        <f>'t1'!M25</f>
        <v>1</v>
      </c>
    </row>
    <row r="26" spans="1:52" ht="12.75" customHeight="1" x14ac:dyDescent="0.2">
      <c r="A26" s="202" t="str">
        <f>'t1'!A26</f>
        <v>POSIZIONE ECONOMICA C4</v>
      </c>
      <c r="B26" s="250" t="str">
        <f>'t1'!B26</f>
        <v>045000</v>
      </c>
      <c r="C26" s="456"/>
      <c r="D26" s="46"/>
      <c r="E26" s="456"/>
      <c r="F26" s="46"/>
      <c r="G26" s="456"/>
      <c r="H26" s="46"/>
      <c r="I26" s="456"/>
      <c r="J26" s="46"/>
      <c r="K26" s="456"/>
      <c r="L26" s="46"/>
      <c r="M26" s="456"/>
      <c r="N26" s="46"/>
      <c r="O26" s="456"/>
      <c r="P26" s="46"/>
      <c r="Q26" s="456"/>
      <c r="R26" s="46"/>
      <c r="S26" s="456"/>
      <c r="T26" s="46"/>
      <c r="U26" s="456"/>
      <c r="V26" s="46"/>
      <c r="W26" s="456"/>
      <c r="X26" s="46"/>
      <c r="Y26" s="456"/>
      <c r="Z26" s="46"/>
      <c r="AA26" s="456"/>
      <c r="AB26" s="46"/>
      <c r="AC26" s="456"/>
      <c r="AD26" s="46"/>
      <c r="AE26" s="456"/>
      <c r="AF26" s="46"/>
      <c r="AG26" s="456"/>
      <c r="AH26" s="46"/>
      <c r="AI26" s="456"/>
      <c r="AJ26" s="46"/>
      <c r="AK26" s="456"/>
      <c r="AL26" s="46"/>
      <c r="AM26" s="456"/>
      <c r="AN26" s="46"/>
      <c r="AO26" s="456"/>
      <c r="AP26" s="46"/>
      <c r="AQ26" s="456"/>
      <c r="AR26" s="46"/>
      <c r="AS26" s="456"/>
      <c r="AT26" s="46"/>
      <c r="AU26" s="457">
        <f t="shared" si="2"/>
        <v>0</v>
      </c>
      <c r="AV26" s="458">
        <f t="shared" si="0"/>
        <v>0</v>
      </c>
      <c r="AW26" s="459" t="str">
        <f t="shared" si="1"/>
        <v>Controllare totale</v>
      </c>
      <c r="AX26" s="462">
        <f>'t1'!K26-'t3'!C26-'t3'!E26-'t3'!G26-'t3'!I26+'t3'!K26+'t3'!M26+'t3'!O26</f>
        <v>1</v>
      </c>
      <c r="AY26" s="463">
        <f>'t1'!L26-'t3'!D26-'t3'!F26-'t3'!H26-'t3'!J26+'t3'!L26+'t3'!N26+'t3'!P26</f>
        <v>9</v>
      </c>
      <c r="AZ26" s="42">
        <f>'t1'!M26</f>
        <v>1</v>
      </c>
    </row>
    <row r="27" spans="1:52" ht="12.75" customHeight="1" x14ac:dyDescent="0.2">
      <c r="A27" s="202" t="str">
        <f>'t1'!A27</f>
        <v>POSIZIONE ECONOMICA C3</v>
      </c>
      <c r="B27" s="250" t="str">
        <f>'t1'!B27</f>
        <v>043000</v>
      </c>
      <c r="C27" s="456"/>
      <c r="D27" s="46"/>
      <c r="E27" s="456"/>
      <c r="F27" s="46"/>
      <c r="G27" s="456"/>
      <c r="H27" s="46"/>
      <c r="I27" s="456"/>
      <c r="J27" s="46"/>
      <c r="K27" s="456"/>
      <c r="L27" s="46"/>
      <c r="M27" s="456"/>
      <c r="N27" s="46"/>
      <c r="O27" s="456"/>
      <c r="P27" s="46"/>
      <c r="Q27" s="456"/>
      <c r="R27" s="46"/>
      <c r="S27" s="456"/>
      <c r="T27" s="46"/>
      <c r="U27" s="456"/>
      <c r="V27" s="46"/>
      <c r="W27" s="456"/>
      <c r="X27" s="46"/>
      <c r="Y27" s="456"/>
      <c r="Z27" s="46"/>
      <c r="AA27" s="456"/>
      <c r="AB27" s="46"/>
      <c r="AC27" s="456"/>
      <c r="AD27" s="46"/>
      <c r="AE27" s="456"/>
      <c r="AF27" s="46"/>
      <c r="AG27" s="456"/>
      <c r="AH27" s="46"/>
      <c r="AI27" s="456"/>
      <c r="AJ27" s="46"/>
      <c r="AK27" s="456"/>
      <c r="AL27" s="46"/>
      <c r="AM27" s="456"/>
      <c r="AN27" s="46"/>
      <c r="AO27" s="456"/>
      <c r="AP27" s="46"/>
      <c r="AQ27" s="456"/>
      <c r="AR27" s="46"/>
      <c r="AS27" s="456"/>
      <c r="AT27" s="46"/>
      <c r="AU27" s="457">
        <f t="shared" si="2"/>
        <v>0</v>
      </c>
      <c r="AV27" s="458">
        <f t="shared" si="0"/>
        <v>0</v>
      </c>
      <c r="AW27" s="459" t="str">
        <f t="shared" si="1"/>
        <v>OK</v>
      </c>
      <c r="AX27" s="462">
        <f>'t1'!K27-'t3'!C27-'t3'!E27-'t3'!G27-'t3'!I27+'t3'!K27+'t3'!M27+'t3'!O27</f>
        <v>0</v>
      </c>
      <c r="AY27" s="463">
        <f>'t1'!L27-'t3'!D27-'t3'!F27-'t3'!H27-'t3'!J27+'t3'!L27+'t3'!N27+'t3'!P27</f>
        <v>0</v>
      </c>
      <c r="AZ27" s="42">
        <f>'t1'!M27</f>
        <v>0</v>
      </c>
    </row>
    <row r="28" spans="1:52" ht="12.75" customHeight="1" x14ac:dyDescent="0.2">
      <c r="A28" s="202" t="str">
        <f>'t1'!A28</f>
        <v>POSIZIONE ECONOMICA C2</v>
      </c>
      <c r="B28" s="250" t="str">
        <f>'t1'!B28</f>
        <v>042000</v>
      </c>
      <c r="C28" s="456"/>
      <c r="D28" s="46"/>
      <c r="E28" s="456"/>
      <c r="F28" s="46"/>
      <c r="G28" s="456"/>
      <c r="H28" s="46"/>
      <c r="I28" s="456"/>
      <c r="J28" s="46"/>
      <c r="K28" s="456"/>
      <c r="L28" s="46"/>
      <c r="M28" s="456"/>
      <c r="N28" s="46"/>
      <c r="O28" s="456"/>
      <c r="P28" s="46"/>
      <c r="Q28" s="456"/>
      <c r="R28" s="46"/>
      <c r="S28" s="456"/>
      <c r="T28" s="46"/>
      <c r="U28" s="456"/>
      <c r="V28" s="46"/>
      <c r="W28" s="456"/>
      <c r="X28" s="46"/>
      <c r="Y28" s="456"/>
      <c r="Z28" s="46"/>
      <c r="AA28" s="456"/>
      <c r="AB28" s="46"/>
      <c r="AC28" s="456"/>
      <c r="AD28" s="46"/>
      <c r="AE28" s="456"/>
      <c r="AF28" s="46"/>
      <c r="AG28" s="456"/>
      <c r="AH28" s="46"/>
      <c r="AI28" s="456"/>
      <c r="AJ28" s="46"/>
      <c r="AK28" s="456"/>
      <c r="AL28" s="46"/>
      <c r="AM28" s="456"/>
      <c r="AN28" s="46"/>
      <c r="AO28" s="456"/>
      <c r="AP28" s="46"/>
      <c r="AQ28" s="456"/>
      <c r="AR28" s="46"/>
      <c r="AS28" s="456"/>
      <c r="AT28" s="46"/>
      <c r="AU28" s="457">
        <f t="shared" si="2"/>
        <v>0</v>
      </c>
      <c r="AV28" s="458">
        <f t="shared" si="0"/>
        <v>0</v>
      </c>
      <c r="AW28" s="459" t="str">
        <f t="shared" si="1"/>
        <v>OK</v>
      </c>
      <c r="AX28" s="462">
        <f>'t1'!K28-'t3'!C28-'t3'!E28-'t3'!G28-'t3'!I28+'t3'!K28+'t3'!M28+'t3'!O28</f>
        <v>0</v>
      </c>
      <c r="AY28" s="463">
        <f>'t1'!L28-'t3'!D28-'t3'!F28-'t3'!H28-'t3'!J28+'t3'!L28+'t3'!N28+'t3'!P28</f>
        <v>0</v>
      </c>
      <c r="AZ28" s="42">
        <f>'t1'!M28</f>
        <v>0</v>
      </c>
    </row>
    <row r="29" spans="1:52" ht="12.75" customHeight="1" x14ac:dyDescent="0.2">
      <c r="A29" s="202" t="str">
        <f>'t1'!A29</f>
        <v>POSIZIONE ECONOMICA C1</v>
      </c>
      <c r="B29" s="250" t="str">
        <f>'t1'!B29</f>
        <v>0C1000</v>
      </c>
      <c r="C29" s="456"/>
      <c r="D29" s="46"/>
      <c r="E29" s="456"/>
      <c r="F29" s="46"/>
      <c r="G29" s="456"/>
      <c r="H29" s="46"/>
      <c r="I29" s="456"/>
      <c r="J29" s="46"/>
      <c r="K29" s="456"/>
      <c r="L29" s="46"/>
      <c r="M29" s="456"/>
      <c r="N29" s="46"/>
      <c r="O29" s="456"/>
      <c r="P29" s="46"/>
      <c r="Q29" s="456"/>
      <c r="R29" s="46"/>
      <c r="S29" s="456"/>
      <c r="T29" s="46"/>
      <c r="U29" s="456"/>
      <c r="V29" s="46"/>
      <c r="W29" s="456"/>
      <c r="X29" s="46"/>
      <c r="Y29" s="456"/>
      <c r="Z29" s="46"/>
      <c r="AA29" s="456"/>
      <c r="AB29" s="46"/>
      <c r="AC29" s="456"/>
      <c r="AD29" s="46"/>
      <c r="AE29" s="456"/>
      <c r="AF29" s="46"/>
      <c r="AG29" s="456"/>
      <c r="AH29" s="46"/>
      <c r="AI29" s="456"/>
      <c r="AJ29" s="46"/>
      <c r="AK29" s="456"/>
      <c r="AL29" s="46"/>
      <c r="AM29" s="456"/>
      <c r="AN29" s="46"/>
      <c r="AO29" s="456"/>
      <c r="AP29" s="46"/>
      <c r="AQ29" s="456"/>
      <c r="AR29" s="46"/>
      <c r="AS29" s="456"/>
      <c r="AT29" s="46"/>
      <c r="AU29" s="457">
        <f t="shared" si="2"/>
        <v>0</v>
      </c>
      <c r="AV29" s="458">
        <f t="shared" si="0"/>
        <v>0</v>
      </c>
      <c r="AW29" s="459" t="str">
        <f t="shared" si="1"/>
        <v>Controllare totale</v>
      </c>
      <c r="AX29" s="462">
        <f>'t1'!K29-'t3'!C29-'t3'!E29-'t3'!G29-'t3'!I29+'t3'!K29+'t3'!M29+'t3'!O29</f>
        <v>2</v>
      </c>
      <c r="AY29" s="463">
        <f>'t1'!L29-'t3'!D29-'t3'!F29-'t3'!H29-'t3'!J29+'t3'!L29+'t3'!N29+'t3'!P29</f>
        <v>8</v>
      </c>
      <c r="AZ29" s="42">
        <f>'t1'!M29</f>
        <v>1</v>
      </c>
    </row>
    <row r="30" spans="1:52" ht="12.75" customHeight="1" x14ac:dyDescent="0.2">
      <c r="A30" s="202" t="str">
        <f>'t1'!A30</f>
        <v>POSIZIONE ECONOMICA B8</v>
      </c>
      <c r="B30" s="250" t="str">
        <f>'t1'!B30</f>
        <v>0B8000</v>
      </c>
      <c r="C30" s="456"/>
      <c r="D30" s="46"/>
      <c r="E30" s="456"/>
      <c r="F30" s="46"/>
      <c r="G30" s="456"/>
      <c r="H30" s="46"/>
      <c r="I30" s="456"/>
      <c r="J30" s="46"/>
      <c r="K30" s="456"/>
      <c r="L30" s="46"/>
      <c r="M30" s="456"/>
      <c r="N30" s="46"/>
      <c r="O30" s="456"/>
      <c r="P30" s="46"/>
      <c r="Q30" s="456"/>
      <c r="R30" s="46"/>
      <c r="S30" s="456"/>
      <c r="T30" s="46"/>
      <c r="U30" s="456"/>
      <c r="V30" s="46"/>
      <c r="W30" s="456"/>
      <c r="X30" s="46"/>
      <c r="Y30" s="456"/>
      <c r="Z30" s="46"/>
      <c r="AA30" s="456"/>
      <c r="AB30" s="46"/>
      <c r="AC30" s="456"/>
      <c r="AD30" s="46"/>
      <c r="AE30" s="456"/>
      <c r="AF30" s="46"/>
      <c r="AG30" s="456"/>
      <c r="AH30" s="46"/>
      <c r="AI30" s="456"/>
      <c r="AJ30" s="46"/>
      <c r="AK30" s="456"/>
      <c r="AL30" s="46"/>
      <c r="AM30" s="456"/>
      <c r="AN30" s="46"/>
      <c r="AO30" s="456"/>
      <c r="AP30" s="46"/>
      <c r="AQ30" s="456"/>
      <c r="AR30" s="46"/>
      <c r="AS30" s="456"/>
      <c r="AT30" s="46"/>
      <c r="AU30" s="457">
        <f t="shared" si="2"/>
        <v>0</v>
      </c>
      <c r="AV30" s="458">
        <f t="shared" si="0"/>
        <v>0</v>
      </c>
      <c r="AW30" s="459" t="str">
        <f t="shared" si="1"/>
        <v>Controllare totale</v>
      </c>
      <c r="AX30" s="462">
        <f>'t1'!K30-'t3'!C30-'t3'!E30-'t3'!G30-'t3'!I30+'t3'!K30+'t3'!M30+'t3'!O30</f>
        <v>0</v>
      </c>
      <c r="AY30" s="463">
        <f>'t1'!L30-'t3'!D30-'t3'!F30-'t3'!H30-'t3'!J30+'t3'!L30+'t3'!N30+'t3'!P30</f>
        <v>3</v>
      </c>
      <c r="AZ30" s="42">
        <f>'t1'!M30</f>
        <v>1</v>
      </c>
    </row>
    <row r="31" spans="1:52" ht="12.75" customHeight="1" x14ac:dyDescent="0.2">
      <c r="A31" s="202" t="str">
        <f>'t1'!A31</f>
        <v>POSIZ. ECON. B7 - PROFILO ACCESSO B3</v>
      </c>
      <c r="B31" s="250" t="str">
        <f>'t1'!B31</f>
        <v>0B7A00</v>
      </c>
      <c r="C31" s="456"/>
      <c r="D31" s="46"/>
      <c r="E31" s="456"/>
      <c r="F31" s="46"/>
      <c r="G31" s="456"/>
      <c r="H31" s="46"/>
      <c r="I31" s="456"/>
      <c r="J31" s="46"/>
      <c r="K31" s="456"/>
      <c r="L31" s="46"/>
      <c r="M31" s="456"/>
      <c r="N31" s="46"/>
      <c r="O31" s="456"/>
      <c r="P31" s="46"/>
      <c r="Q31" s="456"/>
      <c r="R31" s="46"/>
      <c r="S31" s="456"/>
      <c r="T31" s="46"/>
      <c r="U31" s="456"/>
      <c r="V31" s="46"/>
      <c r="W31" s="456"/>
      <c r="X31" s="46"/>
      <c r="Y31" s="456"/>
      <c r="Z31" s="46"/>
      <c r="AA31" s="456"/>
      <c r="AB31" s="46"/>
      <c r="AC31" s="456"/>
      <c r="AD31" s="46"/>
      <c r="AE31" s="456"/>
      <c r="AF31" s="46"/>
      <c r="AG31" s="456"/>
      <c r="AH31" s="46"/>
      <c r="AI31" s="456"/>
      <c r="AJ31" s="46"/>
      <c r="AK31" s="456"/>
      <c r="AL31" s="46"/>
      <c r="AM31" s="456"/>
      <c r="AN31" s="46"/>
      <c r="AO31" s="456"/>
      <c r="AP31" s="46"/>
      <c r="AQ31" s="456"/>
      <c r="AR31" s="46"/>
      <c r="AS31" s="456"/>
      <c r="AT31" s="46"/>
      <c r="AU31" s="457">
        <f t="shared" si="2"/>
        <v>0</v>
      </c>
      <c r="AV31" s="458">
        <f t="shared" si="0"/>
        <v>0</v>
      </c>
      <c r="AW31" s="459" t="str">
        <f t="shared" si="1"/>
        <v>OK</v>
      </c>
      <c r="AX31" s="462">
        <f>'t1'!K31-'t3'!C31-'t3'!E31-'t3'!G31-'t3'!I31+'t3'!K31+'t3'!M31+'t3'!O31</f>
        <v>0</v>
      </c>
      <c r="AY31" s="463">
        <f>'t1'!L31-'t3'!D31-'t3'!F31-'t3'!H31-'t3'!J31+'t3'!L31+'t3'!N31+'t3'!P31</f>
        <v>0</v>
      </c>
      <c r="AZ31" s="42">
        <f>'t1'!M31</f>
        <v>0</v>
      </c>
    </row>
    <row r="32" spans="1:52" ht="12.75" customHeight="1" x14ac:dyDescent="0.2">
      <c r="A32" s="202" t="str">
        <f>'t1'!A32</f>
        <v>POSIZ. ECON. B7 - PROFILO  ACCESSO B1</v>
      </c>
      <c r="B32" s="250" t="str">
        <f>'t1'!B32</f>
        <v>0B7000</v>
      </c>
      <c r="C32" s="456"/>
      <c r="D32" s="46"/>
      <c r="E32" s="456"/>
      <c r="F32" s="46"/>
      <c r="G32" s="456"/>
      <c r="H32" s="46"/>
      <c r="I32" s="456"/>
      <c r="J32" s="46"/>
      <c r="K32" s="456"/>
      <c r="L32" s="46"/>
      <c r="M32" s="456"/>
      <c r="N32" s="46"/>
      <c r="O32" s="456"/>
      <c r="P32" s="46"/>
      <c r="Q32" s="456"/>
      <c r="R32" s="46"/>
      <c r="S32" s="456"/>
      <c r="T32" s="46"/>
      <c r="U32" s="456"/>
      <c r="V32" s="46"/>
      <c r="W32" s="456"/>
      <c r="X32" s="46"/>
      <c r="Y32" s="456"/>
      <c r="Z32" s="46"/>
      <c r="AA32" s="456"/>
      <c r="AB32" s="46"/>
      <c r="AC32" s="456"/>
      <c r="AD32" s="46"/>
      <c r="AE32" s="456"/>
      <c r="AF32" s="46"/>
      <c r="AG32" s="456"/>
      <c r="AH32" s="46"/>
      <c r="AI32" s="456"/>
      <c r="AJ32" s="46"/>
      <c r="AK32" s="456"/>
      <c r="AL32" s="46"/>
      <c r="AM32" s="456"/>
      <c r="AN32" s="46"/>
      <c r="AO32" s="456"/>
      <c r="AP32" s="46"/>
      <c r="AQ32" s="456"/>
      <c r="AR32" s="46"/>
      <c r="AS32" s="456"/>
      <c r="AT32" s="46"/>
      <c r="AU32" s="457">
        <f t="shared" si="2"/>
        <v>0</v>
      </c>
      <c r="AV32" s="458">
        <f t="shared" si="0"/>
        <v>0</v>
      </c>
      <c r="AW32" s="459" t="str">
        <f t="shared" si="1"/>
        <v>OK</v>
      </c>
      <c r="AX32" s="462">
        <f>'t1'!K32-'t3'!C32-'t3'!E32-'t3'!G32-'t3'!I32+'t3'!K32+'t3'!M32+'t3'!O32</f>
        <v>0</v>
      </c>
      <c r="AY32" s="463">
        <f>'t1'!L32-'t3'!D32-'t3'!F32-'t3'!H32-'t3'!J32+'t3'!L32+'t3'!N32+'t3'!P32</f>
        <v>0</v>
      </c>
      <c r="AZ32" s="42">
        <f>'t1'!M32</f>
        <v>0</v>
      </c>
    </row>
    <row r="33" spans="1:52" ht="12.75" customHeight="1" x14ac:dyDescent="0.2">
      <c r="A33" s="202" t="str">
        <f>'t1'!A33</f>
        <v>POSIZ.ECON. B6 PROFILI ACCESSO B3</v>
      </c>
      <c r="B33" s="250" t="str">
        <f>'t1'!B33</f>
        <v>038490</v>
      </c>
      <c r="C33" s="456"/>
      <c r="D33" s="46"/>
      <c r="E33" s="456"/>
      <c r="F33" s="46"/>
      <c r="G33" s="456"/>
      <c r="H33" s="46"/>
      <c r="I33" s="456"/>
      <c r="J33" s="46"/>
      <c r="K33" s="456"/>
      <c r="L33" s="46"/>
      <c r="M33" s="456"/>
      <c r="N33" s="46"/>
      <c r="O33" s="456"/>
      <c r="P33" s="46"/>
      <c r="Q33" s="456"/>
      <c r="R33" s="46"/>
      <c r="S33" s="456"/>
      <c r="T33" s="46"/>
      <c r="U33" s="456"/>
      <c r="V33" s="46"/>
      <c r="W33" s="456"/>
      <c r="X33" s="46"/>
      <c r="Y33" s="456"/>
      <c r="Z33" s="46"/>
      <c r="AA33" s="456"/>
      <c r="AB33" s="46"/>
      <c r="AC33" s="456"/>
      <c r="AD33" s="46"/>
      <c r="AE33" s="456"/>
      <c r="AF33" s="46"/>
      <c r="AG33" s="456"/>
      <c r="AH33" s="46"/>
      <c r="AI33" s="456"/>
      <c r="AJ33" s="46"/>
      <c r="AK33" s="456"/>
      <c r="AL33" s="46"/>
      <c r="AM33" s="456"/>
      <c r="AN33" s="46"/>
      <c r="AO33" s="456"/>
      <c r="AP33" s="46"/>
      <c r="AQ33" s="456"/>
      <c r="AR33" s="46"/>
      <c r="AS33" s="456"/>
      <c r="AT33" s="46"/>
      <c r="AU33" s="457">
        <f t="shared" si="2"/>
        <v>0</v>
      </c>
      <c r="AV33" s="458">
        <f t="shared" si="0"/>
        <v>0</v>
      </c>
      <c r="AW33" s="459" t="str">
        <f t="shared" si="1"/>
        <v>OK</v>
      </c>
      <c r="AX33" s="462">
        <f>'t1'!K33-'t3'!C33-'t3'!E33-'t3'!G33-'t3'!I33+'t3'!K33+'t3'!M33+'t3'!O33</f>
        <v>0</v>
      </c>
      <c r="AY33" s="463">
        <f>'t1'!L33-'t3'!D33-'t3'!F33-'t3'!H33-'t3'!J33+'t3'!L33+'t3'!N33+'t3'!P33</f>
        <v>0</v>
      </c>
      <c r="AZ33" s="42">
        <f>'t1'!M33</f>
        <v>0</v>
      </c>
    </row>
    <row r="34" spans="1:52" ht="12.75" customHeight="1" x14ac:dyDescent="0.2">
      <c r="A34" s="202" t="str">
        <f>'t1'!A34</f>
        <v>POSIZ.ECON. B6 PROFILI ACCESSO B1</v>
      </c>
      <c r="B34" s="250" t="str">
        <f>'t1'!B34</f>
        <v>038491</v>
      </c>
      <c r="C34" s="456"/>
      <c r="D34" s="46"/>
      <c r="E34" s="456"/>
      <c r="F34" s="46"/>
      <c r="G34" s="456"/>
      <c r="H34" s="46"/>
      <c r="I34" s="456"/>
      <c r="J34" s="46"/>
      <c r="K34" s="456"/>
      <c r="L34" s="46"/>
      <c r="M34" s="456"/>
      <c r="N34" s="46"/>
      <c r="O34" s="456"/>
      <c r="P34" s="46"/>
      <c r="Q34" s="456"/>
      <c r="R34" s="46"/>
      <c r="S34" s="456"/>
      <c r="T34" s="46"/>
      <c r="U34" s="456"/>
      <c r="V34" s="46"/>
      <c r="W34" s="456"/>
      <c r="X34" s="46"/>
      <c r="Y34" s="456"/>
      <c r="Z34" s="46"/>
      <c r="AA34" s="456"/>
      <c r="AB34" s="46"/>
      <c r="AC34" s="456"/>
      <c r="AD34" s="46"/>
      <c r="AE34" s="456"/>
      <c r="AF34" s="46"/>
      <c r="AG34" s="456"/>
      <c r="AH34" s="46"/>
      <c r="AI34" s="456"/>
      <c r="AJ34" s="46"/>
      <c r="AK34" s="456"/>
      <c r="AL34" s="46"/>
      <c r="AM34" s="456"/>
      <c r="AN34" s="46"/>
      <c r="AO34" s="456"/>
      <c r="AP34" s="46"/>
      <c r="AQ34" s="456"/>
      <c r="AR34" s="46"/>
      <c r="AS34" s="456"/>
      <c r="AT34" s="46"/>
      <c r="AU34" s="457">
        <f t="shared" si="2"/>
        <v>0</v>
      </c>
      <c r="AV34" s="458">
        <f t="shared" si="0"/>
        <v>0</v>
      </c>
      <c r="AW34" s="459" t="str">
        <f t="shared" si="1"/>
        <v>OK</v>
      </c>
      <c r="AX34" s="462">
        <f>'t1'!K34-'t3'!C34-'t3'!E34-'t3'!G34-'t3'!I34+'t3'!K34+'t3'!M34+'t3'!O34</f>
        <v>0</v>
      </c>
      <c r="AY34" s="463">
        <f>'t1'!L34-'t3'!D34-'t3'!F34-'t3'!H34-'t3'!J34+'t3'!L34+'t3'!N34+'t3'!P34</f>
        <v>0</v>
      </c>
      <c r="AZ34" s="42">
        <f>'t1'!M34</f>
        <v>0</v>
      </c>
    </row>
    <row r="35" spans="1:52" ht="12.75" customHeight="1" x14ac:dyDescent="0.2">
      <c r="A35" s="202" t="str">
        <f>'t1'!A35</f>
        <v>POSIZ.ECON. B5 PROFILI ACCESSO B3</v>
      </c>
      <c r="B35" s="250" t="str">
        <f>'t1'!B35</f>
        <v>037492</v>
      </c>
      <c r="C35" s="456"/>
      <c r="D35" s="46"/>
      <c r="E35" s="456"/>
      <c r="F35" s="46"/>
      <c r="G35" s="456"/>
      <c r="H35" s="46"/>
      <c r="I35" s="456"/>
      <c r="J35" s="46"/>
      <c r="K35" s="456"/>
      <c r="L35" s="46"/>
      <c r="M35" s="456"/>
      <c r="N35" s="46"/>
      <c r="O35" s="456"/>
      <c r="P35" s="46"/>
      <c r="Q35" s="456"/>
      <c r="R35" s="46"/>
      <c r="S35" s="456"/>
      <c r="T35" s="46"/>
      <c r="U35" s="456"/>
      <c r="V35" s="46"/>
      <c r="W35" s="456"/>
      <c r="X35" s="46"/>
      <c r="Y35" s="456"/>
      <c r="Z35" s="46"/>
      <c r="AA35" s="456"/>
      <c r="AB35" s="46"/>
      <c r="AC35" s="456"/>
      <c r="AD35" s="46"/>
      <c r="AE35" s="456"/>
      <c r="AF35" s="46"/>
      <c r="AG35" s="456"/>
      <c r="AH35" s="46"/>
      <c r="AI35" s="456"/>
      <c r="AJ35" s="46"/>
      <c r="AK35" s="456"/>
      <c r="AL35" s="46"/>
      <c r="AM35" s="456"/>
      <c r="AN35" s="46"/>
      <c r="AO35" s="456"/>
      <c r="AP35" s="46"/>
      <c r="AQ35" s="456"/>
      <c r="AR35" s="46"/>
      <c r="AS35" s="456"/>
      <c r="AT35" s="46"/>
      <c r="AU35" s="457">
        <f t="shared" si="2"/>
        <v>0</v>
      </c>
      <c r="AV35" s="458">
        <f t="shared" si="0"/>
        <v>0</v>
      </c>
      <c r="AW35" s="459" t="str">
        <f t="shared" si="1"/>
        <v>OK</v>
      </c>
      <c r="AX35" s="462">
        <f>'t1'!K35-'t3'!C35-'t3'!E35-'t3'!G35-'t3'!I35+'t3'!K35+'t3'!M35+'t3'!O35</f>
        <v>0</v>
      </c>
      <c r="AY35" s="463">
        <f>'t1'!L35-'t3'!D35-'t3'!F35-'t3'!H35-'t3'!J35+'t3'!L35+'t3'!N35+'t3'!P35</f>
        <v>0</v>
      </c>
      <c r="AZ35" s="42">
        <f>'t1'!M35</f>
        <v>0</v>
      </c>
    </row>
    <row r="36" spans="1:52" ht="12.75" customHeight="1" x14ac:dyDescent="0.2">
      <c r="A36" s="202" t="str">
        <f>'t1'!A36</f>
        <v>POSIZ.ECON. B5 PROFILI ACCESSO B1</v>
      </c>
      <c r="B36" s="250" t="str">
        <f>'t1'!B36</f>
        <v>037493</v>
      </c>
      <c r="C36" s="456"/>
      <c r="D36" s="46"/>
      <c r="E36" s="456"/>
      <c r="F36" s="46"/>
      <c r="G36" s="456"/>
      <c r="H36" s="46"/>
      <c r="I36" s="456"/>
      <c r="J36" s="46"/>
      <c r="K36" s="456"/>
      <c r="L36" s="46"/>
      <c r="M36" s="456"/>
      <c r="N36" s="46"/>
      <c r="O36" s="456"/>
      <c r="P36" s="46"/>
      <c r="Q36" s="456"/>
      <c r="R36" s="46"/>
      <c r="S36" s="456"/>
      <c r="T36" s="46"/>
      <c r="U36" s="456"/>
      <c r="V36" s="46"/>
      <c r="W36" s="456"/>
      <c r="X36" s="46"/>
      <c r="Y36" s="456"/>
      <c r="Z36" s="46"/>
      <c r="AA36" s="456"/>
      <c r="AB36" s="46"/>
      <c r="AC36" s="456"/>
      <c r="AD36" s="46"/>
      <c r="AE36" s="456"/>
      <c r="AF36" s="46"/>
      <c r="AG36" s="456"/>
      <c r="AH36" s="46"/>
      <c r="AI36" s="456"/>
      <c r="AJ36" s="46"/>
      <c r="AK36" s="456"/>
      <c r="AL36" s="46"/>
      <c r="AM36" s="456"/>
      <c r="AN36" s="46"/>
      <c r="AO36" s="456"/>
      <c r="AP36" s="46"/>
      <c r="AQ36" s="456"/>
      <c r="AR36" s="46"/>
      <c r="AS36" s="456"/>
      <c r="AT36" s="46"/>
      <c r="AU36" s="457">
        <f t="shared" si="2"/>
        <v>0</v>
      </c>
      <c r="AV36" s="458">
        <f t="shared" si="0"/>
        <v>0</v>
      </c>
      <c r="AW36" s="459" t="str">
        <f t="shared" si="1"/>
        <v>Controllare totale</v>
      </c>
      <c r="AX36" s="462">
        <f>'t1'!K36-'t3'!C36-'t3'!E36-'t3'!G36-'t3'!I36+'t3'!K36+'t3'!M36+'t3'!O36</f>
        <v>1</v>
      </c>
      <c r="AY36" s="463">
        <f>'t1'!L36-'t3'!D36-'t3'!F36-'t3'!H36-'t3'!J36+'t3'!L36+'t3'!N36+'t3'!P36</f>
        <v>0</v>
      </c>
      <c r="AZ36" s="42">
        <f>'t1'!M36</f>
        <v>1</v>
      </c>
    </row>
    <row r="37" spans="1:52" ht="12.75" customHeight="1" x14ac:dyDescent="0.2">
      <c r="A37" s="202" t="str">
        <f>'t1'!A37</f>
        <v>POSIZ.ECON. B4 PROFILI ACCESSO B3</v>
      </c>
      <c r="B37" s="250" t="str">
        <f>'t1'!B37</f>
        <v>036494</v>
      </c>
      <c r="C37" s="456"/>
      <c r="D37" s="46"/>
      <c r="E37" s="456"/>
      <c r="F37" s="46"/>
      <c r="G37" s="456"/>
      <c r="H37" s="46"/>
      <c r="I37" s="456"/>
      <c r="J37" s="46"/>
      <c r="K37" s="456"/>
      <c r="L37" s="46"/>
      <c r="M37" s="456"/>
      <c r="N37" s="46"/>
      <c r="O37" s="456"/>
      <c r="P37" s="46"/>
      <c r="Q37" s="456"/>
      <c r="R37" s="46"/>
      <c r="S37" s="456"/>
      <c r="T37" s="46"/>
      <c r="U37" s="456"/>
      <c r="V37" s="46"/>
      <c r="W37" s="456"/>
      <c r="X37" s="46"/>
      <c r="Y37" s="456"/>
      <c r="Z37" s="46"/>
      <c r="AA37" s="456"/>
      <c r="AB37" s="46"/>
      <c r="AC37" s="456"/>
      <c r="AD37" s="46"/>
      <c r="AE37" s="456"/>
      <c r="AF37" s="46"/>
      <c r="AG37" s="456"/>
      <c r="AH37" s="46"/>
      <c r="AI37" s="456"/>
      <c r="AJ37" s="46"/>
      <c r="AK37" s="456"/>
      <c r="AL37" s="46"/>
      <c r="AM37" s="456"/>
      <c r="AN37" s="46"/>
      <c r="AO37" s="456"/>
      <c r="AP37" s="46"/>
      <c r="AQ37" s="456"/>
      <c r="AR37" s="46"/>
      <c r="AS37" s="456"/>
      <c r="AT37" s="46"/>
      <c r="AU37" s="457">
        <f t="shared" si="2"/>
        <v>0</v>
      </c>
      <c r="AV37" s="458">
        <f t="shared" si="0"/>
        <v>0</v>
      </c>
      <c r="AW37" s="459" t="str">
        <f t="shared" si="1"/>
        <v>OK</v>
      </c>
      <c r="AX37" s="462">
        <f>'t1'!K37-'t3'!C37-'t3'!E37-'t3'!G37-'t3'!I37+'t3'!K37+'t3'!M37+'t3'!O37</f>
        <v>0</v>
      </c>
      <c r="AY37" s="463">
        <f>'t1'!L37-'t3'!D37-'t3'!F37-'t3'!H37-'t3'!J37+'t3'!L37+'t3'!N37+'t3'!P37</f>
        <v>0</v>
      </c>
      <c r="AZ37" s="42">
        <f>'t1'!M37</f>
        <v>0</v>
      </c>
    </row>
    <row r="38" spans="1:52" ht="12.75" customHeight="1" x14ac:dyDescent="0.2">
      <c r="A38" s="202" t="str">
        <f>'t1'!A38</f>
        <v>POSIZ.ECON. B4 PROFILI ACCESSO B1</v>
      </c>
      <c r="B38" s="250" t="str">
        <f>'t1'!B38</f>
        <v>036495</v>
      </c>
      <c r="C38" s="456"/>
      <c r="D38" s="46"/>
      <c r="E38" s="456"/>
      <c r="F38" s="46"/>
      <c r="G38" s="456"/>
      <c r="H38" s="46"/>
      <c r="I38" s="456"/>
      <c r="J38" s="46"/>
      <c r="K38" s="456"/>
      <c r="L38" s="46"/>
      <c r="M38" s="456"/>
      <c r="N38" s="46"/>
      <c r="O38" s="456"/>
      <c r="P38" s="46"/>
      <c r="Q38" s="456"/>
      <c r="R38" s="46"/>
      <c r="S38" s="456"/>
      <c r="T38" s="46"/>
      <c r="U38" s="456"/>
      <c r="V38" s="46"/>
      <c r="W38" s="456"/>
      <c r="X38" s="46"/>
      <c r="Y38" s="456"/>
      <c r="Z38" s="46"/>
      <c r="AA38" s="456"/>
      <c r="AB38" s="46"/>
      <c r="AC38" s="456"/>
      <c r="AD38" s="46"/>
      <c r="AE38" s="456"/>
      <c r="AF38" s="46"/>
      <c r="AG38" s="456"/>
      <c r="AH38" s="46"/>
      <c r="AI38" s="456"/>
      <c r="AJ38" s="46"/>
      <c r="AK38" s="456"/>
      <c r="AL38" s="46"/>
      <c r="AM38" s="456"/>
      <c r="AN38" s="46"/>
      <c r="AO38" s="456"/>
      <c r="AP38" s="46"/>
      <c r="AQ38" s="456"/>
      <c r="AR38" s="46"/>
      <c r="AS38" s="456"/>
      <c r="AT38" s="46"/>
      <c r="AU38" s="457">
        <f t="shared" si="2"/>
        <v>0</v>
      </c>
      <c r="AV38" s="458">
        <f t="shared" si="0"/>
        <v>0</v>
      </c>
      <c r="AW38" s="459" t="str">
        <f t="shared" si="1"/>
        <v>Controllare totale</v>
      </c>
      <c r="AX38" s="462">
        <f>'t1'!K38-'t3'!C38-'t3'!E38-'t3'!G38-'t3'!I38+'t3'!K38+'t3'!M38+'t3'!O38</f>
        <v>1</v>
      </c>
      <c r="AY38" s="463">
        <f>'t1'!L38-'t3'!D38-'t3'!F38-'t3'!H38-'t3'!J38+'t3'!L38+'t3'!N38+'t3'!P38</f>
        <v>0</v>
      </c>
      <c r="AZ38" s="42">
        <f>'t1'!M38</f>
        <v>1</v>
      </c>
    </row>
    <row r="39" spans="1:52" ht="12.75" customHeight="1" x14ac:dyDescent="0.2">
      <c r="A39" s="202" t="str">
        <f>'t1'!A39</f>
        <v>POSIZIONE ECONOMICA DI ACCESSO B3</v>
      </c>
      <c r="B39" s="250" t="str">
        <f>'t1'!B39</f>
        <v>055000</v>
      </c>
      <c r="C39" s="456"/>
      <c r="D39" s="46"/>
      <c r="E39" s="456"/>
      <c r="F39" s="46"/>
      <c r="G39" s="456"/>
      <c r="H39" s="46"/>
      <c r="I39" s="456"/>
      <c r="J39" s="46"/>
      <c r="K39" s="456"/>
      <c r="L39" s="46"/>
      <c r="M39" s="456"/>
      <c r="N39" s="46"/>
      <c r="O39" s="456"/>
      <c r="P39" s="46"/>
      <c r="Q39" s="456"/>
      <c r="R39" s="46"/>
      <c r="S39" s="456"/>
      <c r="T39" s="46"/>
      <c r="U39" s="456"/>
      <c r="V39" s="46"/>
      <c r="W39" s="456"/>
      <c r="X39" s="46"/>
      <c r="Y39" s="456"/>
      <c r="Z39" s="46"/>
      <c r="AA39" s="456"/>
      <c r="AB39" s="46"/>
      <c r="AC39" s="456"/>
      <c r="AD39" s="46"/>
      <c r="AE39" s="456"/>
      <c r="AF39" s="46"/>
      <c r="AG39" s="456"/>
      <c r="AH39" s="46"/>
      <c r="AI39" s="456"/>
      <c r="AJ39" s="46"/>
      <c r="AK39" s="456"/>
      <c r="AL39" s="46"/>
      <c r="AM39" s="456"/>
      <c r="AN39" s="46"/>
      <c r="AO39" s="456"/>
      <c r="AP39" s="46"/>
      <c r="AQ39" s="456"/>
      <c r="AR39" s="46"/>
      <c r="AS39" s="456"/>
      <c r="AT39" s="46"/>
      <c r="AU39" s="457">
        <f t="shared" si="2"/>
        <v>0</v>
      </c>
      <c r="AV39" s="458">
        <f t="shared" si="0"/>
        <v>0</v>
      </c>
      <c r="AW39" s="459" t="str">
        <f t="shared" si="1"/>
        <v>OK</v>
      </c>
      <c r="AX39" s="462">
        <f>'t1'!K39-'t3'!C39-'t3'!E39-'t3'!G39-'t3'!I39+'t3'!K39+'t3'!M39+'t3'!O39</f>
        <v>0</v>
      </c>
      <c r="AY39" s="463">
        <f>'t1'!L39-'t3'!D39-'t3'!F39-'t3'!H39-'t3'!J39+'t3'!L39+'t3'!N39+'t3'!P39</f>
        <v>0</v>
      </c>
      <c r="AZ39" s="42">
        <f>'t1'!M39</f>
        <v>0</v>
      </c>
    </row>
    <row r="40" spans="1:52" ht="12.75" customHeight="1" x14ac:dyDescent="0.2">
      <c r="A40" s="202" t="str">
        <f>'t1'!A40</f>
        <v>POSIZIONE ECONOMICA B3</v>
      </c>
      <c r="B40" s="250" t="str">
        <f>'t1'!B40</f>
        <v>034000</v>
      </c>
      <c r="C40" s="456"/>
      <c r="D40" s="46"/>
      <c r="E40" s="456"/>
      <c r="F40" s="46"/>
      <c r="G40" s="456"/>
      <c r="H40" s="46"/>
      <c r="I40" s="456"/>
      <c r="J40" s="46"/>
      <c r="K40" s="456"/>
      <c r="L40" s="46"/>
      <c r="M40" s="456"/>
      <c r="N40" s="46"/>
      <c r="O40" s="456"/>
      <c r="P40" s="46"/>
      <c r="Q40" s="456"/>
      <c r="R40" s="46"/>
      <c r="S40" s="456"/>
      <c r="T40" s="46"/>
      <c r="U40" s="456"/>
      <c r="V40" s="46"/>
      <c r="W40" s="456"/>
      <c r="X40" s="46"/>
      <c r="Y40" s="456"/>
      <c r="Z40" s="46"/>
      <c r="AA40" s="456"/>
      <c r="AB40" s="46"/>
      <c r="AC40" s="456"/>
      <c r="AD40" s="46"/>
      <c r="AE40" s="456"/>
      <c r="AF40" s="46"/>
      <c r="AG40" s="456"/>
      <c r="AH40" s="46"/>
      <c r="AI40" s="456"/>
      <c r="AJ40" s="46"/>
      <c r="AK40" s="456"/>
      <c r="AL40" s="46"/>
      <c r="AM40" s="456"/>
      <c r="AN40" s="46"/>
      <c r="AO40" s="456"/>
      <c r="AP40" s="46"/>
      <c r="AQ40" s="456"/>
      <c r="AR40" s="46"/>
      <c r="AS40" s="456"/>
      <c r="AT40" s="46"/>
      <c r="AU40" s="457">
        <f t="shared" si="2"/>
        <v>0</v>
      </c>
      <c r="AV40" s="458">
        <f t="shared" si="0"/>
        <v>0</v>
      </c>
      <c r="AW40" s="459" t="str">
        <f t="shared" si="1"/>
        <v>OK</v>
      </c>
      <c r="AX40" s="462">
        <f>'t1'!K40-'t3'!C40-'t3'!E40-'t3'!G40-'t3'!I40+'t3'!K40+'t3'!M40+'t3'!O40</f>
        <v>0</v>
      </c>
      <c r="AY40" s="463">
        <f>'t1'!L40-'t3'!D40-'t3'!F40-'t3'!H40-'t3'!J40+'t3'!L40+'t3'!N40+'t3'!P40</f>
        <v>0</v>
      </c>
      <c r="AZ40" s="42">
        <f>'t1'!M40</f>
        <v>0</v>
      </c>
    </row>
    <row r="41" spans="1:52" ht="12.75" customHeight="1" x14ac:dyDescent="0.2">
      <c r="A41" s="202" t="str">
        <f>'t1'!A41</f>
        <v>POSIZIONE ECONOMICA B2</v>
      </c>
      <c r="B41" s="250" t="str">
        <f>'t1'!B41</f>
        <v>032000</v>
      </c>
      <c r="C41" s="456"/>
      <c r="D41" s="46"/>
      <c r="E41" s="456"/>
      <c r="F41" s="46"/>
      <c r="G41" s="456"/>
      <c r="H41" s="46"/>
      <c r="I41" s="456"/>
      <c r="J41" s="46"/>
      <c r="K41" s="456"/>
      <c r="L41" s="46"/>
      <c r="M41" s="456"/>
      <c r="N41" s="46"/>
      <c r="O41" s="456"/>
      <c r="P41" s="46"/>
      <c r="Q41" s="456"/>
      <c r="R41" s="46"/>
      <c r="S41" s="456"/>
      <c r="T41" s="46"/>
      <c r="U41" s="456"/>
      <c r="V41" s="46"/>
      <c r="W41" s="456"/>
      <c r="X41" s="46"/>
      <c r="Y41" s="456"/>
      <c r="Z41" s="46"/>
      <c r="AA41" s="456"/>
      <c r="AB41" s="46"/>
      <c r="AC41" s="456"/>
      <c r="AD41" s="46"/>
      <c r="AE41" s="456"/>
      <c r="AF41" s="46"/>
      <c r="AG41" s="456"/>
      <c r="AH41" s="46"/>
      <c r="AI41" s="456"/>
      <c r="AJ41" s="46"/>
      <c r="AK41" s="456"/>
      <c r="AL41" s="46"/>
      <c r="AM41" s="456"/>
      <c r="AN41" s="46"/>
      <c r="AO41" s="456"/>
      <c r="AP41" s="46"/>
      <c r="AQ41" s="456"/>
      <c r="AR41" s="46"/>
      <c r="AS41" s="456"/>
      <c r="AT41" s="46"/>
      <c r="AU41" s="457">
        <f t="shared" si="2"/>
        <v>0</v>
      </c>
      <c r="AV41" s="458">
        <f t="shared" si="0"/>
        <v>0</v>
      </c>
      <c r="AW41" s="459" t="str">
        <f t="shared" si="1"/>
        <v>OK</v>
      </c>
      <c r="AX41" s="462">
        <f>'t1'!K41-'t3'!C41-'t3'!E41-'t3'!G41-'t3'!I41+'t3'!K41+'t3'!M41+'t3'!O41</f>
        <v>0</v>
      </c>
      <c r="AY41" s="463">
        <f>'t1'!L41-'t3'!D41-'t3'!F41-'t3'!H41-'t3'!J41+'t3'!L41+'t3'!N41+'t3'!P41</f>
        <v>0</v>
      </c>
      <c r="AZ41" s="42">
        <f>'t1'!M41</f>
        <v>0</v>
      </c>
    </row>
    <row r="42" spans="1:52" ht="12.75" customHeight="1" x14ac:dyDescent="0.2">
      <c r="A42" s="202" t="str">
        <f>'t1'!A42</f>
        <v>POSIZIONE ECONOMICA DI ACCESSO B1</v>
      </c>
      <c r="B42" s="250" t="str">
        <f>'t1'!B42</f>
        <v>054000</v>
      </c>
      <c r="C42" s="456"/>
      <c r="D42" s="46"/>
      <c r="E42" s="456"/>
      <c r="F42" s="46"/>
      <c r="G42" s="456"/>
      <c r="H42" s="46"/>
      <c r="I42" s="456"/>
      <c r="J42" s="46"/>
      <c r="K42" s="456"/>
      <c r="L42" s="46"/>
      <c r="M42" s="456"/>
      <c r="N42" s="46"/>
      <c r="O42" s="456"/>
      <c r="P42" s="46"/>
      <c r="Q42" s="456"/>
      <c r="R42" s="46"/>
      <c r="S42" s="456"/>
      <c r="T42" s="46"/>
      <c r="U42" s="456"/>
      <c r="V42" s="46"/>
      <c r="W42" s="456"/>
      <c r="X42" s="46"/>
      <c r="Y42" s="456"/>
      <c r="Z42" s="46"/>
      <c r="AA42" s="456"/>
      <c r="AB42" s="46"/>
      <c r="AC42" s="456"/>
      <c r="AD42" s="46"/>
      <c r="AE42" s="456"/>
      <c r="AF42" s="46"/>
      <c r="AG42" s="456"/>
      <c r="AH42" s="46"/>
      <c r="AI42" s="456"/>
      <c r="AJ42" s="46"/>
      <c r="AK42" s="456"/>
      <c r="AL42" s="46"/>
      <c r="AM42" s="456"/>
      <c r="AN42" s="46"/>
      <c r="AO42" s="456"/>
      <c r="AP42" s="46"/>
      <c r="AQ42" s="456"/>
      <c r="AR42" s="46"/>
      <c r="AS42" s="456"/>
      <c r="AT42" s="46"/>
      <c r="AU42" s="457">
        <f t="shared" si="2"/>
        <v>0</v>
      </c>
      <c r="AV42" s="458">
        <f t="shared" si="0"/>
        <v>0</v>
      </c>
      <c r="AW42" s="459" t="str">
        <f t="shared" si="1"/>
        <v>OK</v>
      </c>
      <c r="AX42" s="462">
        <f>'t1'!K42-'t3'!C42-'t3'!E42-'t3'!G42-'t3'!I42+'t3'!K42+'t3'!M42+'t3'!O42</f>
        <v>0</v>
      </c>
      <c r="AY42" s="463">
        <f>'t1'!L42-'t3'!D42-'t3'!F42-'t3'!H42-'t3'!J42+'t3'!L42+'t3'!N42+'t3'!P42</f>
        <v>0</v>
      </c>
      <c r="AZ42" s="42">
        <f>'t1'!M42</f>
        <v>0</v>
      </c>
    </row>
    <row r="43" spans="1:52" ht="12.75" customHeight="1" x14ac:dyDescent="0.2">
      <c r="A43" s="202" t="str">
        <f>'t1'!A43</f>
        <v>POSIZIONE ECONOMICA A6</v>
      </c>
      <c r="B43" s="250" t="str">
        <f>'t1'!B43</f>
        <v>0A6000</v>
      </c>
      <c r="C43" s="456"/>
      <c r="D43" s="46"/>
      <c r="E43" s="456"/>
      <c r="F43" s="46"/>
      <c r="G43" s="456"/>
      <c r="H43" s="46"/>
      <c r="I43" s="456"/>
      <c r="J43" s="46"/>
      <c r="K43" s="456"/>
      <c r="L43" s="46"/>
      <c r="M43" s="456"/>
      <c r="N43" s="46"/>
      <c r="O43" s="456"/>
      <c r="P43" s="46"/>
      <c r="Q43" s="456"/>
      <c r="R43" s="46"/>
      <c r="S43" s="456"/>
      <c r="T43" s="46"/>
      <c r="U43" s="456"/>
      <c r="V43" s="46"/>
      <c r="W43" s="456"/>
      <c r="X43" s="46"/>
      <c r="Y43" s="456"/>
      <c r="Z43" s="46"/>
      <c r="AA43" s="456"/>
      <c r="AB43" s="46"/>
      <c r="AC43" s="456"/>
      <c r="AD43" s="46"/>
      <c r="AE43" s="456"/>
      <c r="AF43" s="46"/>
      <c r="AG43" s="456"/>
      <c r="AH43" s="46"/>
      <c r="AI43" s="456"/>
      <c r="AJ43" s="46"/>
      <c r="AK43" s="456"/>
      <c r="AL43" s="46"/>
      <c r="AM43" s="456"/>
      <c r="AN43" s="46"/>
      <c r="AO43" s="456"/>
      <c r="AP43" s="46"/>
      <c r="AQ43" s="456"/>
      <c r="AR43" s="46"/>
      <c r="AS43" s="456"/>
      <c r="AT43" s="46"/>
      <c r="AU43" s="457">
        <f t="shared" si="2"/>
        <v>0</v>
      </c>
      <c r="AV43" s="458">
        <f t="shared" si="0"/>
        <v>0</v>
      </c>
      <c r="AW43" s="459" t="str">
        <f t="shared" si="1"/>
        <v>OK</v>
      </c>
      <c r="AX43" s="462">
        <f>'t1'!K43-'t3'!C43-'t3'!E43-'t3'!G43-'t3'!I43+'t3'!K43+'t3'!M43+'t3'!O43</f>
        <v>0</v>
      </c>
      <c r="AY43" s="463">
        <f>'t1'!L43-'t3'!D43-'t3'!F43-'t3'!H43-'t3'!J43+'t3'!L43+'t3'!N43+'t3'!P43</f>
        <v>0</v>
      </c>
      <c r="AZ43" s="42">
        <f>'t1'!M43</f>
        <v>0</v>
      </c>
    </row>
    <row r="44" spans="1:52" ht="12.75" customHeight="1" x14ac:dyDescent="0.2">
      <c r="A44" s="202" t="str">
        <f>'t1'!A44</f>
        <v>POSIZIONE ECONOMICA A5</v>
      </c>
      <c r="B44" s="250" t="str">
        <f>'t1'!B44</f>
        <v>0A5000</v>
      </c>
      <c r="C44" s="456"/>
      <c r="D44" s="46"/>
      <c r="E44" s="456"/>
      <c r="F44" s="46"/>
      <c r="G44" s="456"/>
      <c r="H44" s="46"/>
      <c r="I44" s="456"/>
      <c r="J44" s="46"/>
      <c r="K44" s="456"/>
      <c r="L44" s="46"/>
      <c r="M44" s="456"/>
      <c r="N44" s="46"/>
      <c r="O44" s="456"/>
      <c r="P44" s="46"/>
      <c r="Q44" s="456"/>
      <c r="R44" s="46"/>
      <c r="S44" s="456"/>
      <c r="T44" s="46"/>
      <c r="U44" s="456"/>
      <c r="V44" s="46"/>
      <c r="W44" s="456"/>
      <c r="X44" s="46"/>
      <c r="Y44" s="456"/>
      <c r="Z44" s="46"/>
      <c r="AA44" s="456"/>
      <c r="AB44" s="46"/>
      <c r="AC44" s="456"/>
      <c r="AD44" s="46"/>
      <c r="AE44" s="456"/>
      <c r="AF44" s="46"/>
      <c r="AG44" s="456"/>
      <c r="AH44" s="46"/>
      <c r="AI44" s="456"/>
      <c r="AJ44" s="46"/>
      <c r="AK44" s="456"/>
      <c r="AL44" s="46"/>
      <c r="AM44" s="456"/>
      <c r="AN44" s="46"/>
      <c r="AO44" s="456"/>
      <c r="AP44" s="46"/>
      <c r="AQ44" s="456"/>
      <c r="AR44" s="46"/>
      <c r="AS44" s="456"/>
      <c r="AT44" s="46"/>
      <c r="AU44" s="457">
        <f t="shared" si="2"/>
        <v>0</v>
      </c>
      <c r="AV44" s="458">
        <f t="shared" si="0"/>
        <v>0</v>
      </c>
      <c r="AW44" s="459" t="str">
        <f t="shared" si="1"/>
        <v>Controllare totale</v>
      </c>
      <c r="AX44" s="462">
        <f>'t1'!K44-'t3'!C44-'t3'!E44-'t3'!G44-'t3'!I44+'t3'!K44+'t3'!M44+'t3'!O44</f>
        <v>1</v>
      </c>
      <c r="AY44" s="463">
        <f>'t1'!L44-'t3'!D44-'t3'!F44-'t3'!H44-'t3'!J44+'t3'!L44+'t3'!N44+'t3'!P44</f>
        <v>0</v>
      </c>
      <c r="AZ44" s="42">
        <f>'t1'!M44</f>
        <v>1</v>
      </c>
    </row>
    <row r="45" spans="1:52" ht="12.75" customHeight="1" x14ac:dyDescent="0.2">
      <c r="A45" s="202" t="str">
        <f>'t1'!A45</f>
        <v>POSIZIONE ECONOMICA A4</v>
      </c>
      <c r="B45" s="250" t="str">
        <f>'t1'!B45</f>
        <v>028000</v>
      </c>
      <c r="C45" s="456"/>
      <c r="D45" s="46"/>
      <c r="E45" s="456"/>
      <c r="F45" s="46"/>
      <c r="G45" s="456"/>
      <c r="H45" s="46"/>
      <c r="I45" s="456"/>
      <c r="J45" s="46"/>
      <c r="K45" s="456"/>
      <c r="L45" s="46"/>
      <c r="M45" s="456"/>
      <c r="N45" s="46"/>
      <c r="O45" s="456"/>
      <c r="P45" s="46"/>
      <c r="Q45" s="456"/>
      <c r="R45" s="46"/>
      <c r="S45" s="456"/>
      <c r="T45" s="46"/>
      <c r="U45" s="456"/>
      <c r="V45" s="46"/>
      <c r="W45" s="456"/>
      <c r="X45" s="46"/>
      <c r="Y45" s="456"/>
      <c r="Z45" s="46"/>
      <c r="AA45" s="456"/>
      <c r="AB45" s="46"/>
      <c r="AC45" s="456"/>
      <c r="AD45" s="46"/>
      <c r="AE45" s="456"/>
      <c r="AF45" s="46"/>
      <c r="AG45" s="456"/>
      <c r="AH45" s="46"/>
      <c r="AI45" s="456"/>
      <c r="AJ45" s="46"/>
      <c r="AK45" s="456"/>
      <c r="AL45" s="46"/>
      <c r="AM45" s="456"/>
      <c r="AN45" s="46"/>
      <c r="AO45" s="456"/>
      <c r="AP45" s="46"/>
      <c r="AQ45" s="456"/>
      <c r="AR45" s="46"/>
      <c r="AS45" s="456"/>
      <c r="AT45" s="46"/>
      <c r="AU45" s="457">
        <f t="shared" si="2"/>
        <v>0</v>
      </c>
      <c r="AV45" s="458">
        <f t="shared" si="0"/>
        <v>0</v>
      </c>
      <c r="AW45" s="459" t="str">
        <f t="shared" si="1"/>
        <v>OK</v>
      </c>
      <c r="AX45" s="462">
        <f>'t1'!K45-'t3'!C45-'t3'!E45-'t3'!G45-'t3'!I45+'t3'!K45+'t3'!M45+'t3'!O45</f>
        <v>0</v>
      </c>
      <c r="AY45" s="463">
        <f>'t1'!L45-'t3'!D45-'t3'!F45-'t3'!H45-'t3'!J45+'t3'!L45+'t3'!N45+'t3'!P45</f>
        <v>0</v>
      </c>
      <c r="AZ45" s="42">
        <f>'t1'!M45</f>
        <v>0</v>
      </c>
    </row>
    <row r="46" spans="1:52" ht="12.75" customHeight="1" x14ac:dyDescent="0.2">
      <c r="A46" s="202" t="str">
        <f>'t1'!A46</f>
        <v>POSIZIONE ECONOMICA A3</v>
      </c>
      <c r="B46" s="250" t="str">
        <f>'t1'!B46</f>
        <v>027000</v>
      </c>
      <c r="C46" s="456"/>
      <c r="D46" s="46"/>
      <c r="E46" s="456"/>
      <c r="F46" s="46"/>
      <c r="G46" s="456"/>
      <c r="H46" s="46"/>
      <c r="I46" s="456"/>
      <c r="J46" s="46"/>
      <c r="K46" s="456"/>
      <c r="L46" s="46"/>
      <c r="M46" s="456"/>
      <c r="N46" s="46"/>
      <c r="O46" s="456"/>
      <c r="P46" s="46"/>
      <c r="Q46" s="456"/>
      <c r="R46" s="46"/>
      <c r="S46" s="456"/>
      <c r="T46" s="46"/>
      <c r="U46" s="456"/>
      <c r="V46" s="46"/>
      <c r="W46" s="456"/>
      <c r="X46" s="46"/>
      <c r="Y46" s="456"/>
      <c r="Z46" s="46"/>
      <c r="AA46" s="456"/>
      <c r="AB46" s="46"/>
      <c r="AC46" s="456"/>
      <c r="AD46" s="46"/>
      <c r="AE46" s="456"/>
      <c r="AF46" s="46"/>
      <c r="AG46" s="456"/>
      <c r="AH46" s="46"/>
      <c r="AI46" s="456"/>
      <c r="AJ46" s="46"/>
      <c r="AK46" s="456"/>
      <c r="AL46" s="46"/>
      <c r="AM46" s="456"/>
      <c r="AN46" s="46"/>
      <c r="AO46" s="456"/>
      <c r="AP46" s="46"/>
      <c r="AQ46" s="456"/>
      <c r="AR46" s="46"/>
      <c r="AS46" s="456"/>
      <c r="AT46" s="46"/>
      <c r="AU46" s="457">
        <f t="shared" si="2"/>
        <v>0</v>
      </c>
      <c r="AV46" s="458">
        <f t="shared" si="0"/>
        <v>0</v>
      </c>
      <c r="AW46" s="459" t="str">
        <f t="shared" si="1"/>
        <v>OK</v>
      </c>
      <c r="AX46" s="462">
        <f>'t1'!K46-'t3'!C46-'t3'!E46-'t3'!G46-'t3'!I46+'t3'!K46+'t3'!M46+'t3'!O46</f>
        <v>0</v>
      </c>
      <c r="AY46" s="463">
        <f>'t1'!L46-'t3'!D46-'t3'!F46-'t3'!H46-'t3'!J46+'t3'!L46+'t3'!N46+'t3'!P46</f>
        <v>0</v>
      </c>
      <c r="AZ46" s="42">
        <f>'t1'!M46</f>
        <v>0</v>
      </c>
    </row>
    <row r="47" spans="1:52" ht="12.75" customHeight="1" x14ac:dyDescent="0.2">
      <c r="A47" s="202" t="str">
        <f>'t1'!A47</f>
        <v>POSIZIONE ECONOMICA A2</v>
      </c>
      <c r="B47" s="250" t="str">
        <f>'t1'!B47</f>
        <v>025000</v>
      </c>
      <c r="C47" s="456"/>
      <c r="D47" s="46"/>
      <c r="E47" s="456"/>
      <c r="F47" s="46"/>
      <c r="G47" s="456"/>
      <c r="H47" s="46"/>
      <c r="I47" s="456"/>
      <c r="J47" s="46"/>
      <c r="K47" s="456"/>
      <c r="L47" s="46"/>
      <c r="M47" s="456"/>
      <c r="N47" s="46"/>
      <c r="O47" s="456"/>
      <c r="P47" s="46"/>
      <c r="Q47" s="456"/>
      <c r="R47" s="46"/>
      <c r="S47" s="456"/>
      <c r="T47" s="46"/>
      <c r="U47" s="456"/>
      <c r="V47" s="46"/>
      <c r="W47" s="456"/>
      <c r="X47" s="46"/>
      <c r="Y47" s="456"/>
      <c r="Z47" s="46"/>
      <c r="AA47" s="456"/>
      <c r="AB47" s="46"/>
      <c r="AC47" s="456"/>
      <c r="AD47" s="46"/>
      <c r="AE47" s="456"/>
      <c r="AF47" s="46"/>
      <c r="AG47" s="456"/>
      <c r="AH47" s="46"/>
      <c r="AI47" s="456"/>
      <c r="AJ47" s="46"/>
      <c r="AK47" s="456"/>
      <c r="AL47" s="46"/>
      <c r="AM47" s="456"/>
      <c r="AN47" s="46"/>
      <c r="AO47" s="456"/>
      <c r="AP47" s="46"/>
      <c r="AQ47" s="456"/>
      <c r="AR47" s="46"/>
      <c r="AS47" s="456"/>
      <c r="AT47" s="46"/>
      <c r="AU47" s="457">
        <f t="shared" si="2"/>
        <v>0</v>
      </c>
      <c r="AV47" s="458">
        <f t="shared" si="0"/>
        <v>0</v>
      </c>
      <c r="AW47" s="459" t="str">
        <f t="shared" si="1"/>
        <v>OK</v>
      </c>
      <c r="AX47" s="462">
        <f>'t1'!K47-'t3'!C47-'t3'!E47-'t3'!G47-'t3'!I47+'t3'!K47+'t3'!M47+'t3'!O47</f>
        <v>0</v>
      </c>
      <c r="AY47" s="463">
        <f>'t1'!L47-'t3'!D47-'t3'!F47-'t3'!H47-'t3'!J47+'t3'!L47+'t3'!N47+'t3'!P47</f>
        <v>0</v>
      </c>
      <c r="AZ47" s="42">
        <f>'t1'!M47</f>
        <v>0</v>
      </c>
    </row>
    <row r="48" spans="1:52" ht="12.75" customHeight="1" x14ac:dyDescent="0.2">
      <c r="A48" s="202" t="str">
        <f>'t1'!A48</f>
        <v>POSIZIONE ECONOMICA A1</v>
      </c>
      <c r="B48" s="250" t="str">
        <f>'t1'!B48</f>
        <v>0A1000</v>
      </c>
      <c r="C48" s="456"/>
      <c r="D48" s="46"/>
      <c r="E48" s="456"/>
      <c r="F48" s="46"/>
      <c r="G48" s="456"/>
      <c r="H48" s="46"/>
      <c r="I48" s="456"/>
      <c r="J48" s="46"/>
      <c r="K48" s="456"/>
      <c r="L48" s="46"/>
      <c r="M48" s="456"/>
      <c r="N48" s="46"/>
      <c r="O48" s="456"/>
      <c r="P48" s="46"/>
      <c r="Q48" s="456"/>
      <c r="R48" s="46"/>
      <c r="S48" s="456"/>
      <c r="T48" s="46"/>
      <c r="U48" s="456"/>
      <c r="V48" s="46"/>
      <c r="W48" s="456"/>
      <c r="X48" s="46"/>
      <c r="Y48" s="456"/>
      <c r="Z48" s="46"/>
      <c r="AA48" s="456"/>
      <c r="AB48" s="46"/>
      <c r="AC48" s="456"/>
      <c r="AD48" s="46"/>
      <c r="AE48" s="456"/>
      <c r="AF48" s="46"/>
      <c r="AG48" s="456"/>
      <c r="AH48" s="46"/>
      <c r="AI48" s="456"/>
      <c r="AJ48" s="46"/>
      <c r="AK48" s="456"/>
      <c r="AL48" s="46"/>
      <c r="AM48" s="456"/>
      <c r="AN48" s="46"/>
      <c r="AO48" s="456"/>
      <c r="AP48" s="46"/>
      <c r="AQ48" s="456"/>
      <c r="AR48" s="46"/>
      <c r="AS48" s="456"/>
      <c r="AT48" s="46"/>
      <c r="AU48" s="457">
        <f t="shared" si="2"/>
        <v>0</v>
      </c>
      <c r="AV48" s="458">
        <f t="shared" si="0"/>
        <v>0</v>
      </c>
      <c r="AW48" s="459" t="str">
        <f t="shared" si="1"/>
        <v>OK</v>
      </c>
      <c r="AX48" s="462">
        <f>'t1'!K48-'t3'!C48-'t3'!E48-'t3'!G48-'t3'!I48+'t3'!K48+'t3'!M48+'t3'!O48</f>
        <v>0</v>
      </c>
      <c r="AY48" s="463">
        <f>'t1'!L48-'t3'!D48-'t3'!F48-'t3'!H48-'t3'!J48+'t3'!L48+'t3'!N48+'t3'!P48</f>
        <v>0</v>
      </c>
      <c r="AZ48" s="42">
        <f>'t1'!M48</f>
        <v>0</v>
      </c>
    </row>
    <row r="49" spans="1:52" ht="12.75" customHeight="1" x14ac:dyDescent="0.2">
      <c r="A49" s="202" t="str">
        <f>'t1'!A49</f>
        <v>CONTRATTISTI</v>
      </c>
      <c r="B49" s="250" t="str">
        <f>'t1'!B49</f>
        <v>000061</v>
      </c>
      <c r="C49" s="456"/>
      <c r="D49" s="46"/>
      <c r="E49" s="456"/>
      <c r="F49" s="46"/>
      <c r="G49" s="456"/>
      <c r="H49" s="46"/>
      <c r="I49" s="456"/>
      <c r="J49" s="46"/>
      <c r="K49" s="456"/>
      <c r="L49" s="46"/>
      <c r="M49" s="456"/>
      <c r="N49" s="46"/>
      <c r="O49" s="456"/>
      <c r="P49" s="46"/>
      <c r="Q49" s="456"/>
      <c r="R49" s="46"/>
      <c r="S49" s="456"/>
      <c r="T49" s="46"/>
      <c r="U49" s="456"/>
      <c r="V49" s="46"/>
      <c r="W49" s="456"/>
      <c r="X49" s="46"/>
      <c r="Y49" s="456"/>
      <c r="Z49" s="46"/>
      <c r="AA49" s="456"/>
      <c r="AB49" s="46"/>
      <c r="AC49" s="456"/>
      <c r="AD49" s="46"/>
      <c r="AE49" s="456"/>
      <c r="AF49" s="46"/>
      <c r="AG49" s="456"/>
      <c r="AH49" s="46"/>
      <c r="AI49" s="456"/>
      <c r="AJ49" s="46"/>
      <c r="AK49" s="456"/>
      <c r="AL49" s="46"/>
      <c r="AM49" s="456"/>
      <c r="AN49" s="46"/>
      <c r="AO49" s="456"/>
      <c r="AP49" s="46"/>
      <c r="AQ49" s="456"/>
      <c r="AR49" s="46"/>
      <c r="AS49" s="456"/>
      <c r="AT49" s="46"/>
      <c r="AU49" s="457">
        <f>SUM(S49,U49,W49,Y49,C49,E49,G49,I49,K49,M49,O49,Q49,AA49,AC49,AE49,AG49,AI49,AK49,AM49,AO49,AQ49,AS49)</f>
        <v>0</v>
      </c>
      <c r="AV49" s="458">
        <f>SUM(T49,V49,X49,Z49,D49,F49,H49,J49,L49,N49,P49,R49,AB49,AD49,AF49,AH49,AJ49,AL49,AN49,AP49,AR49,AT49)</f>
        <v>0</v>
      </c>
      <c r="AW49" s="459" t="str">
        <f t="shared" si="1"/>
        <v>OK</v>
      </c>
      <c r="AX49" s="462">
        <f>'t1'!K49-'t3'!C49-'t3'!E49-'t3'!G49-'t3'!I49+'t3'!K49+'t3'!M49+'t3'!O49</f>
        <v>0</v>
      </c>
      <c r="AY49" s="463">
        <f>'t1'!L49-'t3'!D49-'t3'!F49-'t3'!H49-'t3'!J49+'t3'!L49+'t3'!N49+'t3'!P49</f>
        <v>0</v>
      </c>
      <c r="AZ49" s="42">
        <f>'t1'!M49</f>
        <v>0</v>
      </c>
    </row>
    <row r="50" spans="1:52" ht="12.75" customHeight="1" thickBot="1" x14ac:dyDescent="0.25">
      <c r="A50" s="202" t="str">
        <f>'t1'!A50</f>
        <v>COLLABORATORE A T.D. ART. 90 TUEL</v>
      </c>
      <c r="B50" s="250" t="str">
        <f>'t1'!B50</f>
        <v>000096</v>
      </c>
      <c r="C50" s="456"/>
      <c r="D50" s="46"/>
      <c r="E50" s="456"/>
      <c r="F50" s="46"/>
      <c r="G50" s="456"/>
      <c r="H50" s="46"/>
      <c r="I50" s="456"/>
      <c r="J50" s="46"/>
      <c r="K50" s="456"/>
      <c r="L50" s="46"/>
      <c r="M50" s="456"/>
      <c r="N50" s="46"/>
      <c r="O50" s="456"/>
      <c r="P50" s="46"/>
      <c r="Q50" s="456"/>
      <c r="R50" s="46"/>
      <c r="S50" s="456"/>
      <c r="T50" s="46"/>
      <c r="U50" s="456"/>
      <c r="V50" s="46"/>
      <c r="W50" s="456"/>
      <c r="X50" s="46"/>
      <c r="Y50" s="456"/>
      <c r="Z50" s="46"/>
      <c r="AA50" s="456"/>
      <c r="AB50" s="46"/>
      <c r="AC50" s="456"/>
      <c r="AD50" s="46"/>
      <c r="AE50" s="456"/>
      <c r="AF50" s="46"/>
      <c r="AG50" s="456"/>
      <c r="AH50" s="46"/>
      <c r="AI50" s="456"/>
      <c r="AJ50" s="46"/>
      <c r="AK50" s="456"/>
      <c r="AL50" s="46"/>
      <c r="AM50" s="456"/>
      <c r="AN50" s="46"/>
      <c r="AO50" s="456"/>
      <c r="AP50" s="46"/>
      <c r="AQ50" s="456"/>
      <c r="AR50" s="46"/>
      <c r="AS50" s="456"/>
      <c r="AT50" s="46"/>
      <c r="AU50" s="457">
        <f t="shared" si="2"/>
        <v>0</v>
      </c>
      <c r="AV50" s="458">
        <f t="shared" si="0"/>
        <v>0</v>
      </c>
      <c r="AW50" s="459" t="str">
        <f t="shared" si="1"/>
        <v>OK</v>
      </c>
      <c r="AX50" s="464">
        <f>'t1'!K50-'t3'!C50-'t3'!E50-'t3'!G50-'t3'!I50+'t3'!K50+'t3'!M50+'t3'!O50</f>
        <v>0</v>
      </c>
      <c r="AY50" s="465">
        <f>'t1'!L50-'t3'!D50-'t3'!F50-'t3'!H50-'t3'!J50+'t3'!L50+'t3'!N50+'t3'!P50</f>
        <v>0</v>
      </c>
      <c r="AZ50" s="42">
        <f>'t1'!M50</f>
        <v>0</v>
      </c>
    </row>
    <row r="51" spans="1:52" ht="17.25" customHeight="1" thickTop="1" thickBot="1" x14ac:dyDescent="0.25">
      <c r="A51" s="202" t="str">
        <f>'t1'!A51</f>
        <v>TOTALE</v>
      </c>
      <c r="B51" s="466"/>
      <c r="C51" s="467">
        <f t="shared" ref="C51:AV51" si="3">SUM(C6:C50)</f>
        <v>0</v>
      </c>
      <c r="D51" s="468">
        <f t="shared" si="3"/>
        <v>0</v>
      </c>
      <c r="E51" s="467">
        <f t="shared" si="3"/>
        <v>0</v>
      </c>
      <c r="F51" s="468">
        <f t="shared" si="3"/>
        <v>0</v>
      </c>
      <c r="G51" s="467">
        <f t="shared" si="3"/>
        <v>0</v>
      </c>
      <c r="H51" s="468">
        <f t="shared" si="3"/>
        <v>0</v>
      </c>
      <c r="I51" s="467">
        <f t="shared" si="3"/>
        <v>0</v>
      </c>
      <c r="J51" s="468">
        <f t="shared" si="3"/>
        <v>0</v>
      </c>
      <c r="K51" s="467">
        <f t="shared" si="3"/>
        <v>0</v>
      </c>
      <c r="L51" s="468">
        <f t="shared" si="3"/>
        <v>0</v>
      </c>
      <c r="M51" s="467">
        <f t="shared" si="3"/>
        <v>0</v>
      </c>
      <c r="N51" s="468">
        <f t="shared" si="3"/>
        <v>0</v>
      </c>
      <c r="O51" s="467">
        <f t="shared" si="3"/>
        <v>0</v>
      </c>
      <c r="P51" s="468">
        <f t="shared" si="3"/>
        <v>0</v>
      </c>
      <c r="Q51" s="467">
        <f t="shared" si="3"/>
        <v>0</v>
      </c>
      <c r="R51" s="468">
        <f t="shared" si="3"/>
        <v>0</v>
      </c>
      <c r="S51" s="467">
        <f t="shared" si="3"/>
        <v>0</v>
      </c>
      <c r="T51" s="468">
        <f t="shared" si="3"/>
        <v>0</v>
      </c>
      <c r="U51" s="467">
        <f t="shared" si="3"/>
        <v>0</v>
      </c>
      <c r="V51" s="468">
        <f t="shared" si="3"/>
        <v>0</v>
      </c>
      <c r="W51" s="467">
        <f t="shared" si="3"/>
        <v>0</v>
      </c>
      <c r="X51" s="468">
        <f t="shared" si="3"/>
        <v>0</v>
      </c>
      <c r="Y51" s="467">
        <f t="shared" si="3"/>
        <v>0</v>
      </c>
      <c r="Z51" s="468">
        <f t="shared" si="3"/>
        <v>0</v>
      </c>
      <c r="AA51" s="467">
        <f t="shared" si="3"/>
        <v>0</v>
      </c>
      <c r="AB51" s="468">
        <f t="shared" si="3"/>
        <v>0</v>
      </c>
      <c r="AC51" s="467">
        <f t="shared" si="3"/>
        <v>0</v>
      </c>
      <c r="AD51" s="468">
        <f t="shared" si="3"/>
        <v>0</v>
      </c>
      <c r="AE51" s="467">
        <f t="shared" si="3"/>
        <v>0</v>
      </c>
      <c r="AF51" s="468">
        <f t="shared" si="3"/>
        <v>0</v>
      </c>
      <c r="AG51" s="467">
        <f t="shared" si="3"/>
        <v>0</v>
      </c>
      <c r="AH51" s="468">
        <f t="shared" si="3"/>
        <v>0</v>
      </c>
      <c r="AI51" s="467">
        <f t="shared" si="3"/>
        <v>0</v>
      </c>
      <c r="AJ51" s="468">
        <f t="shared" si="3"/>
        <v>0</v>
      </c>
      <c r="AK51" s="467">
        <f t="shared" si="3"/>
        <v>0</v>
      </c>
      <c r="AL51" s="468">
        <f t="shared" si="3"/>
        <v>0</v>
      </c>
      <c r="AM51" s="467">
        <f t="shared" si="3"/>
        <v>0</v>
      </c>
      <c r="AN51" s="468">
        <f t="shared" si="3"/>
        <v>0</v>
      </c>
      <c r="AO51" s="467">
        <f t="shared" si="3"/>
        <v>0</v>
      </c>
      <c r="AP51" s="468">
        <f t="shared" si="3"/>
        <v>0</v>
      </c>
      <c r="AQ51" s="467">
        <f t="shared" si="3"/>
        <v>0</v>
      </c>
      <c r="AR51" s="468">
        <f t="shared" si="3"/>
        <v>0</v>
      </c>
      <c r="AS51" s="467">
        <f t="shared" si="3"/>
        <v>0</v>
      </c>
      <c r="AT51" s="468">
        <f t="shared" si="3"/>
        <v>0</v>
      </c>
      <c r="AU51" s="467">
        <f t="shared" si="3"/>
        <v>0</v>
      </c>
      <c r="AV51" s="469">
        <f t="shared" si="3"/>
        <v>0</v>
      </c>
      <c r="AW51" s="459" t="str">
        <f t="shared" si="1"/>
        <v>Controllare totale</v>
      </c>
      <c r="AX51" s="470">
        <f>SUM(AX6:AX50)</f>
        <v>22</v>
      </c>
      <c r="AY51" s="471">
        <f>SUM(AY6:AY50)</f>
        <v>74</v>
      </c>
    </row>
    <row r="52" spans="1:52" ht="17.25" customHeight="1" x14ac:dyDescent="0.2">
      <c r="C52" s="4" t="str">
        <f>'t1'!$A$52</f>
        <v>(a) personale a tempo indeterminato al quale viene applicato un contratto di lavoro di tipo privatistico (es.:tipografico,chimico,edile,metalmeccanico,portierato, ecc.)</v>
      </c>
      <c r="M52" s="96"/>
      <c r="N52" s="96"/>
      <c r="O52" s="96"/>
      <c r="P52" s="96"/>
      <c r="Q52" s="96"/>
      <c r="R52" s="96"/>
      <c r="S52" s="95"/>
      <c r="T52" s="95"/>
      <c r="AA52" s="4" t="e">
        <f>'t1'!#REF!</f>
        <v>#REF!</v>
      </c>
    </row>
    <row r="53" spans="1:52" ht="11.25" x14ac:dyDescent="0.2">
      <c r="C53" s="4" t="str">
        <f>'t1'!$A$53</f>
        <v>(b) cfr." istruzioni generali e specifiche di comparto" e "glossario"</v>
      </c>
      <c r="AA53" s="4" t="e">
        <f>'t1'!#REF!</f>
        <v>#REF!</v>
      </c>
    </row>
  </sheetData>
  <sheetProtection password="DD41" sheet="1" formatColumns="0" selectLockedCells="1"/>
  <mergeCells count="6">
    <mergeCell ref="A1:A2"/>
    <mergeCell ref="C1:W1"/>
    <mergeCell ref="AA1:AS1"/>
    <mergeCell ref="S2:Z2"/>
    <mergeCell ref="AO2:AV2"/>
    <mergeCell ref="G4:H4"/>
  </mergeCells>
  <conditionalFormatting sqref="A6:AV6 A7:A51 B7:AV50">
    <cfRule type="expression" dxfId="8"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BC61"/>
  <sheetViews>
    <sheetView showGridLines="0" zoomScaleNormal="100" workbookViewId="0">
      <pane xSplit="2" ySplit="7" topLeftCell="AC8" activePane="bottomRight" state="frozen"/>
      <selection activeCell="AD33" sqref="AD33"/>
      <selection pane="topRight" activeCell="AD33" sqref="AD33"/>
      <selection pane="bottomLeft" activeCell="AD33" sqref="AD33"/>
      <selection pane="bottomRight" activeCell="AD33" sqref="AD33"/>
    </sheetView>
  </sheetViews>
  <sheetFormatPr defaultColWidth="10.6640625" defaultRowHeight="11.25" x14ac:dyDescent="0.2"/>
  <cols>
    <col min="1" max="1" width="43.5" style="474" customWidth="1"/>
    <col min="2" max="2" width="8.6640625" style="539" customWidth="1"/>
    <col min="3" max="6" width="11.33203125" style="474" hidden="1" customWidth="1"/>
    <col min="7" max="10" width="10.33203125" style="474" hidden="1" customWidth="1"/>
    <col min="11" max="16" width="10.6640625" style="474" hidden="1" customWidth="1"/>
    <col min="17" max="24" width="9.33203125" style="474" hidden="1" customWidth="1"/>
    <col min="25" max="28" width="10.6640625" style="474" hidden="1" customWidth="1"/>
    <col min="29" max="32" width="11.33203125" style="474" customWidth="1"/>
    <col min="33" max="34" width="10.33203125" style="474" customWidth="1"/>
    <col min="35" max="36" width="10.6640625" style="474" customWidth="1"/>
    <col min="37" max="42" width="10.6640625" style="474"/>
    <col min="43" max="50" width="9.33203125" style="474" customWidth="1"/>
    <col min="51" max="52" width="10.6640625" style="474"/>
    <col min="53" max="53" width="10.6640625" style="474" customWidth="1"/>
    <col min="54" max="16384" width="10.6640625" style="474"/>
  </cols>
  <sheetData>
    <row r="1" spans="1:55" s="4" customFormat="1" ht="43.5" customHeight="1" thickBot="1" x14ac:dyDescent="0.25">
      <c r="A1" s="472" t="str">
        <f>'t1'!A1</f>
        <v>REGIONI ED AUTONOMIE LOCALI - anno 2022</v>
      </c>
      <c r="B1" s="472"/>
      <c r="C1" s="472"/>
      <c r="D1" s="472"/>
      <c r="E1" s="472"/>
      <c r="F1" s="472"/>
      <c r="G1" s="472"/>
      <c r="H1" s="472"/>
      <c r="I1" s="472"/>
      <c r="J1" s="472"/>
      <c r="K1" s="473"/>
      <c r="L1" s="474"/>
      <c r="M1" s="474"/>
      <c r="N1" s="474"/>
      <c r="O1" s="474"/>
      <c r="P1" s="474"/>
      <c r="Q1" s="474"/>
      <c r="R1" s="474"/>
      <c r="S1" s="474"/>
      <c r="T1" s="474"/>
      <c r="U1" s="474"/>
      <c r="V1" s="474"/>
      <c r="W1" s="474"/>
      <c r="X1" s="474"/>
      <c r="Y1" s="474"/>
      <c r="Z1" s="474"/>
      <c r="AA1" s="474"/>
      <c r="AB1" s="474"/>
      <c r="AI1" s="475" t="s">
        <v>255</v>
      </c>
      <c r="AJ1" s="475" t="s">
        <v>256</v>
      </c>
      <c r="AK1" s="476" t="str">
        <f>IF((AI2=AJ2)," ",(IF(AND(AI2=0,AJ2&gt;0),"Rispondere alla domanda 67 della SI_1A ",(IF(AND(AI2&gt;0,AJ2=0),"Inserire i giorni di formazione"," ")))))</f>
        <v xml:space="preserve">Rispondere alla domanda 67 della SI_1A </v>
      </c>
      <c r="AL1" s="477"/>
      <c r="AM1" s="477"/>
      <c r="AN1" s="477"/>
      <c r="AO1" s="477"/>
      <c r="AP1" s="55"/>
      <c r="AQ1" s="474"/>
      <c r="AR1" s="474"/>
      <c r="AS1" s="474"/>
      <c r="AT1" s="474"/>
      <c r="AU1" s="474"/>
      <c r="AV1" s="474"/>
      <c r="AW1" s="474"/>
      <c r="AX1" s="474"/>
      <c r="AY1" s="474"/>
      <c r="AZ1" s="474"/>
      <c r="BA1" s="474"/>
      <c r="BB1" s="474"/>
      <c r="BC1" s="474"/>
    </row>
    <row r="2" spans="1:55" ht="30" customHeight="1" thickBot="1" x14ac:dyDescent="0.25">
      <c r="A2" s="478"/>
      <c r="B2" s="479"/>
      <c r="C2" s="480"/>
      <c r="D2" s="480"/>
      <c r="E2" s="480"/>
      <c r="F2" s="480"/>
      <c r="G2" s="172"/>
      <c r="H2" s="172"/>
      <c r="I2" s="172"/>
      <c r="J2" s="172"/>
      <c r="AC2" s="480"/>
      <c r="AD2" s="480"/>
      <c r="AE2" s="480"/>
      <c r="AF2" s="480"/>
      <c r="AG2" s="172"/>
      <c r="AH2" s="172"/>
      <c r="AI2" s="481">
        <f>'[1]SI_1A(COMUNI-PROVINCE-CITTA_ME)'!F148+'[1]SI_1A(UNIONE_COMUNI)'!F148+'[1]SI_1A(COMUNITA_MONTANE)'!F148</f>
        <v>0</v>
      </c>
      <c r="AJ2" s="482">
        <f>AU53+AV53</f>
        <v>308</v>
      </c>
      <c r="AK2" s="483"/>
      <c r="AL2" s="483"/>
      <c r="AM2" s="483"/>
      <c r="AN2" s="483"/>
      <c r="AO2" s="483"/>
      <c r="AP2" s="483"/>
    </row>
    <row r="3" spans="1:55" ht="15.75" customHeight="1" thickBot="1" x14ac:dyDescent="0.25">
      <c r="A3" s="484"/>
      <c r="B3" s="485"/>
      <c r="C3" s="486" t="s">
        <v>257</v>
      </c>
      <c r="D3" s="486"/>
      <c r="E3" s="486"/>
      <c r="F3" s="486"/>
      <c r="G3" s="486"/>
      <c r="H3" s="487"/>
      <c r="I3" s="486"/>
      <c r="J3" s="487"/>
      <c r="K3" s="487"/>
      <c r="L3" s="487"/>
      <c r="M3" s="487"/>
      <c r="N3" s="487"/>
      <c r="O3" s="487"/>
      <c r="P3" s="487"/>
      <c r="Q3" s="487"/>
      <c r="R3" s="487"/>
      <c r="S3" s="487"/>
      <c r="T3" s="487"/>
      <c r="U3" s="487"/>
      <c r="V3" s="487"/>
      <c r="W3" s="487"/>
      <c r="X3" s="487"/>
      <c r="Y3" s="487"/>
      <c r="Z3" s="487"/>
      <c r="AC3" s="486" t="s">
        <v>257</v>
      </c>
      <c r="AD3" s="486"/>
      <c r="AE3" s="486"/>
      <c r="AF3" s="486"/>
      <c r="AG3" s="486"/>
      <c r="AH3" s="487"/>
      <c r="AI3" s="488"/>
      <c r="AJ3" s="489"/>
      <c r="AK3" s="489"/>
      <c r="AL3" s="489"/>
      <c r="AM3" s="489"/>
      <c r="AN3" s="489"/>
      <c r="AO3" s="489"/>
      <c r="AP3" s="489"/>
      <c r="AQ3" s="487"/>
      <c r="AR3" s="487"/>
      <c r="AS3" s="487"/>
      <c r="AT3" s="487"/>
      <c r="AU3" s="487"/>
      <c r="AV3" s="487"/>
      <c r="AW3" s="487"/>
      <c r="AX3" s="487"/>
      <c r="AY3" s="487"/>
      <c r="AZ3" s="487"/>
    </row>
    <row r="4" spans="1:55" ht="37.5" customHeight="1" thickTop="1" x14ac:dyDescent="0.2">
      <c r="A4" s="490" t="s">
        <v>211</v>
      </c>
      <c r="B4" s="491" t="s">
        <v>2</v>
      </c>
      <c r="C4" s="492" t="s">
        <v>258</v>
      </c>
      <c r="D4" s="493"/>
      <c r="E4" s="494" t="s">
        <v>259</v>
      </c>
      <c r="F4" s="495"/>
      <c r="G4" s="496" t="s">
        <v>260</v>
      </c>
      <c r="H4" s="310"/>
      <c r="I4" s="496" t="s">
        <v>261</v>
      </c>
      <c r="J4" s="310"/>
      <c r="K4" s="497" t="s">
        <v>262</v>
      </c>
      <c r="L4" s="310"/>
      <c r="M4" s="497" t="s">
        <v>263</v>
      </c>
      <c r="N4" s="310"/>
      <c r="O4" s="497" t="s">
        <v>264</v>
      </c>
      <c r="P4" s="310"/>
      <c r="Q4" s="497" t="s">
        <v>265</v>
      </c>
      <c r="R4" s="310"/>
      <c r="S4" s="497" t="s">
        <v>266</v>
      </c>
      <c r="T4" s="310"/>
      <c r="U4" s="497" t="s">
        <v>267</v>
      </c>
      <c r="V4" s="310"/>
      <c r="W4" s="497" t="s">
        <v>268</v>
      </c>
      <c r="X4" s="310"/>
      <c r="Y4" s="498" t="s">
        <v>98</v>
      </c>
      <c r="Z4" s="499"/>
      <c r="AC4" s="492" t="s">
        <v>258</v>
      </c>
      <c r="AD4" s="493"/>
      <c r="AE4" s="494" t="s">
        <v>259</v>
      </c>
      <c r="AF4" s="495"/>
      <c r="AG4" s="496" t="s">
        <v>260</v>
      </c>
      <c r="AH4" s="310"/>
      <c r="AI4" s="496" t="s">
        <v>261</v>
      </c>
      <c r="AJ4" s="310"/>
      <c r="AK4" s="497" t="s">
        <v>262</v>
      </c>
      <c r="AL4" s="310"/>
      <c r="AM4" s="497" t="s">
        <v>263</v>
      </c>
      <c r="AN4" s="310"/>
      <c r="AO4" s="497" t="s">
        <v>264</v>
      </c>
      <c r="AP4" s="310"/>
      <c r="AQ4" s="497" t="s">
        <v>265</v>
      </c>
      <c r="AR4" s="310"/>
      <c r="AS4" s="497" t="s">
        <v>266</v>
      </c>
      <c r="AT4" s="310"/>
      <c r="AU4" s="497" t="s">
        <v>267</v>
      </c>
      <c r="AV4" s="310"/>
      <c r="AW4" s="500" t="s">
        <v>268</v>
      </c>
      <c r="AX4" s="501"/>
      <c r="AY4" s="498" t="s">
        <v>98</v>
      </c>
      <c r="AZ4" s="499"/>
    </row>
    <row r="5" spans="1:55" x14ac:dyDescent="0.2">
      <c r="A5" s="274" t="s">
        <v>152</v>
      </c>
      <c r="B5" s="491"/>
      <c r="C5" s="502" t="s">
        <v>269</v>
      </c>
      <c r="D5" s="503"/>
      <c r="E5" s="502" t="s">
        <v>270</v>
      </c>
      <c r="F5" s="503"/>
      <c r="G5" s="502" t="s">
        <v>271</v>
      </c>
      <c r="H5" s="503"/>
      <c r="I5" s="502" t="s">
        <v>272</v>
      </c>
      <c r="J5" s="503"/>
      <c r="K5" s="502" t="s">
        <v>273</v>
      </c>
      <c r="L5" s="503"/>
      <c r="M5" s="504" t="s">
        <v>274</v>
      </c>
      <c r="N5" s="505"/>
      <c r="O5" s="504" t="s">
        <v>275</v>
      </c>
      <c r="P5" s="505"/>
      <c r="Q5" s="504" t="s">
        <v>276</v>
      </c>
      <c r="R5" s="505"/>
      <c r="S5" s="504" t="s">
        <v>277</v>
      </c>
      <c r="T5" s="505"/>
      <c r="U5" s="504" t="s">
        <v>278</v>
      </c>
      <c r="V5" s="505"/>
      <c r="W5" s="504" t="s">
        <v>279</v>
      </c>
      <c r="X5" s="505"/>
      <c r="Y5" s="506"/>
      <c r="Z5" s="507"/>
      <c r="AC5" s="502" t="s">
        <v>269</v>
      </c>
      <c r="AD5" s="503"/>
      <c r="AE5" s="502" t="s">
        <v>270</v>
      </c>
      <c r="AF5" s="503"/>
      <c r="AG5" s="502" t="s">
        <v>271</v>
      </c>
      <c r="AH5" s="503"/>
      <c r="AI5" s="502" t="s">
        <v>272</v>
      </c>
      <c r="AJ5" s="503"/>
      <c r="AK5" s="502" t="s">
        <v>273</v>
      </c>
      <c r="AL5" s="503"/>
      <c r="AM5" s="504" t="s">
        <v>274</v>
      </c>
      <c r="AN5" s="505"/>
      <c r="AO5" s="504" t="s">
        <v>275</v>
      </c>
      <c r="AP5" s="505"/>
      <c r="AQ5" s="504" t="s">
        <v>276</v>
      </c>
      <c r="AR5" s="505"/>
      <c r="AS5" s="504" t="s">
        <v>277</v>
      </c>
      <c r="AT5" s="505"/>
      <c r="AU5" s="504" t="s">
        <v>278</v>
      </c>
      <c r="AV5" s="505"/>
      <c r="AW5" s="504" t="s">
        <v>279</v>
      </c>
      <c r="AX5" s="505"/>
      <c r="AY5" s="506"/>
      <c r="AZ5" s="507"/>
    </row>
    <row r="6" spans="1:55" ht="12" customHeight="1" x14ac:dyDescent="0.2">
      <c r="A6" s="490"/>
      <c r="B6" s="491"/>
      <c r="C6" s="508" t="s">
        <v>6</v>
      </c>
      <c r="D6" s="509" t="s">
        <v>7</v>
      </c>
      <c r="E6" s="508" t="s">
        <v>6</v>
      </c>
      <c r="F6" s="509" t="s">
        <v>7</v>
      </c>
      <c r="G6" s="508" t="s">
        <v>6</v>
      </c>
      <c r="H6" s="509" t="s">
        <v>7</v>
      </c>
      <c r="I6" s="508" t="s">
        <v>6</v>
      </c>
      <c r="J6" s="509" t="s">
        <v>7</v>
      </c>
      <c r="K6" s="508" t="s">
        <v>6</v>
      </c>
      <c r="L6" s="509" t="s">
        <v>7</v>
      </c>
      <c r="M6" s="508" t="s">
        <v>6</v>
      </c>
      <c r="N6" s="509" t="s">
        <v>7</v>
      </c>
      <c r="O6" s="508" t="s">
        <v>6</v>
      </c>
      <c r="P6" s="510" t="s">
        <v>7</v>
      </c>
      <c r="Q6" s="508" t="s">
        <v>6</v>
      </c>
      <c r="R6" s="511" t="s">
        <v>7</v>
      </c>
      <c r="S6" s="508" t="s">
        <v>6</v>
      </c>
      <c r="T6" s="511" t="s">
        <v>7</v>
      </c>
      <c r="U6" s="508" t="s">
        <v>6</v>
      </c>
      <c r="V6" s="512" t="s">
        <v>7</v>
      </c>
      <c r="W6" s="508" t="s">
        <v>6</v>
      </c>
      <c r="X6" s="511" t="s">
        <v>7</v>
      </c>
      <c r="Y6" s="508" t="s">
        <v>6</v>
      </c>
      <c r="Z6" s="509" t="s">
        <v>7</v>
      </c>
      <c r="AC6" s="508" t="s">
        <v>6</v>
      </c>
      <c r="AD6" s="509" t="s">
        <v>7</v>
      </c>
      <c r="AE6" s="508" t="s">
        <v>6</v>
      </c>
      <c r="AF6" s="509" t="s">
        <v>7</v>
      </c>
      <c r="AG6" s="508" t="s">
        <v>6</v>
      </c>
      <c r="AH6" s="509" t="s">
        <v>7</v>
      </c>
      <c r="AI6" s="508" t="s">
        <v>6</v>
      </c>
      <c r="AJ6" s="509" t="s">
        <v>7</v>
      </c>
      <c r="AK6" s="508" t="s">
        <v>6</v>
      </c>
      <c r="AL6" s="509" t="s">
        <v>7</v>
      </c>
      <c r="AM6" s="508" t="s">
        <v>6</v>
      </c>
      <c r="AN6" s="510" t="s">
        <v>7</v>
      </c>
      <c r="AO6" s="508" t="s">
        <v>6</v>
      </c>
      <c r="AP6" s="510" t="s">
        <v>7</v>
      </c>
      <c r="AQ6" s="508" t="s">
        <v>6</v>
      </c>
      <c r="AR6" s="511" t="s">
        <v>7</v>
      </c>
      <c r="AS6" s="508" t="s">
        <v>6</v>
      </c>
      <c r="AT6" s="511" t="s">
        <v>7</v>
      </c>
      <c r="AU6" s="508" t="s">
        <v>6</v>
      </c>
      <c r="AV6" s="511" t="s">
        <v>7</v>
      </c>
      <c r="AW6" s="508" t="s">
        <v>6</v>
      </c>
      <c r="AX6" s="511" t="s">
        <v>7</v>
      </c>
      <c r="AY6" s="508" t="s">
        <v>6</v>
      </c>
      <c r="AZ6" s="509" t="s">
        <v>7</v>
      </c>
    </row>
    <row r="7" spans="1:55" s="520" customFormat="1" ht="9" thickBot="1" x14ac:dyDescent="0.2">
      <c r="A7" s="513"/>
      <c r="B7" s="514"/>
      <c r="C7" s="515" t="s">
        <v>280</v>
      </c>
      <c r="D7" s="516" t="s">
        <v>280</v>
      </c>
      <c r="E7" s="515" t="s">
        <v>280</v>
      </c>
      <c r="F7" s="516" t="s">
        <v>280</v>
      </c>
      <c r="G7" s="515" t="s">
        <v>280</v>
      </c>
      <c r="H7" s="516" t="s">
        <v>280</v>
      </c>
      <c r="I7" s="515" t="s">
        <v>280</v>
      </c>
      <c r="J7" s="516" t="s">
        <v>280</v>
      </c>
      <c r="K7" s="515" t="s">
        <v>280</v>
      </c>
      <c r="L7" s="516" t="s">
        <v>280</v>
      </c>
      <c r="M7" s="515" t="s">
        <v>280</v>
      </c>
      <c r="N7" s="516" t="s">
        <v>280</v>
      </c>
      <c r="O7" s="515" t="s">
        <v>280</v>
      </c>
      <c r="P7" s="516" t="s">
        <v>280</v>
      </c>
      <c r="Q7" s="515" t="s">
        <v>280</v>
      </c>
      <c r="R7" s="517" t="s">
        <v>280</v>
      </c>
      <c r="S7" s="515" t="s">
        <v>280</v>
      </c>
      <c r="T7" s="517" t="s">
        <v>280</v>
      </c>
      <c r="U7" s="515" t="s">
        <v>280</v>
      </c>
      <c r="V7" s="517" t="s">
        <v>280</v>
      </c>
      <c r="W7" s="515" t="s">
        <v>280</v>
      </c>
      <c r="X7" s="517" t="s">
        <v>280</v>
      </c>
      <c r="Y7" s="518" t="s">
        <v>280</v>
      </c>
      <c r="Z7" s="519" t="s">
        <v>280</v>
      </c>
      <c r="AC7" s="515" t="s">
        <v>280</v>
      </c>
      <c r="AD7" s="516" t="s">
        <v>280</v>
      </c>
      <c r="AE7" s="515" t="s">
        <v>280</v>
      </c>
      <c r="AF7" s="516" t="s">
        <v>280</v>
      </c>
      <c r="AG7" s="515" t="s">
        <v>280</v>
      </c>
      <c r="AH7" s="516" t="s">
        <v>280</v>
      </c>
      <c r="AI7" s="515" t="s">
        <v>280</v>
      </c>
      <c r="AJ7" s="516" t="s">
        <v>280</v>
      </c>
      <c r="AK7" s="515" t="s">
        <v>280</v>
      </c>
      <c r="AL7" s="516" t="s">
        <v>280</v>
      </c>
      <c r="AM7" s="515" t="s">
        <v>280</v>
      </c>
      <c r="AN7" s="516" t="s">
        <v>280</v>
      </c>
      <c r="AO7" s="515" t="s">
        <v>280</v>
      </c>
      <c r="AP7" s="516" t="s">
        <v>280</v>
      </c>
      <c r="AQ7" s="515" t="s">
        <v>280</v>
      </c>
      <c r="AR7" s="517" t="s">
        <v>280</v>
      </c>
      <c r="AS7" s="515" t="s">
        <v>280</v>
      </c>
      <c r="AT7" s="517" t="s">
        <v>280</v>
      </c>
      <c r="AU7" s="515" t="s">
        <v>280</v>
      </c>
      <c r="AV7" s="517" t="s">
        <v>280</v>
      </c>
      <c r="AW7" s="515" t="s">
        <v>280</v>
      </c>
      <c r="AX7" s="517" t="s">
        <v>280</v>
      </c>
      <c r="AY7" s="518" t="s">
        <v>280</v>
      </c>
      <c r="AZ7" s="519" t="s">
        <v>280</v>
      </c>
    </row>
    <row r="8" spans="1:55" ht="13.7" customHeight="1" thickTop="1" x14ac:dyDescent="0.2">
      <c r="A8" s="34" t="str">
        <f>'t1'!A6</f>
        <v>SEGRETARIO A</v>
      </c>
      <c r="B8" s="283" t="str">
        <f>'t1'!B6</f>
        <v>0D0102</v>
      </c>
      <c r="C8" s="521">
        <f>ROUND(AC8,0)</f>
        <v>0</v>
      </c>
      <c r="D8" s="522">
        <f t="shared" ref="D8:S52" si="0">ROUND(AD8,0)</f>
        <v>0</v>
      </c>
      <c r="E8" s="521">
        <f t="shared" si="0"/>
        <v>0</v>
      </c>
      <c r="F8" s="522">
        <f t="shared" si="0"/>
        <v>0</v>
      </c>
      <c r="G8" s="521">
        <f t="shared" si="0"/>
        <v>0</v>
      </c>
      <c r="H8" s="522">
        <f t="shared" si="0"/>
        <v>0</v>
      </c>
      <c r="I8" s="521">
        <f t="shared" si="0"/>
        <v>0</v>
      </c>
      <c r="J8" s="522">
        <f t="shared" si="0"/>
        <v>0</v>
      </c>
      <c r="K8" s="521">
        <f t="shared" si="0"/>
        <v>0</v>
      </c>
      <c r="L8" s="522">
        <f t="shared" si="0"/>
        <v>0</v>
      </c>
      <c r="M8" s="521">
        <f t="shared" si="0"/>
        <v>0</v>
      </c>
      <c r="N8" s="522">
        <f t="shared" si="0"/>
        <v>0</v>
      </c>
      <c r="O8" s="521">
        <f t="shared" si="0"/>
        <v>0</v>
      </c>
      <c r="P8" s="522">
        <f t="shared" si="0"/>
        <v>0</v>
      </c>
      <c r="Q8" s="521">
        <f t="shared" si="0"/>
        <v>0</v>
      </c>
      <c r="R8" s="523">
        <f t="shared" si="0"/>
        <v>0</v>
      </c>
      <c r="S8" s="521">
        <f t="shared" si="0"/>
        <v>0</v>
      </c>
      <c r="T8" s="523">
        <f t="shared" ref="T8:X52" si="1">ROUND(AT8,0)</f>
        <v>0</v>
      </c>
      <c r="U8" s="521">
        <f t="shared" si="1"/>
        <v>0</v>
      </c>
      <c r="V8" s="524">
        <f t="shared" si="1"/>
        <v>0</v>
      </c>
      <c r="W8" s="521">
        <f t="shared" si="1"/>
        <v>0</v>
      </c>
      <c r="X8" s="524">
        <f t="shared" si="1"/>
        <v>0</v>
      </c>
      <c r="Y8" s="525">
        <f>SUM(C8,E8,G8,I8,K8,M8,O8,Q8,S8,U8,W8)</f>
        <v>0</v>
      </c>
      <c r="Z8" s="526">
        <f>SUM(D8,F8,H8,J8,L8,N8,P8,R8,T8,V8,X8)</f>
        <v>0</v>
      </c>
      <c r="AA8" s="527">
        <f>'t1'!M6</f>
        <v>0</v>
      </c>
      <c r="AC8" s="528"/>
      <c r="AD8" s="529"/>
      <c r="AE8" s="528"/>
      <c r="AF8" s="529"/>
      <c r="AG8" s="528"/>
      <c r="AH8" s="529"/>
      <c r="AI8" s="528"/>
      <c r="AJ8" s="529"/>
      <c r="AK8" s="528"/>
      <c r="AL8" s="529"/>
      <c r="AM8" s="528"/>
      <c r="AN8" s="529"/>
      <c r="AO8" s="528"/>
      <c r="AP8" s="529"/>
      <c r="AQ8" s="528"/>
      <c r="AR8" s="530"/>
      <c r="AS8" s="528"/>
      <c r="AT8" s="530"/>
      <c r="AU8" s="528"/>
      <c r="AV8" s="530"/>
      <c r="AW8" s="528"/>
      <c r="AX8" s="530"/>
      <c r="AY8" s="525">
        <f>SUM(AC8,AE8,AG8,AI8,AK8,AM8,AO8,AQ8,AS8,AU8,AW8)</f>
        <v>0</v>
      </c>
      <c r="AZ8" s="526">
        <f>SUM(AD8,AF8,AH8,AJ8,AL8,AN8,AP8,AR8,AT8,AV8,AX8)</f>
        <v>0</v>
      </c>
      <c r="BA8" s="527"/>
    </row>
    <row r="9" spans="1:55" ht="13.7" customHeight="1" x14ac:dyDescent="0.2">
      <c r="A9" s="34" t="str">
        <f>'t1'!A7</f>
        <v>SEGRETARIO B</v>
      </c>
      <c r="B9" s="283" t="str">
        <f>'t1'!B7</f>
        <v>0D0103</v>
      </c>
      <c r="C9" s="521">
        <f t="shared" ref="C9:R52" si="2">ROUND(AC9,0)</f>
        <v>0</v>
      </c>
      <c r="D9" s="522">
        <f t="shared" si="0"/>
        <v>0</v>
      </c>
      <c r="E9" s="521">
        <f t="shared" si="0"/>
        <v>0</v>
      </c>
      <c r="F9" s="522">
        <f t="shared" si="0"/>
        <v>0</v>
      </c>
      <c r="G9" s="521">
        <f t="shared" si="0"/>
        <v>0</v>
      </c>
      <c r="H9" s="522">
        <f t="shared" si="0"/>
        <v>0</v>
      </c>
      <c r="I9" s="521">
        <f t="shared" si="0"/>
        <v>0</v>
      </c>
      <c r="J9" s="522">
        <f t="shared" si="0"/>
        <v>0</v>
      </c>
      <c r="K9" s="521">
        <f t="shared" si="0"/>
        <v>0</v>
      </c>
      <c r="L9" s="522">
        <f t="shared" si="0"/>
        <v>0</v>
      </c>
      <c r="M9" s="521">
        <f t="shared" si="0"/>
        <v>0</v>
      </c>
      <c r="N9" s="522">
        <f t="shared" si="0"/>
        <v>0</v>
      </c>
      <c r="O9" s="521">
        <f t="shared" si="0"/>
        <v>0</v>
      </c>
      <c r="P9" s="522">
        <f t="shared" si="0"/>
        <v>0</v>
      </c>
      <c r="Q9" s="521">
        <f t="shared" si="0"/>
        <v>0</v>
      </c>
      <c r="R9" s="523">
        <f t="shared" si="0"/>
        <v>0</v>
      </c>
      <c r="S9" s="521">
        <f t="shared" si="0"/>
        <v>0</v>
      </c>
      <c r="T9" s="523">
        <f t="shared" si="1"/>
        <v>0</v>
      </c>
      <c r="U9" s="521">
        <f t="shared" si="1"/>
        <v>0</v>
      </c>
      <c r="V9" s="524">
        <f t="shared" si="1"/>
        <v>0</v>
      </c>
      <c r="W9" s="521">
        <f t="shared" si="1"/>
        <v>0</v>
      </c>
      <c r="X9" s="524">
        <f t="shared" si="1"/>
        <v>0</v>
      </c>
      <c r="Y9" s="531">
        <f t="shared" ref="Y9:Z52" si="3">SUM(C9,E9,G9,I9,K9,M9,O9,Q9,S9,U9,W9)</f>
        <v>0</v>
      </c>
      <c r="Z9" s="532">
        <f t="shared" si="3"/>
        <v>0</v>
      </c>
      <c r="AA9" s="527">
        <f>'t1'!M7</f>
        <v>0</v>
      </c>
      <c r="AC9" s="528"/>
      <c r="AD9" s="529"/>
      <c r="AE9" s="528"/>
      <c r="AF9" s="529"/>
      <c r="AG9" s="528"/>
      <c r="AH9" s="529"/>
      <c r="AI9" s="528"/>
      <c r="AJ9" s="529"/>
      <c r="AK9" s="528"/>
      <c r="AL9" s="529"/>
      <c r="AM9" s="528"/>
      <c r="AN9" s="529"/>
      <c r="AO9" s="528"/>
      <c r="AP9" s="529"/>
      <c r="AQ9" s="528"/>
      <c r="AR9" s="530"/>
      <c r="AS9" s="528"/>
      <c r="AT9" s="530"/>
      <c r="AU9" s="528"/>
      <c r="AV9" s="530"/>
      <c r="AW9" s="528"/>
      <c r="AX9" s="530"/>
      <c r="AY9" s="531">
        <f t="shared" ref="AY9:AZ52" si="4">SUM(AC9,AE9,AG9,AI9,AK9,AM9,AO9,AQ9,AS9,AU9,AW9)</f>
        <v>0</v>
      </c>
      <c r="AZ9" s="532">
        <f t="shared" si="4"/>
        <v>0</v>
      </c>
      <c r="BA9" s="527"/>
    </row>
    <row r="10" spans="1:55" ht="13.7" customHeight="1" x14ac:dyDescent="0.2">
      <c r="A10" s="34" t="str">
        <f>'t1'!A8</f>
        <v>SEGRETARIO C</v>
      </c>
      <c r="B10" s="283" t="str">
        <f>'t1'!B8</f>
        <v>0D0485</v>
      </c>
      <c r="C10" s="521">
        <f t="shared" si="2"/>
        <v>0</v>
      </c>
      <c r="D10" s="522">
        <f t="shared" si="0"/>
        <v>0</v>
      </c>
      <c r="E10" s="521">
        <f t="shared" si="0"/>
        <v>0</v>
      </c>
      <c r="F10" s="522">
        <f t="shared" si="0"/>
        <v>0</v>
      </c>
      <c r="G10" s="521">
        <f t="shared" si="0"/>
        <v>0</v>
      </c>
      <c r="H10" s="522">
        <f t="shared" si="0"/>
        <v>0</v>
      </c>
      <c r="I10" s="521">
        <f t="shared" si="0"/>
        <v>0</v>
      </c>
      <c r="J10" s="522">
        <f t="shared" si="0"/>
        <v>0</v>
      </c>
      <c r="K10" s="521">
        <f t="shared" si="0"/>
        <v>0</v>
      </c>
      <c r="L10" s="522">
        <f t="shared" si="0"/>
        <v>0</v>
      </c>
      <c r="M10" s="521">
        <f t="shared" si="0"/>
        <v>0</v>
      </c>
      <c r="N10" s="522">
        <f t="shared" si="0"/>
        <v>0</v>
      </c>
      <c r="O10" s="521">
        <f t="shared" si="0"/>
        <v>0</v>
      </c>
      <c r="P10" s="522">
        <f t="shared" si="0"/>
        <v>0</v>
      </c>
      <c r="Q10" s="521">
        <f t="shared" si="0"/>
        <v>0</v>
      </c>
      <c r="R10" s="523">
        <f t="shared" si="0"/>
        <v>0</v>
      </c>
      <c r="S10" s="521">
        <f t="shared" si="0"/>
        <v>0</v>
      </c>
      <c r="T10" s="523">
        <f t="shared" si="1"/>
        <v>0</v>
      </c>
      <c r="U10" s="521">
        <f t="shared" si="1"/>
        <v>0</v>
      </c>
      <c r="V10" s="524">
        <f t="shared" si="1"/>
        <v>0</v>
      </c>
      <c r="W10" s="521">
        <f t="shared" si="1"/>
        <v>0</v>
      </c>
      <c r="X10" s="524">
        <f t="shared" si="1"/>
        <v>0</v>
      </c>
      <c r="Y10" s="531">
        <f t="shared" si="3"/>
        <v>0</v>
      </c>
      <c r="Z10" s="532">
        <f t="shared" si="3"/>
        <v>0</v>
      </c>
      <c r="AA10" s="527">
        <f>'t1'!M8</f>
        <v>0</v>
      </c>
      <c r="AC10" s="528"/>
      <c r="AD10" s="529"/>
      <c r="AE10" s="528"/>
      <c r="AF10" s="529"/>
      <c r="AG10" s="528"/>
      <c r="AH10" s="529"/>
      <c r="AI10" s="528"/>
      <c r="AJ10" s="529"/>
      <c r="AK10" s="528"/>
      <c r="AL10" s="529"/>
      <c r="AM10" s="528"/>
      <c r="AN10" s="529"/>
      <c r="AO10" s="528"/>
      <c r="AP10" s="529"/>
      <c r="AQ10" s="528"/>
      <c r="AR10" s="530"/>
      <c r="AS10" s="528"/>
      <c r="AT10" s="530"/>
      <c r="AU10" s="528"/>
      <c r="AV10" s="530"/>
      <c r="AW10" s="528"/>
      <c r="AX10" s="530"/>
      <c r="AY10" s="531">
        <f t="shared" si="4"/>
        <v>0</v>
      </c>
      <c r="AZ10" s="532">
        <f t="shared" si="4"/>
        <v>0</v>
      </c>
      <c r="BA10" s="527"/>
    </row>
    <row r="11" spans="1:55" ht="13.7" customHeight="1" x14ac:dyDescent="0.2">
      <c r="A11" s="34" t="str">
        <f>'t1'!A9</f>
        <v>DIRETTORE  GENERALE</v>
      </c>
      <c r="B11" s="283" t="str">
        <f>'t1'!B9</f>
        <v>0D0097</v>
      </c>
      <c r="C11" s="521">
        <f t="shared" si="2"/>
        <v>0</v>
      </c>
      <c r="D11" s="522">
        <f t="shared" si="2"/>
        <v>0</v>
      </c>
      <c r="E11" s="521">
        <f t="shared" si="2"/>
        <v>0</v>
      </c>
      <c r="F11" s="522">
        <f t="shared" si="2"/>
        <v>0</v>
      </c>
      <c r="G11" s="521">
        <f t="shared" si="2"/>
        <v>0</v>
      </c>
      <c r="H11" s="522">
        <f t="shared" si="2"/>
        <v>0</v>
      </c>
      <c r="I11" s="521">
        <f t="shared" si="2"/>
        <v>0</v>
      </c>
      <c r="J11" s="522">
        <f t="shared" si="2"/>
        <v>0</v>
      </c>
      <c r="K11" s="521">
        <f t="shared" si="2"/>
        <v>0</v>
      </c>
      <c r="L11" s="522">
        <f t="shared" si="2"/>
        <v>0</v>
      </c>
      <c r="M11" s="521">
        <f t="shared" si="0"/>
        <v>0</v>
      </c>
      <c r="N11" s="522">
        <f t="shared" si="0"/>
        <v>0</v>
      </c>
      <c r="O11" s="521">
        <f t="shared" si="0"/>
        <v>0</v>
      </c>
      <c r="P11" s="522">
        <f t="shared" si="0"/>
        <v>0</v>
      </c>
      <c r="Q11" s="521">
        <f t="shared" si="0"/>
        <v>0</v>
      </c>
      <c r="R11" s="523">
        <f t="shared" si="0"/>
        <v>0</v>
      </c>
      <c r="S11" s="521">
        <f t="shared" si="0"/>
        <v>0</v>
      </c>
      <c r="T11" s="523">
        <f t="shared" si="1"/>
        <v>0</v>
      </c>
      <c r="U11" s="521">
        <f t="shared" si="1"/>
        <v>0</v>
      </c>
      <c r="V11" s="524">
        <f t="shared" si="1"/>
        <v>0</v>
      </c>
      <c r="W11" s="521">
        <f t="shared" si="1"/>
        <v>0</v>
      </c>
      <c r="X11" s="524">
        <f t="shared" si="1"/>
        <v>0</v>
      </c>
      <c r="Y11" s="531">
        <f t="shared" si="3"/>
        <v>0</v>
      </c>
      <c r="Z11" s="532">
        <f t="shared" si="3"/>
        <v>0</v>
      </c>
      <c r="AA11" s="527">
        <f>'t1'!M9</f>
        <v>0</v>
      </c>
      <c r="AC11" s="528"/>
      <c r="AD11" s="529"/>
      <c r="AE11" s="528"/>
      <c r="AF11" s="529"/>
      <c r="AG11" s="528"/>
      <c r="AH11" s="529"/>
      <c r="AI11" s="528"/>
      <c r="AJ11" s="529"/>
      <c r="AK11" s="528"/>
      <c r="AL11" s="529"/>
      <c r="AM11" s="528"/>
      <c r="AN11" s="529"/>
      <c r="AO11" s="528"/>
      <c r="AP11" s="529"/>
      <c r="AQ11" s="528"/>
      <c r="AR11" s="530"/>
      <c r="AS11" s="528"/>
      <c r="AT11" s="530"/>
      <c r="AU11" s="528"/>
      <c r="AV11" s="530"/>
      <c r="AW11" s="528"/>
      <c r="AX11" s="530"/>
      <c r="AY11" s="531">
        <f t="shared" si="4"/>
        <v>0</v>
      </c>
      <c r="AZ11" s="532">
        <f t="shared" si="4"/>
        <v>0</v>
      </c>
      <c r="BA11" s="527"/>
    </row>
    <row r="12" spans="1:55" ht="13.7" customHeight="1" x14ac:dyDescent="0.2">
      <c r="A12" s="34" t="str">
        <f>'t1'!A10</f>
        <v>ALTE SPECIALIZZ. FUORI D.O.</v>
      </c>
      <c r="B12" s="283" t="str">
        <f>'t1'!B10</f>
        <v>0D0095</v>
      </c>
      <c r="C12" s="521">
        <f t="shared" si="2"/>
        <v>0</v>
      </c>
      <c r="D12" s="522">
        <f t="shared" si="2"/>
        <v>0</v>
      </c>
      <c r="E12" s="521">
        <f t="shared" si="2"/>
        <v>0</v>
      </c>
      <c r="F12" s="522">
        <f t="shared" si="2"/>
        <v>0</v>
      </c>
      <c r="G12" s="521">
        <f t="shared" si="2"/>
        <v>0</v>
      </c>
      <c r="H12" s="522">
        <f t="shared" si="2"/>
        <v>0</v>
      </c>
      <c r="I12" s="521">
        <f t="shared" si="2"/>
        <v>0</v>
      </c>
      <c r="J12" s="522">
        <f t="shared" si="2"/>
        <v>0</v>
      </c>
      <c r="K12" s="521">
        <f t="shared" si="2"/>
        <v>0</v>
      </c>
      <c r="L12" s="522">
        <f t="shared" si="2"/>
        <v>0</v>
      </c>
      <c r="M12" s="521">
        <f t="shared" si="0"/>
        <v>0</v>
      </c>
      <c r="N12" s="522">
        <f t="shared" si="0"/>
        <v>0</v>
      </c>
      <c r="O12" s="521">
        <f t="shared" si="0"/>
        <v>0</v>
      </c>
      <c r="P12" s="522">
        <f t="shared" si="0"/>
        <v>0</v>
      </c>
      <c r="Q12" s="521">
        <f t="shared" si="0"/>
        <v>0</v>
      </c>
      <c r="R12" s="523">
        <f t="shared" si="0"/>
        <v>0</v>
      </c>
      <c r="S12" s="521">
        <f t="shared" si="0"/>
        <v>0</v>
      </c>
      <c r="T12" s="523">
        <f t="shared" si="1"/>
        <v>0</v>
      </c>
      <c r="U12" s="521">
        <f t="shared" si="1"/>
        <v>0</v>
      </c>
      <c r="V12" s="524">
        <f t="shared" si="1"/>
        <v>0</v>
      </c>
      <c r="W12" s="521">
        <f t="shared" si="1"/>
        <v>0</v>
      </c>
      <c r="X12" s="524">
        <f t="shared" si="1"/>
        <v>0</v>
      </c>
      <c r="Y12" s="531">
        <f t="shared" si="3"/>
        <v>0</v>
      </c>
      <c r="Z12" s="532">
        <f t="shared" si="3"/>
        <v>0</v>
      </c>
      <c r="AA12" s="527">
        <f>'t1'!M10</f>
        <v>0</v>
      </c>
      <c r="AC12" s="528"/>
      <c r="AD12" s="529"/>
      <c r="AE12" s="528"/>
      <c r="AF12" s="529"/>
      <c r="AG12" s="528"/>
      <c r="AH12" s="529"/>
      <c r="AI12" s="528"/>
      <c r="AJ12" s="529"/>
      <c r="AK12" s="528"/>
      <c r="AL12" s="529"/>
      <c r="AM12" s="528"/>
      <c r="AN12" s="529"/>
      <c r="AO12" s="528"/>
      <c r="AP12" s="529"/>
      <c r="AQ12" s="528"/>
      <c r="AR12" s="530"/>
      <c r="AS12" s="528"/>
      <c r="AT12" s="530"/>
      <c r="AU12" s="528"/>
      <c r="AV12" s="530"/>
      <c r="AW12" s="528"/>
      <c r="AX12" s="530"/>
      <c r="AY12" s="531">
        <f t="shared" si="4"/>
        <v>0</v>
      </c>
      <c r="AZ12" s="532">
        <f t="shared" si="4"/>
        <v>0</v>
      </c>
      <c r="BA12" s="527"/>
    </row>
    <row r="13" spans="1:55" ht="13.7" customHeight="1" x14ac:dyDescent="0.2">
      <c r="A13" s="34" t="str">
        <f>'t1'!A11</f>
        <v>DIRIGENTE A TEMPO DETERMINATO FUORI D.O.</v>
      </c>
      <c r="B13" s="283" t="str">
        <f>'t1'!B11</f>
        <v>0D0098</v>
      </c>
      <c r="C13" s="521">
        <f t="shared" si="2"/>
        <v>0</v>
      </c>
      <c r="D13" s="522">
        <f t="shared" si="2"/>
        <v>0</v>
      </c>
      <c r="E13" s="521">
        <f t="shared" si="2"/>
        <v>0</v>
      </c>
      <c r="F13" s="522">
        <f t="shared" si="2"/>
        <v>0</v>
      </c>
      <c r="G13" s="521">
        <f t="shared" si="2"/>
        <v>0</v>
      </c>
      <c r="H13" s="522">
        <f t="shared" si="2"/>
        <v>0</v>
      </c>
      <c r="I13" s="521">
        <f t="shared" si="2"/>
        <v>0</v>
      </c>
      <c r="J13" s="522">
        <f t="shared" si="2"/>
        <v>0</v>
      </c>
      <c r="K13" s="521">
        <f t="shared" si="2"/>
        <v>0</v>
      </c>
      <c r="L13" s="522">
        <f t="shared" si="2"/>
        <v>0</v>
      </c>
      <c r="M13" s="521">
        <f t="shared" si="0"/>
        <v>0</v>
      </c>
      <c r="N13" s="522">
        <f t="shared" si="0"/>
        <v>0</v>
      </c>
      <c r="O13" s="521">
        <f t="shared" si="0"/>
        <v>0</v>
      </c>
      <c r="P13" s="522">
        <f t="shared" si="0"/>
        <v>0</v>
      </c>
      <c r="Q13" s="521">
        <f t="shared" si="0"/>
        <v>0</v>
      </c>
      <c r="R13" s="523">
        <f t="shared" si="0"/>
        <v>0</v>
      </c>
      <c r="S13" s="521">
        <f t="shared" si="0"/>
        <v>0</v>
      </c>
      <c r="T13" s="523">
        <f t="shared" si="1"/>
        <v>0</v>
      </c>
      <c r="U13" s="521">
        <f t="shared" si="1"/>
        <v>0</v>
      </c>
      <c r="V13" s="524">
        <f t="shared" si="1"/>
        <v>0</v>
      </c>
      <c r="W13" s="521">
        <f t="shared" si="1"/>
        <v>0</v>
      </c>
      <c r="X13" s="524">
        <f t="shared" si="1"/>
        <v>0</v>
      </c>
      <c r="Y13" s="531">
        <f t="shared" si="3"/>
        <v>0</v>
      </c>
      <c r="Z13" s="532">
        <f t="shared" si="3"/>
        <v>0</v>
      </c>
      <c r="AA13" s="527">
        <f>'t1'!M11</f>
        <v>0</v>
      </c>
      <c r="AC13" s="528"/>
      <c r="AD13" s="529"/>
      <c r="AE13" s="528"/>
      <c r="AF13" s="529"/>
      <c r="AG13" s="528"/>
      <c r="AH13" s="529"/>
      <c r="AI13" s="528"/>
      <c r="AJ13" s="529"/>
      <c r="AK13" s="528"/>
      <c r="AL13" s="529"/>
      <c r="AM13" s="528"/>
      <c r="AN13" s="529"/>
      <c r="AO13" s="528"/>
      <c r="AP13" s="529"/>
      <c r="AQ13" s="528"/>
      <c r="AR13" s="530"/>
      <c r="AS13" s="528"/>
      <c r="AT13" s="530"/>
      <c r="AU13" s="528"/>
      <c r="AV13" s="530"/>
      <c r="AW13" s="528"/>
      <c r="AX13" s="530"/>
      <c r="AY13" s="531">
        <f t="shared" si="4"/>
        <v>0</v>
      </c>
      <c r="AZ13" s="532">
        <f t="shared" si="4"/>
        <v>0</v>
      </c>
      <c r="BA13" s="527"/>
    </row>
    <row r="14" spans="1:55" ht="13.7" customHeight="1" x14ac:dyDescent="0.2">
      <c r="A14" s="34" t="str">
        <f>'t1'!A12</f>
        <v>SEGRETARIO GENERALE CCIAA</v>
      </c>
      <c r="B14" s="283" t="str">
        <f>'t1'!B12</f>
        <v>0D0104</v>
      </c>
      <c r="C14" s="521">
        <f t="shared" si="2"/>
        <v>49</v>
      </c>
      <c r="D14" s="522">
        <f t="shared" si="2"/>
        <v>0</v>
      </c>
      <c r="E14" s="521">
        <f t="shared" si="2"/>
        <v>5</v>
      </c>
      <c r="F14" s="522">
        <f t="shared" si="2"/>
        <v>0</v>
      </c>
      <c r="G14" s="521">
        <f t="shared" si="2"/>
        <v>0</v>
      </c>
      <c r="H14" s="522">
        <f t="shared" si="2"/>
        <v>0</v>
      </c>
      <c r="I14" s="521">
        <f t="shared" si="2"/>
        <v>0</v>
      </c>
      <c r="J14" s="522">
        <f t="shared" si="2"/>
        <v>0</v>
      </c>
      <c r="K14" s="521">
        <f t="shared" si="2"/>
        <v>0</v>
      </c>
      <c r="L14" s="522">
        <f t="shared" si="2"/>
        <v>0</v>
      </c>
      <c r="M14" s="521">
        <f t="shared" si="0"/>
        <v>0</v>
      </c>
      <c r="N14" s="522">
        <f t="shared" si="0"/>
        <v>0</v>
      </c>
      <c r="O14" s="521">
        <f t="shared" si="0"/>
        <v>0</v>
      </c>
      <c r="P14" s="522">
        <f t="shared" si="0"/>
        <v>0</v>
      </c>
      <c r="Q14" s="521">
        <f t="shared" si="0"/>
        <v>0</v>
      </c>
      <c r="R14" s="523">
        <f t="shared" si="0"/>
        <v>0</v>
      </c>
      <c r="S14" s="521">
        <f t="shared" si="0"/>
        <v>0</v>
      </c>
      <c r="T14" s="523">
        <f t="shared" si="1"/>
        <v>0</v>
      </c>
      <c r="U14" s="521">
        <f t="shared" si="1"/>
        <v>6</v>
      </c>
      <c r="V14" s="524">
        <f t="shared" si="1"/>
        <v>0</v>
      </c>
      <c r="W14" s="521">
        <f t="shared" si="1"/>
        <v>6</v>
      </c>
      <c r="X14" s="524">
        <f t="shared" si="1"/>
        <v>0</v>
      </c>
      <c r="Y14" s="531">
        <f t="shared" si="3"/>
        <v>66</v>
      </c>
      <c r="Z14" s="532">
        <f t="shared" si="3"/>
        <v>0</v>
      </c>
      <c r="AA14" s="527">
        <f>'t1'!M12</f>
        <v>1</v>
      </c>
      <c r="AC14" s="528">
        <v>49</v>
      </c>
      <c r="AD14" s="529"/>
      <c r="AE14" s="528">
        <v>5</v>
      </c>
      <c r="AF14" s="529"/>
      <c r="AG14" s="528"/>
      <c r="AH14" s="529"/>
      <c r="AI14" s="528"/>
      <c r="AJ14" s="529"/>
      <c r="AK14" s="528"/>
      <c r="AL14" s="529"/>
      <c r="AM14" s="528"/>
      <c r="AN14" s="529"/>
      <c r="AO14" s="528"/>
      <c r="AP14" s="529"/>
      <c r="AQ14" s="528"/>
      <c r="AR14" s="530"/>
      <c r="AS14" s="528"/>
      <c r="AT14" s="530"/>
      <c r="AU14" s="528">
        <v>6</v>
      </c>
      <c r="AV14" s="530"/>
      <c r="AW14" s="528">
        <v>6</v>
      </c>
      <c r="AX14" s="530"/>
      <c r="AY14" s="531">
        <f t="shared" si="4"/>
        <v>66</v>
      </c>
      <c r="AZ14" s="532">
        <f t="shared" si="4"/>
        <v>0</v>
      </c>
      <c r="BA14" s="527"/>
    </row>
    <row r="15" spans="1:55" ht="13.7" customHeight="1" x14ac:dyDescent="0.2">
      <c r="A15" s="34" t="str">
        <f>'t1'!A13</f>
        <v>DIRIGENTE A TEMPO INDETERMINATO</v>
      </c>
      <c r="B15" s="283" t="str">
        <f>'t1'!B13</f>
        <v>0D0164</v>
      </c>
      <c r="C15" s="521">
        <f t="shared" si="2"/>
        <v>56</v>
      </c>
      <c r="D15" s="522">
        <f t="shared" si="2"/>
        <v>0</v>
      </c>
      <c r="E15" s="521">
        <f t="shared" si="2"/>
        <v>21</v>
      </c>
      <c r="F15" s="522">
        <f t="shared" si="2"/>
        <v>0</v>
      </c>
      <c r="G15" s="521">
        <f t="shared" si="2"/>
        <v>0</v>
      </c>
      <c r="H15" s="522">
        <f t="shared" si="2"/>
        <v>0</v>
      </c>
      <c r="I15" s="521">
        <f t="shared" si="2"/>
        <v>0</v>
      </c>
      <c r="J15" s="522">
        <f t="shared" si="2"/>
        <v>0</v>
      </c>
      <c r="K15" s="521">
        <f t="shared" si="2"/>
        <v>0</v>
      </c>
      <c r="L15" s="522">
        <f t="shared" si="2"/>
        <v>0</v>
      </c>
      <c r="M15" s="521">
        <f t="shared" si="0"/>
        <v>0</v>
      </c>
      <c r="N15" s="522">
        <f t="shared" si="0"/>
        <v>0</v>
      </c>
      <c r="O15" s="521">
        <f t="shared" si="0"/>
        <v>0</v>
      </c>
      <c r="P15" s="522">
        <f t="shared" si="0"/>
        <v>0</v>
      </c>
      <c r="Q15" s="521">
        <f t="shared" si="0"/>
        <v>0</v>
      </c>
      <c r="R15" s="523">
        <f t="shared" si="0"/>
        <v>0</v>
      </c>
      <c r="S15" s="521">
        <f t="shared" si="0"/>
        <v>0</v>
      </c>
      <c r="T15" s="523">
        <f t="shared" si="1"/>
        <v>0</v>
      </c>
      <c r="U15" s="521">
        <f t="shared" si="1"/>
        <v>10</v>
      </c>
      <c r="V15" s="524">
        <f t="shared" si="1"/>
        <v>0</v>
      </c>
      <c r="W15" s="521">
        <f t="shared" si="1"/>
        <v>9</v>
      </c>
      <c r="X15" s="524">
        <f t="shared" si="1"/>
        <v>0</v>
      </c>
      <c r="Y15" s="531">
        <f t="shared" si="3"/>
        <v>96</v>
      </c>
      <c r="Z15" s="532">
        <f t="shared" si="3"/>
        <v>0</v>
      </c>
      <c r="AA15" s="527">
        <f>'t1'!M13</f>
        <v>1</v>
      </c>
      <c r="AC15" s="528">
        <v>56</v>
      </c>
      <c r="AD15" s="529"/>
      <c r="AE15" s="528">
        <v>21</v>
      </c>
      <c r="AF15" s="529"/>
      <c r="AG15" s="528"/>
      <c r="AH15" s="529"/>
      <c r="AI15" s="528"/>
      <c r="AJ15" s="529"/>
      <c r="AK15" s="528"/>
      <c r="AL15" s="529"/>
      <c r="AM15" s="528"/>
      <c r="AN15" s="529"/>
      <c r="AO15" s="528"/>
      <c r="AP15" s="529"/>
      <c r="AQ15" s="528"/>
      <c r="AR15" s="530"/>
      <c r="AS15" s="528"/>
      <c r="AT15" s="530"/>
      <c r="AU15" s="528">
        <v>10</v>
      </c>
      <c r="AV15" s="530"/>
      <c r="AW15" s="528">
        <v>9</v>
      </c>
      <c r="AX15" s="530"/>
      <c r="AY15" s="531">
        <f t="shared" si="4"/>
        <v>96</v>
      </c>
      <c r="AZ15" s="532">
        <f t="shared" si="4"/>
        <v>0</v>
      </c>
      <c r="BA15" s="527"/>
    </row>
    <row r="16" spans="1:55" ht="13.7" customHeight="1" x14ac:dyDescent="0.2">
      <c r="A16" s="34" t="str">
        <f>'t1'!A14</f>
        <v>DIRIGENTE A TEMPO DETERMINATO IN D.O.</v>
      </c>
      <c r="B16" s="283" t="str">
        <f>'t1'!B14</f>
        <v>0D0165</v>
      </c>
      <c r="C16" s="521">
        <f t="shared" si="2"/>
        <v>0</v>
      </c>
      <c r="D16" s="522">
        <f t="shared" si="0"/>
        <v>0</v>
      </c>
      <c r="E16" s="521">
        <f t="shared" si="0"/>
        <v>0</v>
      </c>
      <c r="F16" s="522">
        <f t="shared" si="0"/>
        <v>0</v>
      </c>
      <c r="G16" s="521">
        <f t="shared" si="0"/>
        <v>0</v>
      </c>
      <c r="H16" s="522">
        <f t="shared" si="0"/>
        <v>0</v>
      </c>
      <c r="I16" s="521">
        <f t="shared" si="0"/>
        <v>0</v>
      </c>
      <c r="J16" s="522">
        <f t="shared" si="0"/>
        <v>0</v>
      </c>
      <c r="K16" s="521">
        <f t="shared" si="0"/>
        <v>0</v>
      </c>
      <c r="L16" s="522">
        <f t="shared" si="0"/>
        <v>0</v>
      </c>
      <c r="M16" s="521">
        <f t="shared" si="0"/>
        <v>0</v>
      </c>
      <c r="N16" s="522">
        <f t="shared" si="0"/>
        <v>0</v>
      </c>
      <c r="O16" s="521">
        <f t="shared" si="0"/>
        <v>0</v>
      </c>
      <c r="P16" s="522">
        <f t="shared" si="0"/>
        <v>0</v>
      </c>
      <c r="Q16" s="521">
        <f t="shared" si="0"/>
        <v>0</v>
      </c>
      <c r="R16" s="523">
        <f t="shared" si="0"/>
        <v>0</v>
      </c>
      <c r="S16" s="521">
        <f t="shared" si="0"/>
        <v>0</v>
      </c>
      <c r="T16" s="523">
        <f t="shared" si="1"/>
        <v>0</v>
      </c>
      <c r="U16" s="521">
        <f t="shared" si="1"/>
        <v>0</v>
      </c>
      <c r="V16" s="524">
        <f t="shared" si="1"/>
        <v>0</v>
      </c>
      <c r="W16" s="521">
        <f t="shared" si="1"/>
        <v>0</v>
      </c>
      <c r="X16" s="524">
        <f t="shared" si="1"/>
        <v>0</v>
      </c>
      <c r="Y16" s="531">
        <f t="shared" si="3"/>
        <v>0</v>
      </c>
      <c r="Z16" s="532">
        <f t="shared" si="3"/>
        <v>0</v>
      </c>
      <c r="AA16" s="527">
        <f>'t1'!M14</f>
        <v>0</v>
      </c>
      <c r="AC16" s="528"/>
      <c r="AD16" s="529"/>
      <c r="AE16" s="528"/>
      <c r="AF16" s="529"/>
      <c r="AG16" s="528"/>
      <c r="AH16" s="529"/>
      <c r="AI16" s="528"/>
      <c r="AJ16" s="529"/>
      <c r="AK16" s="528"/>
      <c r="AL16" s="529"/>
      <c r="AM16" s="528"/>
      <c r="AN16" s="529"/>
      <c r="AO16" s="528"/>
      <c r="AP16" s="529"/>
      <c r="AQ16" s="528"/>
      <c r="AR16" s="530"/>
      <c r="AS16" s="528"/>
      <c r="AT16" s="530"/>
      <c r="AU16" s="528"/>
      <c r="AV16" s="530"/>
      <c r="AW16" s="528"/>
      <c r="AX16" s="530"/>
      <c r="AY16" s="531">
        <f t="shared" si="4"/>
        <v>0</v>
      </c>
      <c r="AZ16" s="532">
        <f t="shared" si="4"/>
        <v>0</v>
      </c>
      <c r="BA16" s="527"/>
    </row>
    <row r="17" spans="1:53" ht="13.7" customHeight="1" x14ac:dyDescent="0.2">
      <c r="A17" s="34" t="str">
        <f>'t1'!A15</f>
        <v xml:space="preserve">ALTE SPECIALIZZ. IN D.O. </v>
      </c>
      <c r="B17" s="283" t="str">
        <f>'t1'!B15</f>
        <v>0D0I95</v>
      </c>
      <c r="C17" s="521">
        <f t="shared" si="2"/>
        <v>0</v>
      </c>
      <c r="D17" s="522">
        <f t="shared" si="0"/>
        <v>0</v>
      </c>
      <c r="E17" s="521">
        <f t="shared" si="0"/>
        <v>0</v>
      </c>
      <c r="F17" s="522">
        <f t="shared" si="0"/>
        <v>0</v>
      </c>
      <c r="G17" s="521">
        <f t="shared" si="0"/>
        <v>0</v>
      </c>
      <c r="H17" s="522">
        <f t="shared" si="0"/>
        <v>0</v>
      </c>
      <c r="I17" s="521">
        <f t="shared" si="0"/>
        <v>0</v>
      </c>
      <c r="J17" s="522">
        <f t="shared" si="0"/>
        <v>0</v>
      </c>
      <c r="K17" s="521">
        <f t="shared" si="0"/>
        <v>0</v>
      </c>
      <c r="L17" s="522">
        <f t="shared" si="0"/>
        <v>0</v>
      </c>
      <c r="M17" s="521">
        <f t="shared" si="0"/>
        <v>0</v>
      </c>
      <c r="N17" s="522">
        <f t="shared" si="0"/>
        <v>0</v>
      </c>
      <c r="O17" s="521">
        <f t="shared" si="0"/>
        <v>0</v>
      </c>
      <c r="P17" s="522">
        <f t="shared" si="0"/>
        <v>0</v>
      </c>
      <c r="Q17" s="521">
        <f t="shared" si="0"/>
        <v>0</v>
      </c>
      <c r="R17" s="523">
        <f t="shared" si="0"/>
        <v>0</v>
      </c>
      <c r="S17" s="521">
        <f t="shared" si="0"/>
        <v>0</v>
      </c>
      <c r="T17" s="523">
        <f t="shared" si="1"/>
        <v>0</v>
      </c>
      <c r="U17" s="521">
        <f t="shared" si="1"/>
        <v>0</v>
      </c>
      <c r="V17" s="524">
        <f t="shared" si="1"/>
        <v>0</v>
      </c>
      <c r="W17" s="521">
        <f t="shared" si="1"/>
        <v>0</v>
      </c>
      <c r="X17" s="524">
        <f t="shared" si="1"/>
        <v>0</v>
      </c>
      <c r="Y17" s="531">
        <f t="shared" si="3"/>
        <v>0</v>
      </c>
      <c r="Z17" s="532">
        <f t="shared" si="3"/>
        <v>0</v>
      </c>
      <c r="AA17" s="527">
        <f>'t1'!M15</f>
        <v>0</v>
      </c>
      <c r="AC17" s="528"/>
      <c r="AD17" s="529"/>
      <c r="AE17" s="528"/>
      <c r="AF17" s="529"/>
      <c r="AG17" s="528"/>
      <c r="AH17" s="529"/>
      <c r="AI17" s="528"/>
      <c r="AJ17" s="529"/>
      <c r="AK17" s="528"/>
      <c r="AL17" s="529"/>
      <c r="AM17" s="528"/>
      <c r="AN17" s="529"/>
      <c r="AO17" s="528"/>
      <c r="AP17" s="529"/>
      <c r="AQ17" s="528"/>
      <c r="AR17" s="530"/>
      <c r="AS17" s="528"/>
      <c r="AT17" s="530"/>
      <c r="AU17" s="528"/>
      <c r="AV17" s="530"/>
      <c r="AW17" s="528"/>
      <c r="AX17" s="530"/>
      <c r="AY17" s="531">
        <f t="shared" si="4"/>
        <v>0</v>
      </c>
      <c r="AZ17" s="532">
        <f t="shared" si="4"/>
        <v>0</v>
      </c>
      <c r="BA17" s="527"/>
    </row>
    <row r="18" spans="1:53" ht="13.7" customHeight="1" x14ac:dyDescent="0.2">
      <c r="A18" s="34" t="str">
        <f>'t1'!A16</f>
        <v>RESPONSABILE DEI SERVIZI O DEGLI UFFICI IN D.O</v>
      </c>
      <c r="B18" s="283" t="str">
        <f>'t1'!B16</f>
        <v>0D0I96</v>
      </c>
      <c r="C18" s="521">
        <f t="shared" si="2"/>
        <v>0</v>
      </c>
      <c r="D18" s="522">
        <f t="shared" si="2"/>
        <v>0</v>
      </c>
      <c r="E18" s="521">
        <f t="shared" si="2"/>
        <v>0</v>
      </c>
      <c r="F18" s="522">
        <f t="shared" si="2"/>
        <v>0</v>
      </c>
      <c r="G18" s="521">
        <f t="shared" si="2"/>
        <v>0</v>
      </c>
      <c r="H18" s="522">
        <f t="shared" si="2"/>
        <v>0</v>
      </c>
      <c r="I18" s="521">
        <f t="shared" si="2"/>
        <v>0</v>
      </c>
      <c r="J18" s="522">
        <f t="shared" si="2"/>
        <v>0</v>
      </c>
      <c r="K18" s="521">
        <f t="shared" si="2"/>
        <v>0</v>
      </c>
      <c r="L18" s="522">
        <f t="shared" si="2"/>
        <v>0</v>
      </c>
      <c r="M18" s="521">
        <f t="shared" si="2"/>
        <v>0</v>
      </c>
      <c r="N18" s="522">
        <f t="shared" si="2"/>
        <v>0</v>
      </c>
      <c r="O18" s="521">
        <f t="shared" si="2"/>
        <v>0</v>
      </c>
      <c r="P18" s="522">
        <f t="shared" si="2"/>
        <v>0</v>
      </c>
      <c r="Q18" s="521">
        <f t="shared" si="2"/>
        <v>0</v>
      </c>
      <c r="R18" s="523">
        <f t="shared" si="2"/>
        <v>0</v>
      </c>
      <c r="S18" s="521">
        <f t="shared" si="0"/>
        <v>0</v>
      </c>
      <c r="T18" s="523">
        <f t="shared" si="1"/>
        <v>0</v>
      </c>
      <c r="U18" s="521">
        <f t="shared" si="1"/>
        <v>0</v>
      </c>
      <c r="V18" s="524">
        <f t="shared" si="1"/>
        <v>0</v>
      </c>
      <c r="W18" s="521">
        <f t="shared" si="1"/>
        <v>0</v>
      </c>
      <c r="X18" s="524">
        <f t="shared" si="1"/>
        <v>0</v>
      </c>
      <c r="Y18" s="531">
        <f t="shared" si="3"/>
        <v>0</v>
      </c>
      <c r="Z18" s="532">
        <f t="shared" si="3"/>
        <v>0</v>
      </c>
      <c r="AA18" s="527">
        <f>'t1'!M16</f>
        <v>0</v>
      </c>
      <c r="AC18" s="528"/>
      <c r="AD18" s="529"/>
      <c r="AE18" s="528"/>
      <c r="AF18" s="529"/>
      <c r="AG18" s="528"/>
      <c r="AH18" s="529"/>
      <c r="AI18" s="528"/>
      <c r="AJ18" s="529"/>
      <c r="AK18" s="528"/>
      <c r="AL18" s="529"/>
      <c r="AM18" s="528"/>
      <c r="AN18" s="529"/>
      <c r="AO18" s="528"/>
      <c r="AP18" s="529"/>
      <c r="AQ18" s="528"/>
      <c r="AR18" s="530"/>
      <c r="AS18" s="528"/>
      <c r="AT18" s="530"/>
      <c r="AU18" s="528"/>
      <c r="AV18" s="530"/>
      <c r="AW18" s="528"/>
      <c r="AX18" s="530"/>
      <c r="AY18" s="531">
        <f t="shared" si="4"/>
        <v>0</v>
      </c>
      <c r="AZ18" s="532">
        <f t="shared" si="4"/>
        <v>0</v>
      </c>
      <c r="BA18" s="527"/>
    </row>
    <row r="19" spans="1:53" ht="13.7" customHeight="1" x14ac:dyDescent="0.2">
      <c r="A19" s="34" t="str">
        <f>'t1'!A17</f>
        <v>POSIZIONE ECONOMICA D7</v>
      </c>
      <c r="B19" s="283" t="str">
        <f>'t1'!B17</f>
        <v>0D7000</v>
      </c>
      <c r="C19" s="521">
        <f t="shared" si="2"/>
        <v>64</v>
      </c>
      <c r="D19" s="522">
        <f t="shared" si="0"/>
        <v>271</v>
      </c>
      <c r="E19" s="521">
        <f t="shared" si="0"/>
        <v>10</v>
      </c>
      <c r="F19" s="522">
        <f t="shared" si="0"/>
        <v>72</v>
      </c>
      <c r="G19" s="521">
        <f t="shared" si="0"/>
        <v>0</v>
      </c>
      <c r="H19" s="522">
        <f t="shared" si="0"/>
        <v>0</v>
      </c>
      <c r="I19" s="521">
        <f t="shared" si="0"/>
        <v>0</v>
      </c>
      <c r="J19" s="522">
        <f t="shared" si="0"/>
        <v>8</v>
      </c>
      <c r="K19" s="521">
        <f t="shared" si="0"/>
        <v>0</v>
      </c>
      <c r="L19" s="522">
        <f t="shared" si="0"/>
        <v>0</v>
      </c>
      <c r="M19" s="521">
        <f t="shared" si="0"/>
        <v>3</v>
      </c>
      <c r="N19" s="522">
        <f t="shared" si="0"/>
        <v>21</v>
      </c>
      <c r="O19" s="521">
        <f t="shared" si="0"/>
        <v>0</v>
      </c>
      <c r="P19" s="522">
        <f t="shared" si="0"/>
        <v>0</v>
      </c>
      <c r="Q19" s="521">
        <f t="shared" si="0"/>
        <v>0</v>
      </c>
      <c r="R19" s="523">
        <f t="shared" si="0"/>
        <v>0</v>
      </c>
      <c r="S19" s="521">
        <f t="shared" si="0"/>
        <v>0</v>
      </c>
      <c r="T19" s="523">
        <f t="shared" si="1"/>
        <v>0</v>
      </c>
      <c r="U19" s="521">
        <f t="shared" si="1"/>
        <v>5</v>
      </c>
      <c r="V19" s="524">
        <f t="shared" si="1"/>
        <v>63</v>
      </c>
      <c r="W19" s="521">
        <f t="shared" si="1"/>
        <v>12</v>
      </c>
      <c r="X19" s="524">
        <f t="shared" si="1"/>
        <v>315</v>
      </c>
      <c r="Y19" s="531">
        <f t="shared" si="3"/>
        <v>94</v>
      </c>
      <c r="Z19" s="532">
        <f t="shared" si="3"/>
        <v>750</v>
      </c>
      <c r="AA19" s="527">
        <f>'t1'!M17</f>
        <v>1</v>
      </c>
      <c r="AC19" s="528">
        <v>64</v>
      </c>
      <c r="AD19" s="529">
        <v>271</v>
      </c>
      <c r="AE19" s="528">
        <v>10</v>
      </c>
      <c r="AF19" s="529">
        <v>72</v>
      </c>
      <c r="AG19" s="528"/>
      <c r="AH19" s="529"/>
      <c r="AI19" s="528"/>
      <c r="AJ19" s="529">
        <v>8</v>
      </c>
      <c r="AK19" s="528"/>
      <c r="AL19" s="529"/>
      <c r="AM19" s="528">
        <v>3</v>
      </c>
      <c r="AN19" s="529">
        <v>21</v>
      </c>
      <c r="AO19" s="528"/>
      <c r="AP19" s="529"/>
      <c r="AQ19" s="528"/>
      <c r="AR19" s="530"/>
      <c r="AS19" s="528"/>
      <c r="AT19" s="530"/>
      <c r="AU19" s="528">
        <v>5</v>
      </c>
      <c r="AV19" s="530">
        <v>63</v>
      </c>
      <c r="AW19" s="528">
        <v>12</v>
      </c>
      <c r="AX19" s="530">
        <v>315</v>
      </c>
      <c r="AY19" s="531">
        <f t="shared" si="4"/>
        <v>94</v>
      </c>
      <c r="AZ19" s="532">
        <f t="shared" si="4"/>
        <v>750</v>
      </c>
      <c r="BA19" s="527"/>
    </row>
    <row r="20" spans="1:53" ht="13.7" customHeight="1" x14ac:dyDescent="0.2">
      <c r="A20" s="34" t="str">
        <f>'t1'!A18</f>
        <v>POSIZIONE ECONOMICA D6</v>
      </c>
      <c r="B20" s="283" t="str">
        <f>'t1'!B18</f>
        <v>099000</v>
      </c>
      <c r="C20" s="521">
        <f t="shared" si="2"/>
        <v>30</v>
      </c>
      <c r="D20" s="522">
        <f t="shared" si="0"/>
        <v>132</v>
      </c>
      <c r="E20" s="521">
        <f t="shared" si="0"/>
        <v>0</v>
      </c>
      <c r="F20" s="522">
        <f t="shared" si="0"/>
        <v>41</v>
      </c>
      <c r="G20" s="521">
        <f t="shared" si="0"/>
        <v>0</v>
      </c>
      <c r="H20" s="522">
        <f t="shared" si="0"/>
        <v>0</v>
      </c>
      <c r="I20" s="521">
        <f t="shared" si="0"/>
        <v>0</v>
      </c>
      <c r="J20" s="522">
        <f t="shared" si="0"/>
        <v>5</v>
      </c>
      <c r="K20" s="521">
        <f t="shared" si="0"/>
        <v>0</v>
      </c>
      <c r="L20" s="522">
        <f t="shared" si="0"/>
        <v>0</v>
      </c>
      <c r="M20" s="521">
        <f t="shared" si="0"/>
        <v>1</v>
      </c>
      <c r="N20" s="522">
        <f t="shared" si="0"/>
        <v>14</v>
      </c>
      <c r="O20" s="521">
        <f t="shared" si="0"/>
        <v>0</v>
      </c>
      <c r="P20" s="522">
        <f t="shared" si="0"/>
        <v>0</v>
      </c>
      <c r="Q20" s="521">
        <f t="shared" si="0"/>
        <v>0</v>
      </c>
      <c r="R20" s="523">
        <f t="shared" si="0"/>
        <v>1</v>
      </c>
      <c r="S20" s="521">
        <f t="shared" si="0"/>
        <v>0</v>
      </c>
      <c r="T20" s="523">
        <f t="shared" si="1"/>
        <v>0</v>
      </c>
      <c r="U20" s="521">
        <f t="shared" si="1"/>
        <v>6</v>
      </c>
      <c r="V20" s="524">
        <f t="shared" si="1"/>
        <v>14</v>
      </c>
      <c r="W20" s="521">
        <f t="shared" si="1"/>
        <v>13</v>
      </c>
      <c r="X20" s="524">
        <f t="shared" si="1"/>
        <v>111</v>
      </c>
      <c r="Y20" s="531">
        <f t="shared" si="3"/>
        <v>50</v>
      </c>
      <c r="Z20" s="532">
        <f t="shared" si="3"/>
        <v>318</v>
      </c>
      <c r="AA20" s="527">
        <f>'t1'!M18</f>
        <v>1</v>
      </c>
      <c r="AC20" s="528">
        <v>30</v>
      </c>
      <c r="AD20" s="529">
        <v>132</v>
      </c>
      <c r="AE20" s="528"/>
      <c r="AF20" s="529">
        <v>41</v>
      </c>
      <c r="AG20" s="528"/>
      <c r="AH20" s="529"/>
      <c r="AI20" s="528"/>
      <c r="AJ20" s="529">
        <v>5</v>
      </c>
      <c r="AK20" s="528"/>
      <c r="AL20" s="529"/>
      <c r="AM20" s="528">
        <v>1</v>
      </c>
      <c r="AN20" s="529">
        <v>14</v>
      </c>
      <c r="AO20" s="528"/>
      <c r="AP20" s="529"/>
      <c r="AQ20" s="528"/>
      <c r="AR20" s="530">
        <v>1</v>
      </c>
      <c r="AS20" s="528"/>
      <c r="AT20" s="530"/>
      <c r="AU20" s="528">
        <v>6</v>
      </c>
      <c r="AV20" s="530">
        <v>14</v>
      </c>
      <c r="AW20" s="528">
        <v>13</v>
      </c>
      <c r="AX20" s="530">
        <v>111</v>
      </c>
      <c r="AY20" s="531">
        <f t="shared" si="4"/>
        <v>50</v>
      </c>
      <c r="AZ20" s="532">
        <f t="shared" si="4"/>
        <v>318</v>
      </c>
      <c r="BA20" s="527"/>
    </row>
    <row r="21" spans="1:53" ht="13.7" customHeight="1" x14ac:dyDescent="0.2">
      <c r="A21" s="34" t="str">
        <f>'t1'!A19</f>
        <v>POSIZIONE ECONOMICA D5</v>
      </c>
      <c r="B21" s="283" t="str">
        <f>'t1'!B19</f>
        <v>0D5000</v>
      </c>
      <c r="C21" s="521">
        <f t="shared" si="2"/>
        <v>0</v>
      </c>
      <c r="D21" s="522">
        <f t="shared" si="0"/>
        <v>57</v>
      </c>
      <c r="E21" s="521">
        <f t="shared" si="0"/>
        <v>0</v>
      </c>
      <c r="F21" s="522">
        <f t="shared" si="0"/>
        <v>0</v>
      </c>
      <c r="G21" s="521">
        <f t="shared" si="0"/>
        <v>0</v>
      </c>
      <c r="H21" s="522">
        <f t="shared" si="0"/>
        <v>0</v>
      </c>
      <c r="I21" s="521">
        <f t="shared" si="0"/>
        <v>0</v>
      </c>
      <c r="J21" s="522">
        <f t="shared" si="0"/>
        <v>17</v>
      </c>
      <c r="K21" s="521">
        <f t="shared" si="0"/>
        <v>0</v>
      </c>
      <c r="L21" s="522">
        <f t="shared" si="0"/>
        <v>0</v>
      </c>
      <c r="M21" s="521">
        <f t="shared" si="0"/>
        <v>0</v>
      </c>
      <c r="N21" s="522">
        <f t="shared" si="0"/>
        <v>5</v>
      </c>
      <c r="O21" s="521">
        <f t="shared" si="0"/>
        <v>0</v>
      </c>
      <c r="P21" s="522">
        <f t="shared" si="0"/>
        <v>0</v>
      </c>
      <c r="Q21" s="521">
        <f t="shared" si="0"/>
        <v>0</v>
      </c>
      <c r="R21" s="523">
        <f t="shared" si="0"/>
        <v>0</v>
      </c>
      <c r="S21" s="521">
        <f t="shared" si="0"/>
        <v>0</v>
      </c>
      <c r="T21" s="523">
        <f t="shared" si="1"/>
        <v>0</v>
      </c>
      <c r="U21" s="521">
        <f t="shared" si="1"/>
        <v>0</v>
      </c>
      <c r="V21" s="524">
        <f t="shared" si="1"/>
        <v>9</v>
      </c>
      <c r="W21" s="521">
        <f t="shared" si="1"/>
        <v>0</v>
      </c>
      <c r="X21" s="524">
        <f t="shared" si="1"/>
        <v>30</v>
      </c>
      <c r="Y21" s="531">
        <f t="shared" si="3"/>
        <v>0</v>
      </c>
      <c r="Z21" s="532">
        <f t="shared" si="3"/>
        <v>118</v>
      </c>
      <c r="AA21" s="527">
        <f>'t1'!M19</f>
        <v>1</v>
      </c>
      <c r="AC21" s="528"/>
      <c r="AD21" s="529">
        <v>57</v>
      </c>
      <c r="AE21" s="528"/>
      <c r="AF21" s="529"/>
      <c r="AG21" s="528"/>
      <c r="AH21" s="529"/>
      <c r="AI21" s="528"/>
      <c r="AJ21" s="529">
        <v>17</v>
      </c>
      <c r="AK21" s="528"/>
      <c r="AL21" s="529"/>
      <c r="AM21" s="528"/>
      <c r="AN21" s="529">
        <v>5</v>
      </c>
      <c r="AO21" s="528"/>
      <c r="AP21" s="529"/>
      <c r="AQ21" s="528"/>
      <c r="AR21" s="530"/>
      <c r="AS21" s="528"/>
      <c r="AT21" s="530"/>
      <c r="AU21" s="528"/>
      <c r="AV21" s="530">
        <v>9</v>
      </c>
      <c r="AW21" s="528"/>
      <c r="AX21" s="530">
        <v>30</v>
      </c>
      <c r="AY21" s="531">
        <f t="shared" si="4"/>
        <v>0</v>
      </c>
      <c r="AZ21" s="532">
        <f t="shared" si="4"/>
        <v>118</v>
      </c>
      <c r="BA21" s="527"/>
    </row>
    <row r="22" spans="1:53" ht="13.7" customHeight="1" x14ac:dyDescent="0.2">
      <c r="A22" s="34" t="str">
        <f>'t1'!A20</f>
        <v>POSIZIONE ECONOMICA D4</v>
      </c>
      <c r="B22" s="283" t="str">
        <f>'t1'!B20</f>
        <v>0D4000</v>
      </c>
      <c r="C22" s="521">
        <f t="shared" si="2"/>
        <v>29</v>
      </c>
      <c r="D22" s="522">
        <f t="shared" si="0"/>
        <v>114</v>
      </c>
      <c r="E22" s="521">
        <f t="shared" si="0"/>
        <v>0</v>
      </c>
      <c r="F22" s="522">
        <f t="shared" si="0"/>
        <v>27</v>
      </c>
      <c r="G22" s="521">
        <f t="shared" si="0"/>
        <v>0</v>
      </c>
      <c r="H22" s="522">
        <f t="shared" si="0"/>
        <v>0</v>
      </c>
      <c r="I22" s="521">
        <f t="shared" si="0"/>
        <v>0</v>
      </c>
      <c r="J22" s="522">
        <f t="shared" si="0"/>
        <v>0</v>
      </c>
      <c r="K22" s="521">
        <f t="shared" si="0"/>
        <v>0</v>
      </c>
      <c r="L22" s="522">
        <f t="shared" si="0"/>
        <v>5</v>
      </c>
      <c r="M22" s="521">
        <f t="shared" si="0"/>
        <v>4</v>
      </c>
      <c r="N22" s="522">
        <f t="shared" si="0"/>
        <v>5</v>
      </c>
      <c r="O22" s="521">
        <f t="shared" si="0"/>
        <v>0</v>
      </c>
      <c r="P22" s="522">
        <f t="shared" si="0"/>
        <v>1</v>
      </c>
      <c r="Q22" s="521">
        <f t="shared" si="0"/>
        <v>0</v>
      </c>
      <c r="R22" s="523">
        <f t="shared" si="0"/>
        <v>0</v>
      </c>
      <c r="S22" s="521">
        <f t="shared" si="0"/>
        <v>0</v>
      </c>
      <c r="T22" s="523">
        <f t="shared" si="1"/>
        <v>2</v>
      </c>
      <c r="U22" s="521">
        <f t="shared" si="1"/>
        <v>6</v>
      </c>
      <c r="V22" s="524">
        <f t="shared" si="1"/>
        <v>19</v>
      </c>
      <c r="W22" s="521">
        <f t="shared" si="1"/>
        <v>64</v>
      </c>
      <c r="X22" s="524">
        <f t="shared" si="1"/>
        <v>102</v>
      </c>
      <c r="Y22" s="531">
        <f t="shared" si="3"/>
        <v>103</v>
      </c>
      <c r="Z22" s="532">
        <f t="shared" si="3"/>
        <v>275</v>
      </c>
      <c r="AA22" s="527">
        <f>'t1'!M20</f>
        <v>1</v>
      </c>
      <c r="AC22" s="528">
        <v>29</v>
      </c>
      <c r="AD22" s="529">
        <v>114</v>
      </c>
      <c r="AE22" s="528"/>
      <c r="AF22" s="529">
        <v>27</v>
      </c>
      <c r="AG22" s="528"/>
      <c r="AH22" s="529"/>
      <c r="AI22" s="528"/>
      <c r="AJ22" s="529"/>
      <c r="AK22" s="528"/>
      <c r="AL22" s="529">
        <v>5</v>
      </c>
      <c r="AM22" s="528">
        <v>4</v>
      </c>
      <c r="AN22" s="529">
        <v>5</v>
      </c>
      <c r="AO22" s="528"/>
      <c r="AP22" s="529">
        <v>1</v>
      </c>
      <c r="AQ22" s="528"/>
      <c r="AR22" s="530"/>
      <c r="AS22" s="528"/>
      <c r="AT22" s="530">
        <v>2</v>
      </c>
      <c r="AU22" s="528">
        <v>6</v>
      </c>
      <c r="AV22" s="530">
        <v>19</v>
      </c>
      <c r="AW22" s="528">
        <v>64</v>
      </c>
      <c r="AX22" s="530">
        <v>102</v>
      </c>
      <c r="AY22" s="531">
        <f t="shared" si="4"/>
        <v>103</v>
      </c>
      <c r="AZ22" s="532">
        <f t="shared" si="4"/>
        <v>275</v>
      </c>
      <c r="BA22" s="527"/>
    </row>
    <row r="23" spans="1:53" ht="13.7" customHeight="1" x14ac:dyDescent="0.2">
      <c r="A23" s="34" t="str">
        <f>'t1'!A21</f>
        <v>POSIZIONE ECONOMICA D3</v>
      </c>
      <c r="B23" s="283" t="str">
        <f>'t1'!B21</f>
        <v>050000</v>
      </c>
      <c r="C23" s="521">
        <f t="shared" si="2"/>
        <v>99</v>
      </c>
      <c r="D23" s="522">
        <f t="shared" si="0"/>
        <v>62</v>
      </c>
      <c r="E23" s="521">
        <f t="shared" si="0"/>
        <v>24</v>
      </c>
      <c r="F23" s="522">
        <f t="shared" si="0"/>
        <v>11</v>
      </c>
      <c r="G23" s="521">
        <f t="shared" si="0"/>
        <v>0</v>
      </c>
      <c r="H23" s="522">
        <f t="shared" si="0"/>
        <v>0</v>
      </c>
      <c r="I23" s="521">
        <f t="shared" si="0"/>
        <v>0</v>
      </c>
      <c r="J23" s="522">
        <f t="shared" si="0"/>
        <v>0</v>
      </c>
      <c r="K23" s="521">
        <f t="shared" si="0"/>
        <v>0</v>
      </c>
      <c r="L23" s="522">
        <f t="shared" si="0"/>
        <v>0</v>
      </c>
      <c r="M23" s="521">
        <f t="shared" si="0"/>
        <v>4</v>
      </c>
      <c r="N23" s="522">
        <f t="shared" si="0"/>
        <v>3</v>
      </c>
      <c r="O23" s="521">
        <f t="shared" si="0"/>
        <v>0</v>
      </c>
      <c r="P23" s="522">
        <f t="shared" si="0"/>
        <v>0</v>
      </c>
      <c r="Q23" s="521">
        <f t="shared" si="0"/>
        <v>0</v>
      </c>
      <c r="R23" s="523">
        <f t="shared" si="0"/>
        <v>0</v>
      </c>
      <c r="S23" s="521">
        <f t="shared" si="0"/>
        <v>0</v>
      </c>
      <c r="T23" s="523">
        <f t="shared" si="1"/>
        <v>0</v>
      </c>
      <c r="U23" s="521">
        <f t="shared" si="1"/>
        <v>10</v>
      </c>
      <c r="V23" s="524">
        <f t="shared" si="1"/>
        <v>10</v>
      </c>
      <c r="W23" s="521">
        <f t="shared" si="1"/>
        <v>130</v>
      </c>
      <c r="X23" s="524">
        <f t="shared" si="1"/>
        <v>113</v>
      </c>
      <c r="Y23" s="531">
        <f t="shared" si="3"/>
        <v>267</v>
      </c>
      <c r="Z23" s="532">
        <f t="shared" si="3"/>
        <v>199</v>
      </c>
      <c r="AA23" s="527">
        <f>'t1'!M21</f>
        <v>1</v>
      </c>
      <c r="AC23" s="528">
        <v>99</v>
      </c>
      <c r="AD23" s="529">
        <v>62</v>
      </c>
      <c r="AE23" s="528">
        <v>24</v>
      </c>
      <c r="AF23" s="529">
        <v>11</v>
      </c>
      <c r="AG23" s="528"/>
      <c r="AH23" s="529"/>
      <c r="AI23" s="528"/>
      <c r="AJ23" s="529"/>
      <c r="AK23" s="528"/>
      <c r="AL23" s="529"/>
      <c r="AM23" s="528">
        <v>4</v>
      </c>
      <c r="AN23" s="529">
        <v>3</v>
      </c>
      <c r="AO23" s="528"/>
      <c r="AP23" s="529"/>
      <c r="AQ23" s="528"/>
      <c r="AR23" s="530"/>
      <c r="AS23" s="528"/>
      <c r="AT23" s="530"/>
      <c r="AU23" s="528">
        <v>10</v>
      </c>
      <c r="AV23" s="530">
        <v>10</v>
      </c>
      <c r="AW23" s="528">
        <v>130</v>
      </c>
      <c r="AX23" s="530">
        <v>113</v>
      </c>
      <c r="AY23" s="531">
        <f t="shared" si="4"/>
        <v>267</v>
      </c>
      <c r="AZ23" s="532">
        <f t="shared" si="4"/>
        <v>199</v>
      </c>
      <c r="BA23" s="527"/>
    </row>
    <row r="24" spans="1:53" ht="13.7" customHeight="1" x14ac:dyDescent="0.2">
      <c r="A24" s="34" t="str">
        <f>'t1'!A22</f>
        <v>POSIZIONE ECONOMICA D2</v>
      </c>
      <c r="B24" s="283" t="str">
        <f>'t1'!B22</f>
        <v>049000</v>
      </c>
      <c r="C24" s="521">
        <f t="shared" si="2"/>
        <v>0</v>
      </c>
      <c r="D24" s="522">
        <f t="shared" si="0"/>
        <v>0</v>
      </c>
      <c r="E24" s="521">
        <f t="shared" si="0"/>
        <v>0</v>
      </c>
      <c r="F24" s="522">
        <f t="shared" si="0"/>
        <v>0</v>
      </c>
      <c r="G24" s="521">
        <f t="shared" si="0"/>
        <v>0</v>
      </c>
      <c r="H24" s="522">
        <f t="shared" si="0"/>
        <v>0</v>
      </c>
      <c r="I24" s="521">
        <f t="shared" si="0"/>
        <v>0</v>
      </c>
      <c r="J24" s="522">
        <f t="shared" si="0"/>
        <v>0</v>
      </c>
      <c r="K24" s="521">
        <f t="shared" si="0"/>
        <v>0</v>
      </c>
      <c r="L24" s="522">
        <f t="shared" si="0"/>
        <v>0</v>
      </c>
      <c r="M24" s="521">
        <f t="shared" si="0"/>
        <v>0</v>
      </c>
      <c r="N24" s="522">
        <f t="shared" si="0"/>
        <v>0</v>
      </c>
      <c r="O24" s="521">
        <f t="shared" si="0"/>
        <v>0</v>
      </c>
      <c r="P24" s="522">
        <f t="shared" si="0"/>
        <v>0</v>
      </c>
      <c r="Q24" s="521">
        <f t="shared" si="0"/>
        <v>0</v>
      </c>
      <c r="R24" s="523">
        <f t="shared" si="0"/>
        <v>0</v>
      </c>
      <c r="S24" s="521">
        <f t="shared" si="0"/>
        <v>0</v>
      </c>
      <c r="T24" s="523">
        <f t="shared" si="1"/>
        <v>0</v>
      </c>
      <c r="U24" s="521">
        <f t="shared" si="1"/>
        <v>0</v>
      </c>
      <c r="V24" s="524">
        <f t="shared" si="1"/>
        <v>0</v>
      </c>
      <c r="W24" s="521">
        <f t="shared" si="1"/>
        <v>0</v>
      </c>
      <c r="X24" s="524">
        <f t="shared" si="1"/>
        <v>0</v>
      </c>
      <c r="Y24" s="531">
        <f t="shared" si="3"/>
        <v>0</v>
      </c>
      <c r="Z24" s="532">
        <f t="shared" si="3"/>
        <v>0</v>
      </c>
      <c r="AA24" s="527">
        <f>'t1'!M22</f>
        <v>0</v>
      </c>
      <c r="AC24" s="528"/>
      <c r="AD24" s="529"/>
      <c r="AE24" s="528"/>
      <c r="AF24" s="529"/>
      <c r="AG24" s="528"/>
      <c r="AH24" s="529"/>
      <c r="AI24" s="528"/>
      <c r="AJ24" s="529"/>
      <c r="AK24" s="528"/>
      <c r="AL24" s="529"/>
      <c r="AM24" s="528"/>
      <c r="AN24" s="529"/>
      <c r="AO24" s="528"/>
      <c r="AP24" s="529"/>
      <c r="AQ24" s="528"/>
      <c r="AR24" s="530"/>
      <c r="AS24" s="528"/>
      <c r="AT24" s="530"/>
      <c r="AU24" s="528"/>
      <c r="AV24" s="530"/>
      <c r="AW24" s="528"/>
      <c r="AX24" s="530"/>
      <c r="AY24" s="531">
        <f t="shared" si="4"/>
        <v>0</v>
      </c>
      <c r="AZ24" s="532">
        <f t="shared" si="4"/>
        <v>0</v>
      </c>
      <c r="BA24" s="527"/>
    </row>
    <row r="25" spans="1:53" ht="13.7" customHeight="1" x14ac:dyDescent="0.2">
      <c r="A25" s="34" t="str">
        <f>'t1'!A23</f>
        <v>POSIZIONE ECONOMICA D1</v>
      </c>
      <c r="B25" s="283" t="str">
        <f>'t1'!B23</f>
        <v>0D1000</v>
      </c>
      <c r="C25" s="521">
        <f t="shared" si="2"/>
        <v>0</v>
      </c>
      <c r="D25" s="522">
        <f t="shared" si="0"/>
        <v>0</v>
      </c>
      <c r="E25" s="521">
        <f t="shared" si="0"/>
        <v>0</v>
      </c>
      <c r="F25" s="522">
        <f t="shared" si="0"/>
        <v>0</v>
      </c>
      <c r="G25" s="521">
        <f t="shared" si="0"/>
        <v>0</v>
      </c>
      <c r="H25" s="522">
        <f t="shared" si="0"/>
        <v>0</v>
      </c>
      <c r="I25" s="521">
        <f t="shared" si="0"/>
        <v>0</v>
      </c>
      <c r="J25" s="522">
        <f t="shared" si="0"/>
        <v>0</v>
      </c>
      <c r="K25" s="521">
        <f t="shared" si="0"/>
        <v>0</v>
      </c>
      <c r="L25" s="522">
        <f t="shared" si="0"/>
        <v>0</v>
      </c>
      <c r="M25" s="521">
        <f t="shared" si="0"/>
        <v>0</v>
      </c>
      <c r="N25" s="522">
        <f t="shared" si="0"/>
        <v>0</v>
      </c>
      <c r="O25" s="521">
        <f t="shared" si="0"/>
        <v>0</v>
      </c>
      <c r="P25" s="522">
        <f t="shared" si="0"/>
        <v>0</v>
      </c>
      <c r="Q25" s="521">
        <f t="shared" si="0"/>
        <v>0</v>
      </c>
      <c r="R25" s="523">
        <f t="shared" si="0"/>
        <v>0</v>
      </c>
      <c r="S25" s="521">
        <f t="shared" si="0"/>
        <v>0</v>
      </c>
      <c r="T25" s="523">
        <f t="shared" si="1"/>
        <v>0</v>
      </c>
      <c r="U25" s="521">
        <f t="shared" si="1"/>
        <v>0</v>
      </c>
      <c r="V25" s="524">
        <f t="shared" si="1"/>
        <v>0</v>
      </c>
      <c r="W25" s="521">
        <f t="shared" si="1"/>
        <v>0</v>
      </c>
      <c r="X25" s="524">
        <f t="shared" si="1"/>
        <v>0</v>
      </c>
      <c r="Y25" s="531">
        <f t="shared" si="3"/>
        <v>0</v>
      </c>
      <c r="Z25" s="532">
        <f t="shared" si="3"/>
        <v>0</v>
      </c>
      <c r="AA25" s="527">
        <f>'t1'!M23</f>
        <v>0</v>
      </c>
      <c r="AC25" s="528"/>
      <c r="AD25" s="529"/>
      <c r="AE25" s="528"/>
      <c r="AF25" s="529"/>
      <c r="AG25" s="528"/>
      <c r="AH25" s="529"/>
      <c r="AI25" s="528"/>
      <c r="AJ25" s="529"/>
      <c r="AK25" s="528"/>
      <c r="AL25" s="529"/>
      <c r="AM25" s="528"/>
      <c r="AN25" s="529"/>
      <c r="AO25" s="528"/>
      <c r="AP25" s="529"/>
      <c r="AQ25" s="528"/>
      <c r="AR25" s="530"/>
      <c r="AS25" s="528"/>
      <c r="AT25" s="530"/>
      <c r="AU25" s="528"/>
      <c r="AV25" s="530"/>
      <c r="AW25" s="528"/>
      <c r="AX25" s="530"/>
      <c r="AY25" s="531">
        <f t="shared" si="4"/>
        <v>0</v>
      </c>
      <c r="AZ25" s="532">
        <f t="shared" si="4"/>
        <v>0</v>
      </c>
      <c r="BA25" s="527"/>
    </row>
    <row r="26" spans="1:53" ht="13.7" customHeight="1" x14ac:dyDescent="0.2">
      <c r="A26" s="34" t="str">
        <f>'t1'!A24</f>
        <v>POSIZIONE ECONOMICA C6</v>
      </c>
      <c r="B26" s="283" t="str">
        <f>'t1'!B24</f>
        <v>097000</v>
      </c>
      <c r="C26" s="521">
        <f t="shared" si="2"/>
        <v>200</v>
      </c>
      <c r="D26" s="522">
        <f t="shared" si="0"/>
        <v>939</v>
      </c>
      <c r="E26" s="521">
        <f t="shared" si="0"/>
        <v>78</v>
      </c>
      <c r="F26" s="522">
        <f t="shared" si="0"/>
        <v>258</v>
      </c>
      <c r="G26" s="521">
        <f t="shared" si="0"/>
        <v>0</v>
      </c>
      <c r="H26" s="522">
        <f t="shared" si="0"/>
        <v>0</v>
      </c>
      <c r="I26" s="521">
        <f t="shared" si="0"/>
        <v>2</v>
      </c>
      <c r="J26" s="522">
        <f t="shared" si="0"/>
        <v>97</v>
      </c>
      <c r="K26" s="521">
        <f t="shared" si="0"/>
        <v>0</v>
      </c>
      <c r="L26" s="522">
        <f t="shared" si="0"/>
        <v>0</v>
      </c>
      <c r="M26" s="521">
        <f t="shared" si="0"/>
        <v>28</v>
      </c>
      <c r="N26" s="522">
        <f t="shared" si="0"/>
        <v>92</v>
      </c>
      <c r="O26" s="521">
        <f t="shared" si="0"/>
        <v>0</v>
      </c>
      <c r="P26" s="522">
        <f t="shared" si="0"/>
        <v>0</v>
      </c>
      <c r="Q26" s="521">
        <f t="shared" si="0"/>
        <v>2</v>
      </c>
      <c r="R26" s="523">
        <f t="shared" si="0"/>
        <v>3</v>
      </c>
      <c r="S26" s="521">
        <f t="shared" si="0"/>
        <v>0</v>
      </c>
      <c r="T26" s="523">
        <f t="shared" si="1"/>
        <v>111</v>
      </c>
      <c r="U26" s="521">
        <f t="shared" si="1"/>
        <v>14</v>
      </c>
      <c r="V26" s="524">
        <f t="shared" si="1"/>
        <v>57</v>
      </c>
      <c r="W26" s="521">
        <f t="shared" si="1"/>
        <v>322</v>
      </c>
      <c r="X26" s="524">
        <f t="shared" si="1"/>
        <v>1601</v>
      </c>
      <c r="Y26" s="531">
        <f t="shared" si="3"/>
        <v>646</v>
      </c>
      <c r="Z26" s="532">
        <f t="shared" si="3"/>
        <v>3158</v>
      </c>
      <c r="AA26" s="527">
        <f>'t1'!M24</f>
        <v>1</v>
      </c>
      <c r="AC26" s="528">
        <v>200</v>
      </c>
      <c r="AD26" s="529">
        <v>939</v>
      </c>
      <c r="AE26" s="528">
        <v>78</v>
      </c>
      <c r="AF26" s="529">
        <v>258</v>
      </c>
      <c r="AG26" s="528"/>
      <c r="AH26" s="529"/>
      <c r="AI26" s="528">
        <v>2</v>
      </c>
      <c r="AJ26" s="529">
        <v>97</v>
      </c>
      <c r="AK26" s="528"/>
      <c r="AL26" s="529"/>
      <c r="AM26" s="528">
        <v>28</v>
      </c>
      <c r="AN26" s="529">
        <v>92</v>
      </c>
      <c r="AO26" s="528"/>
      <c r="AP26" s="529"/>
      <c r="AQ26" s="528">
        <v>2</v>
      </c>
      <c r="AR26" s="530">
        <v>3</v>
      </c>
      <c r="AS26" s="528"/>
      <c r="AT26" s="530">
        <v>111</v>
      </c>
      <c r="AU26" s="528">
        <v>14</v>
      </c>
      <c r="AV26" s="530">
        <v>57</v>
      </c>
      <c r="AW26" s="528">
        <v>322</v>
      </c>
      <c r="AX26" s="530">
        <v>1601</v>
      </c>
      <c r="AY26" s="531">
        <f t="shared" si="4"/>
        <v>646</v>
      </c>
      <c r="AZ26" s="532">
        <f t="shared" si="4"/>
        <v>3158</v>
      </c>
      <c r="BA26" s="527"/>
    </row>
    <row r="27" spans="1:53" ht="13.7" customHeight="1" x14ac:dyDescent="0.2">
      <c r="A27" s="34" t="str">
        <f>'t1'!A25</f>
        <v>POSIZIONE ECONOMICA C5</v>
      </c>
      <c r="B27" s="283" t="str">
        <f>'t1'!B25</f>
        <v>046000</v>
      </c>
      <c r="C27" s="521">
        <f t="shared" si="2"/>
        <v>0</v>
      </c>
      <c r="D27" s="522">
        <f t="shared" si="0"/>
        <v>38</v>
      </c>
      <c r="E27" s="521">
        <f t="shared" si="0"/>
        <v>0</v>
      </c>
      <c r="F27" s="522">
        <f t="shared" si="0"/>
        <v>20</v>
      </c>
      <c r="G27" s="521">
        <f t="shared" si="0"/>
        <v>0</v>
      </c>
      <c r="H27" s="522">
        <f t="shared" si="0"/>
        <v>0</v>
      </c>
      <c r="I27" s="521">
        <f t="shared" si="0"/>
        <v>0</v>
      </c>
      <c r="J27" s="522">
        <f t="shared" si="0"/>
        <v>0</v>
      </c>
      <c r="K27" s="521">
        <f t="shared" si="0"/>
        <v>0</v>
      </c>
      <c r="L27" s="522">
        <f t="shared" si="0"/>
        <v>0</v>
      </c>
      <c r="M27" s="521">
        <f t="shared" si="0"/>
        <v>0</v>
      </c>
      <c r="N27" s="522">
        <f t="shared" si="0"/>
        <v>3</v>
      </c>
      <c r="O27" s="521">
        <f t="shared" ref="O27:S71" si="5">ROUND(AO27,0)</f>
        <v>0</v>
      </c>
      <c r="P27" s="522">
        <f t="shared" si="5"/>
        <v>0</v>
      </c>
      <c r="Q27" s="521">
        <f t="shared" si="5"/>
        <v>0</v>
      </c>
      <c r="R27" s="523">
        <f t="shared" si="5"/>
        <v>0</v>
      </c>
      <c r="S27" s="521">
        <f t="shared" si="5"/>
        <v>0</v>
      </c>
      <c r="T27" s="523">
        <f t="shared" si="1"/>
        <v>0</v>
      </c>
      <c r="U27" s="521">
        <f t="shared" si="1"/>
        <v>0</v>
      </c>
      <c r="V27" s="524">
        <f t="shared" si="1"/>
        <v>6</v>
      </c>
      <c r="W27" s="521">
        <f t="shared" si="1"/>
        <v>0</v>
      </c>
      <c r="X27" s="524">
        <f t="shared" si="1"/>
        <v>58</v>
      </c>
      <c r="Y27" s="531">
        <f t="shared" si="3"/>
        <v>0</v>
      </c>
      <c r="Z27" s="532">
        <f t="shared" si="3"/>
        <v>125</v>
      </c>
      <c r="AA27" s="527">
        <f>'t1'!M25</f>
        <v>1</v>
      </c>
      <c r="AC27" s="528"/>
      <c r="AD27" s="529">
        <v>38</v>
      </c>
      <c r="AE27" s="528"/>
      <c r="AF27" s="529">
        <v>20</v>
      </c>
      <c r="AG27" s="528"/>
      <c r="AH27" s="529"/>
      <c r="AI27" s="528"/>
      <c r="AJ27" s="529"/>
      <c r="AK27" s="528"/>
      <c r="AL27" s="529"/>
      <c r="AM27" s="528"/>
      <c r="AN27" s="529">
        <v>3</v>
      </c>
      <c r="AO27" s="528"/>
      <c r="AP27" s="529"/>
      <c r="AQ27" s="528"/>
      <c r="AR27" s="530"/>
      <c r="AS27" s="528"/>
      <c r="AT27" s="530"/>
      <c r="AU27" s="528"/>
      <c r="AV27" s="530">
        <v>6</v>
      </c>
      <c r="AW27" s="528"/>
      <c r="AX27" s="530">
        <v>58</v>
      </c>
      <c r="AY27" s="531">
        <f t="shared" si="4"/>
        <v>0</v>
      </c>
      <c r="AZ27" s="532">
        <f t="shared" si="4"/>
        <v>125</v>
      </c>
      <c r="BA27" s="527"/>
    </row>
    <row r="28" spans="1:53" ht="13.7" customHeight="1" x14ac:dyDescent="0.2">
      <c r="A28" s="34" t="str">
        <f>'t1'!A26</f>
        <v>POSIZIONE ECONOMICA C4</v>
      </c>
      <c r="B28" s="283" t="str">
        <f>'t1'!B26</f>
        <v>045000</v>
      </c>
      <c r="C28" s="521">
        <f t="shared" si="2"/>
        <v>44</v>
      </c>
      <c r="D28" s="522">
        <f t="shared" si="2"/>
        <v>261</v>
      </c>
      <c r="E28" s="521">
        <f t="shared" si="2"/>
        <v>0</v>
      </c>
      <c r="F28" s="522">
        <f t="shared" si="2"/>
        <v>81</v>
      </c>
      <c r="G28" s="521">
        <f t="shared" si="2"/>
        <v>0</v>
      </c>
      <c r="H28" s="522">
        <f t="shared" si="2"/>
        <v>0</v>
      </c>
      <c r="I28" s="521">
        <f t="shared" si="2"/>
        <v>0</v>
      </c>
      <c r="J28" s="522">
        <f t="shared" si="2"/>
        <v>42</v>
      </c>
      <c r="K28" s="521">
        <f t="shared" si="2"/>
        <v>0</v>
      </c>
      <c r="L28" s="522">
        <f t="shared" si="2"/>
        <v>114</v>
      </c>
      <c r="M28" s="521">
        <f t="shared" si="2"/>
        <v>2</v>
      </c>
      <c r="N28" s="522">
        <f t="shared" si="2"/>
        <v>46</v>
      </c>
      <c r="O28" s="521">
        <f t="shared" si="5"/>
        <v>0</v>
      </c>
      <c r="P28" s="522">
        <f t="shared" si="5"/>
        <v>0</v>
      </c>
      <c r="Q28" s="521">
        <f t="shared" si="5"/>
        <v>0</v>
      </c>
      <c r="R28" s="523">
        <f t="shared" si="5"/>
        <v>1</v>
      </c>
      <c r="S28" s="521">
        <f t="shared" si="5"/>
        <v>20</v>
      </c>
      <c r="T28" s="523">
        <f t="shared" si="1"/>
        <v>7</v>
      </c>
      <c r="U28" s="521">
        <f t="shared" si="1"/>
        <v>3</v>
      </c>
      <c r="V28" s="524">
        <f t="shared" si="1"/>
        <v>26</v>
      </c>
      <c r="W28" s="521">
        <f t="shared" si="1"/>
        <v>13</v>
      </c>
      <c r="X28" s="524">
        <f t="shared" si="1"/>
        <v>462</v>
      </c>
      <c r="Y28" s="531">
        <f t="shared" si="3"/>
        <v>82</v>
      </c>
      <c r="Z28" s="532">
        <f t="shared" si="3"/>
        <v>1040</v>
      </c>
      <c r="AA28" s="527">
        <f>'t1'!M26</f>
        <v>1</v>
      </c>
      <c r="AC28" s="528">
        <v>44</v>
      </c>
      <c r="AD28" s="529">
        <v>261</v>
      </c>
      <c r="AE28" s="528"/>
      <c r="AF28" s="529">
        <v>81</v>
      </c>
      <c r="AG28" s="528"/>
      <c r="AH28" s="529"/>
      <c r="AI28" s="528"/>
      <c r="AJ28" s="529">
        <v>42</v>
      </c>
      <c r="AK28" s="528"/>
      <c r="AL28" s="529">
        <v>114</v>
      </c>
      <c r="AM28" s="528">
        <v>2</v>
      </c>
      <c r="AN28" s="529">
        <v>46</v>
      </c>
      <c r="AO28" s="528"/>
      <c r="AP28" s="529"/>
      <c r="AQ28" s="528"/>
      <c r="AR28" s="530">
        <v>1</v>
      </c>
      <c r="AS28" s="528">
        <v>20</v>
      </c>
      <c r="AT28" s="530">
        <v>7</v>
      </c>
      <c r="AU28" s="528">
        <v>3</v>
      </c>
      <c r="AV28" s="530">
        <v>26</v>
      </c>
      <c r="AW28" s="528">
        <v>13</v>
      </c>
      <c r="AX28" s="530">
        <v>462</v>
      </c>
      <c r="AY28" s="531">
        <f t="shared" si="4"/>
        <v>82</v>
      </c>
      <c r="AZ28" s="532">
        <f t="shared" si="4"/>
        <v>1040</v>
      </c>
      <c r="BA28" s="527"/>
    </row>
    <row r="29" spans="1:53" ht="13.7" customHeight="1" x14ac:dyDescent="0.2">
      <c r="A29" s="34" t="str">
        <f>'t1'!A27</f>
        <v>POSIZIONE ECONOMICA C3</v>
      </c>
      <c r="B29" s="283" t="str">
        <f>'t1'!B27</f>
        <v>043000</v>
      </c>
      <c r="C29" s="521">
        <f t="shared" si="2"/>
        <v>0</v>
      </c>
      <c r="D29" s="522">
        <f t="shared" si="2"/>
        <v>0</v>
      </c>
      <c r="E29" s="521">
        <f t="shared" si="2"/>
        <v>0</v>
      </c>
      <c r="F29" s="522">
        <f t="shared" si="2"/>
        <v>0</v>
      </c>
      <c r="G29" s="521">
        <f t="shared" si="2"/>
        <v>0</v>
      </c>
      <c r="H29" s="522">
        <f t="shared" si="2"/>
        <v>0</v>
      </c>
      <c r="I29" s="521">
        <f t="shared" si="2"/>
        <v>0</v>
      </c>
      <c r="J29" s="522">
        <f t="shared" si="2"/>
        <v>0</v>
      </c>
      <c r="K29" s="521">
        <f t="shared" si="2"/>
        <v>0</v>
      </c>
      <c r="L29" s="522">
        <f t="shared" si="2"/>
        <v>0</v>
      </c>
      <c r="M29" s="521">
        <f t="shared" si="2"/>
        <v>0</v>
      </c>
      <c r="N29" s="522">
        <f t="shared" si="2"/>
        <v>0</v>
      </c>
      <c r="O29" s="521">
        <f t="shared" si="5"/>
        <v>0</v>
      </c>
      <c r="P29" s="522">
        <f t="shared" si="5"/>
        <v>0</v>
      </c>
      <c r="Q29" s="521">
        <f t="shared" si="5"/>
        <v>0</v>
      </c>
      <c r="R29" s="523">
        <f t="shared" si="5"/>
        <v>0</v>
      </c>
      <c r="S29" s="521">
        <f t="shared" si="5"/>
        <v>0</v>
      </c>
      <c r="T29" s="523">
        <f t="shared" si="1"/>
        <v>0</v>
      </c>
      <c r="U29" s="521">
        <f t="shared" si="1"/>
        <v>0</v>
      </c>
      <c r="V29" s="524">
        <f t="shared" si="1"/>
        <v>0</v>
      </c>
      <c r="W29" s="521">
        <f t="shared" si="1"/>
        <v>0</v>
      </c>
      <c r="X29" s="524">
        <f t="shared" si="1"/>
        <v>0</v>
      </c>
      <c r="Y29" s="531">
        <f t="shared" si="3"/>
        <v>0</v>
      </c>
      <c r="Z29" s="532">
        <f t="shared" si="3"/>
        <v>0</v>
      </c>
      <c r="AA29" s="527">
        <f>'t1'!M27</f>
        <v>0</v>
      </c>
      <c r="AC29" s="528"/>
      <c r="AD29" s="529"/>
      <c r="AE29" s="528"/>
      <c r="AF29" s="529"/>
      <c r="AG29" s="528"/>
      <c r="AH29" s="529"/>
      <c r="AI29" s="528"/>
      <c r="AJ29" s="529"/>
      <c r="AK29" s="528"/>
      <c r="AL29" s="529"/>
      <c r="AM29" s="528"/>
      <c r="AN29" s="529"/>
      <c r="AO29" s="528"/>
      <c r="AP29" s="529"/>
      <c r="AQ29" s="528"/>
      <c r="AR29" s="530"/>
      <c r="AS29" s="528"/>
      <c r="AT29" s="530"/>
      <c r="AU29" s="528"/>
      <c r="AV29" s="530"/>
      <c r="AW29" s="528"/>
      <c r="AX29" s="530"/>
      <c r="AY29" s="531">
        <f t="shared" si="4"/>
        <v>0</v>
      </c>
      <c r="AZ29" s="532">
        <f t="shared" si="4"/>
        <v>0</v>
      </c>
      <c r="BA29" s="527"/>
    </row>
    <row r="30" spans="1:53" ht="13.7" customHeight="1" x14ac:dyDescent="0.2">
      <c r="A30" s="34" t="str">
        <f>'t1'!A28</f>
        <v>POSIZIONE ECONOMICA C2</v>
      </c>
      <c r="B30" s="283" t="str">
        <f>'t1'!B28</f>
        <v>042000</v>
      </c>
      <c r="C30" s="521">
        <f t="shared" si="2"/>
        <v>0</v>
      </c>
      <c r="D30" s="522">
        <f t="shared" si="2"/>
        <v>0</v>
      </c>
      <c r="E30" s="521">
        <f t="shared" si="2"/>
        <v>0</v>
      </c>
      <c r="F30" s="522">
        <f t="shared" si="2"/>
        <v>0</v>
      </c>
      <c r="G30" s="521">
        <f t="shared" si="2"/>
        <v>0</v>
      </c>
      <c r="H30" s="522">
        <f t="shared" si="2"/>
        <v>0</v>
      </c>
      <c r="I30" s="521">
        <f t="shared" si="2"/>
        <v>0</v>
      </c>
      <c r="J30" s="522">
        <f t="shared" si="2"/>
        <v>0</v>
      </c>
      <c r="K30" s="521">
        <f t="shared" si="2"/>
        <v>0</v>
      </c>
      <c r="L30" s="522">
        <f t="shared" si="2"/>
        <v>0</v>
      </c>
      <c r="M30" s="521">
        <f t="shared" si="2"/>
        <v>0</v>
      </c>
      <c r="N30" s="522">
        <f t="shared" si="2"/>
        <v>0</v>
      </c>
      <c r="O30" s="521">
        <f t="shared" si="5"/>
        <v>0</v>
      </c>
      <c r="P30" s="522">
        <f t="shared" si="5"/>
        <v>0</v>
      </c>
      <c r="Q30" s="521">
        <f t="shared" si="5"/>
        <v>0</v>
      </c>
      <c r="R30" s="523">
        <f t="shared" si="5"/>
        <v>0</v>
      </c>
      <c r="S30" s="521">
        <f t="shared" si="5"/>
        <v>0</v>
      </c>
      <c r="T30" s="523">
        <f t="shared" si="1"/>
        <v>0</v>
      </c>
      <c r="U30" s="521">
        <f t="shared" si="1"/>
        <v>0</v>
      </c>
      <c r="V30" s="524">
        <f t="shared" si="1"/>
        <v>0</v>
      </c>
      <c r="W30" s="521">
        <f t="shared" si="1"/>
        <v>0</v>
      </c>
      <c r="X30" s="524">
        <f t="shared" si="1"/>
        <v>0</v>
      </c>
      <c r="Y30" s="531">
        <f t="shared" si="3"/>
        <v>0</v>
      </c>
      <c r="Z30" s="532">
        <f t="shared" si="3"/>
        <v>0</v>
      </c>
      <c r="AA30" s="527">
        <f>'t1'!M28</f>
        <v>0</v>
      </c>
      <c r="AC30" s="528"/>
      <c r="AD30" s="529"/>
      <c r="AE30" s="528"/>
      <c r="AF30" s="529"/>
      <c r="AG30" s="528"/>
      <c r="AH30" s="529"/>
      <c r="AI30" s="528"/>
      <c r="AJ30" s="529"/>
      <c r="AK30" s="528"/>
      <c r="AL30" s="529"/>
      <c r="AM30" s="528"/>
      <c r="AN30" s="529"/>
      <c r="AO30" s="528"/>
      <c r="AP30" s="529"/>
      <c r="AQ30" s="528"/>
      <c r="AR30" s="530"/>
      <c r="AS30" s="528"/>
      <c r="AT30" s="530"/>
      <c r="AU30" s="528"/>
      <c r="AV30" s="530"/>
      <c r="AW30" s="528"/>
      <c r="AX30" s="530"/>
      <c r="AY30" s="531">
        <f t="shared" si="4"/>
        <v>0</v>
      </c>
      <c r="AZ30" s="532">
        <f t="shared" si="4"/>
        <v>0</v>
      </c>
      <c r="BA30" s="527"/>
    </row>
    <row r="31" spans="1:53" ht="13.7" customHeight="1" x14ac:dyDescent="0.2">
      <c r="A31" s="34" t="str">
        <f>'t1'!A29</f>
        <v>POSIZIONE ECONOMICA C1</v>
      </c>
      <c r="B31" s="283" t="str">
        <f>'t1'!B29</f>
        <v>0C1000</v>
      </c>
      <c r="C31" s="521">
        <f t="shared" si="2"/>
        <v>28</v>
      </c>
      <c r="D31" s="522">
        <f t="shared" si="2"/>
        <v>85</v>
      </c>
      <c r="E31" s="521">
        <f t="shared" si="2"/>
        <v>2</v>
      </c>
      <c r="F31" s="522">
        <f t="shared" si="2"/>
        <v>36</v>
      </c>
      <c r="G31" s="521">
        <f t="shared" si="2"/>
        <v>0</v>
      </c>
      <c r="H31" s="522">
        <f t="shared" si="2"/>
        <v>0</v>
      </c>
      <c r="I31" s="521">
        <f t="shared" si="2"/>
        <v>0</v>
      </c>
      <c r="J31" s="522">
        <f t="shared" si="2"/>
        <v>0</v>
      </c>
      <c r="K31" s="521">
        <f t="shared" si="2"/>
        <v>0</v>
      </c>
      <c r="L31" s="522">
        <f t="shared" si="2"/>
        <v>10</v>
      </c>
      <c r="M31" s="521">
        <f t="shared" si="2"/>
        <v>5</v>
      </c>
      <c r="N31" s="522">
        <f t="shared" si="2"/>
        <v>22</v>
      </c>
      <c r="O31" s="521">
        <f t="shared" si="5"/>
        <v>0</v>
      </c>
      <c r="P31" s="522">
        <f t="shared" si="5"/>
        <v>0</v>
      </c>
      <c r="Q31" s="521">
        <f t="shared" si="5"/>
        <v>0</v>
      </c>
      <c r="R31" s="523">
        <f t="shared" si="5"/>
        <v>0</v>
      </c>
      <c r="S31" s="521">
        <f t="shared" si="5"/>
        <v>0</v>
      </c>
      <c r="T31" s="523">
        <f t="shared" si="1"/>
        <v>1</v>
      </c>
      <c r="U31" s="521">
        <f t="shared" si="1"/>
        <v>8</v>
      </c>
      <c r="V31" s="524">
        <f t="shared" si="1"/>
        <v>25</v>
      </c>
      <c r="W31" s="521">
        <f t="shared" si="1"/>
        <v>0</v>
      </c>
      <c r="X31" s="524">
        <f t="shared" si="1"/>
        <v>19</v>
      </c>
      <c r="Y31" s="531">
        <f t="shared" si="3"/>
        <v>43</v>
      </c>
      <c r="Z31" s="532">
        <f t="shared" si="3"/>
        <v>198</v>
      </c>
      <c r="AA31" s="527">
        <f>'t1'!M29</f>
        <v>1</v>
      </c>
      <c r="AC31" s="528">
        <v>28</v>
      </c>
      <c r="AD31" s="529">
        <v>85</v>
      </c>
      <c r="AE31" s="528">
        <v>2</v>
      </c>
      <c r="AF31" s="529">
        <v>36</v>
      </c>
      <c r="AG31" s="528"/>
      <c r="AH31" s="529"/>
      <c r="AI31" s="528"/>
      <c r="AJ31" s="529"/>
      <c r="AK31" s="528"/>
      <c r="AL31" s="529">
        <v>10</v>
      </c>
      <c r="AM31" s="528">
        <v>5</v>
      </c>
      <c r="AN31" s="529">
        <v>22</v>
      </c>
      <c r="AO31" s="528"/>
      <c r="AP31" s="529"/>
      <c r="AQ31" s="528"/>
      <c r="AR31" s="530"/>
      <c r="AS31" s="528"/>
      <c r="AT31" s="530">
        <v>1</v>
      </c>
      <c r="AU31" s="528">
        <v>8</v>
      </c>
      <c r="AV31" s="530">
        <v>25</v>
      </c>
      <c r="AW31" s="528"/>
      <c r="AX31" s="530">
        <v>19</v>
      </c>
      <c r="AY31" s="531">
        <f t="shared" si="4"/>
        <v>43</v>
      </c>
      <c r="AZ31" s="532">
        <f t="shared" si="4"/>
        <v>198</v>
      </c>
      <c r="BA31" s="527"/>
    </row>
    <row r="32" spans="1:53" ht="13.7" customHeight="1" x14ac:dyDescent="0.2">
      <c r="A32" s="34" t="str">
        <f>'t1'!A30</f>
        <v>POSIZIONE ECONOMICA B8</v>
      </c>
      <c r="B32" s="283" t="str">
        <f>'t1'!B30</f>
        <v>0B8000</v>
      </c>
      <c r="C32" s="521">
        <f t="shared" si="2"/>
        <v>32</v>
      </c>
      <c r="D32" s="522">
        <f t="shared" si="2"/>
        <v>94</v>
      </c>
      <c r="E32" s="521">
        <f t="shared" si="2"/>
        <v>0</v>
      </c>
      <c r="F32" s="522">
        <f t="shared" si="2"/>
        <v>68</v>
      </c>
      <c r="G32" s="521">
        <f t="shared" si="2"/>
        <v>0</v>
      </c>
      <c r="H32" s="522">
        <f t="shared" si="2"/>
        <v>0</v>
      </c>
      <c r="I32" s="521">
        <f t="shared" si="2"/>
        <v>0</v>
      </c>
      <c r="J32" s="522">
        <f t="shared" si="2"/>
        <v>0</v>
      </c>
      <c r="K32" s="521">
        <f t="shared" si="2"/>
        <v>0</v>
      </c>
      <c r="L32" s="522">
        <f t="shared" si="2"/>
        <v>0</v>
      </c>
      <c r="M32" s="521">
        <f t="shared" si="2"/>
        <v>20</v>
      </c>
      <c r="N32" s="522">
        <f t="shared" si="2"/>
        <v>12</v>
      </c>
      <c r="O32" s="521">
        <f t="shared" si="5"/>
        <v>0</v>
      </c>
      <c r="P32" s="522">
        <f t="shared" si="5"/>
        <v>0</v>
      </c>
      <c r="Q32" s="521">
        <f t="shared" si="5"/>
        <v>0</v>
      </c>
      <c r="R32" s="523">
        <f t="shared" si="5"/>
        <v>0</v>
      </c>
      <c r="S32" s="521">
        <f t="shared" si="5"/>
        <v>0</v>
      </c>
      <c r="T32" s="523">
        <f t="shared" si="1"/>
        <v>0</v>
      </c>
      <c r="U32" s="521">
        <f t="shared" si="1"/>
        <v>0</v>
      </c>
      <c r="V32" s="524">
        <f t="shared" si="1"/>
        <v>7</v>
      </c>
      <c r="W32" s="521">
        <f t="shared" si="1"/>
        <v>59</v>
      </c>
      <c r="X32" s="524">
        <f t="shared" si="1"/>
        <v>93</v>
      </c>
      <c r="Y32" s="531">
        <f t="shared" si="3"/>
        <v>111</v>
      </c>
      <c r="Z32" s="532">
        <f t="shared" si="3"/>
        <v>274</v>
      </c>
      <c r="AA32" s="527">
        <f>'t1'!M30</f>
        <v>1</v>
      </c>
      <c r="AC32" s="528">
        <v>32</v>
      </c>
      <c r="AD32" s="529">
        <v>94</v>
      </c>
      <c r="AE32" s="528"/>
      <c r="AF32" s="529">
        <v>68</v>
      </c>
      <c r="AG32" s="528"/>
      <c r="AH32" s="529"/>
      <c r="AI32" s="528"/>
      <c r="AJ32" s="529"/>
      <c r="AK32" s="528"/>
      <c r="AL32" s="529"/>
      <c r="AM32" s="528">
        <v>20</v>
      </c>
      <c r="AN32" s="529">
        <v>12</v>
      </c>
      <c r="AO32" s="528"/>
      <c r="AP32" s="529"/>
      <c r="AQ32" s="528"/>
      <c r="AR32" s="530"/>
      <c r="AS32" s="528"/>
      <c r="AT32" s="530"/>
      <c r="AU32" s="528"/>
      <c r="AV32" s="530">
        <v>7</v>
      </c>
      <c r="AW32" s="528">
        <v>59</v>
      </c>
      <c r="AX32" s="530">
        <v>93</v>
      </c>
      <c r="AY32" s="531">
        <f t="shared" si="4"/>
        <v>111</v>
      </c>
      <c r="AZ32" s="532">
        <f t="shared" si="4"/>
        <v>274</v>
      </c>
      <c r="BA32" s="527"/>
    </row>
    <row r="33" spans="1:53" ht="13.7" customHeight="1" x14ac:dyDescent="0.2">
      <c r="A33" s="34" t="str">
        <f>'t1'!A31</f>
        <v>POSIZ. ECON. B7 - PROFILO ACCESSO B3</v>
      </c>
      <c r="B33" s="283" t="str">
        <f>'t1'!B31</f>
        <v>0B7A00</v>
      </c>
      <c r="C33" s="521">
        <f t="shared" si="2"/>
        <v>0</v>
      </c>
      <c r="D33" s="522">
        <f t="shared" si="2"/>
        <v>0</v>
      </c>
      <c r="E33" s="521">
        <f t="shared" si="2"/>
        <v>0</v>
      </c>
      <c r="F33" s="522">
        <f t="shared" si="2"/>
        <v>0</v>
      </c>
      <c r="G33" s="521">
        <f t="shared" si="2"/>
        <v>0</v>
      </c>
      <c r="H33" s="522">
        <f t="shared" si="2"/>
        <v>0</v>
      </c>
      <c r="I33" s="521">
        <f t="shared" si="2"/>
        <v>0</v>
      </c>
      <c r="J33" s="522">
        <f t="shared" si="2"/>
        <v>0</v>
      </c>
      <c r="K33" s="521">
        <f t="shared" si="2"/>
        <v>0</v>
      </c>
      <c r="L33" s="522">
        <f t="shared" si="2"/>
        <v>0</v>
      </c>
      <c r="M33" s="521">
        <f t="shared" si="2"/>
        <v>0</v>
      </c>
      <c r="N33" s="522">
        <f t="shared" si="2"/>
        <v>0</v>
      </c>
      <c r="O33" s="521">
        <f t="shared" si="5"/>
        <v>0</v>
      </c>
      <c r="P33" s="522">
        <f t="shared" si="5"/>
        <v>0</v>
      </c>
      <c r="Q33" s="521">
        <f t="shared" si="5"/>
        <v>0</v>
      </c>
      <c r="R33" s="523">
        <f t="shared" si="5"/>
        <v>0</v>
      </c>
      <c r="S33" s="521">
        <f t="shared" si="5"/>
        <v>0</v>
      </c>
      <c r="T33" s="523">
        <f t="shared" si="1"/>
        <v>0</v>
      </c>
      <c r="U33" s="521">
        <f t="shared" si="1"/>
        <v>0</v>
      </c>
      <c r="V33" s="524">
        <f t="shared" si="1"/>
        <v>0</v>
      </c>
      <c r="W33" s="521">
        <f t="shared" si="1"/>
        <v>0</v>
      </c>
      <c r="X33" s="524">
        <f t="shared" si="1"/>
        <v>0</v>
      </c>
      <c r="Y33" s="531">
        <f t="shared" si="3"/>
        <v>0</v>
      </c>
      <c r="Z33" s="532">
        <f t="shared" si="3"/>
        <v>0</v>
      </c>
      <c r="AA33" s="527">
        <f>'t1'!M31</f>
        <v>0</v>
      </c>
      <c r="AC33" s="528"/>
      <c r="AD33" s="529"/>
      <c r="AE33" s="528"/>
      <c r="AF33" s="529"/>
      <c r="AG33" s="528"/>
      <c r="AH33" s="529"/>
      <c r="AI33" s="528"/>
      <c r="AJ33" s="529"/>
      <c r="AK33" s="528"/>
      <c r="AL33" s="529"/>
      <c r="AM33" s="528"/>
      <c r="AN33" s="529"/>
      <c r="AO33" s="528"/>
      <c r="AP33" s="529"/>
      <c r="AQ33" s="528"/>
      <c r="AR33" s="530"/>
      <c r="AS33" s="528"/>
      <c r="AT33" s="530"/>
      <c r="AU33" s="528"/>
      <c r="AV33" s="530"/>
      <c r="AW33" s="528"/>
      <c r="AX33" s="530"/>
      <c r="AY33" s="531">
        <f t="shared" si="4"/>
        <v>0</v>
      </c>
      <c r="AZ33" s="532">
        <f t="shared" si="4"/>
        <v>0</v>
      </c>
      <c r="BA33" s="527"/>
    </row>
    <row r="34" spans="1:53" ht="13.7" customHeight="1" x14ac:dyDescent="0.2">
      <c r="A34" s="34" t="str">
        <f>'t1'!A32</f>
        <v>POSIZ. ECON. B7 - PROFILO  ACCESSO B1</v>
      </c>
      <c r="B34" s="283" t="str">
        <f>'t1'!B32</f>
        <v>0B7000</v>
      </c>
      <c r="C34" s="521">
        <f t="shared" si="2"/>
        <v>0</v>
      </c>
      <c r="D34" s="522">
        <f t="shared" si="2"/>
        <v>0</v>
      </c>
      <c r="E34" s="521">
        <f t="shared" si="2"/>
        <v>0</v>
      </c>
      <c r="F34" s="522">
        <f t="shared" si="2"/>
        <v>0</v>
      </c>
      <c r="G34" s="521">
        <f t="shared" si="2"/>
        <v>0</v>
      </c>
      <c r="H34" s="522">
        <f t="shared" si="2"/>
        <v>0</v>
      </c>
      <c r="I34" s="521">
        <f t="shared" si="2"/>
        <v>0</v>
      </c>
      <c r="J34" s="522">
        <f t="shared" si="2"/>
        <v>0</v>
      </c>
      <c r="K34" s="521">
        <f t="shared" si="2"/>
        <v>0</v>
      </c>
      <c r="L34" s="522">
        <f t="shared" si="2"/>
        <v>0</v>
      </c>
      <c r="M34" s="521">
        <f t="shared" si="2"/>
        <v>0</v>
      </c>
      <c r="N34" s="522">
        <f t="shared" si="2"/>
        <v>0</v>
      </c>
      <c r="O34" s="521">
        <f t="shared" si="5"/>
        <v>0</v>
      </c>
      <c r="P34" s="522">
        <f t="shared" si="5"/>
        <v>0</v>
      </c>
      <c r="Q34" s="521">
        <f t="shared" si="5"/>
        <v>0</v>
      </c>
      <c r="R34" s="523">
        <f t="shared" si="5"/>
        <v>0</v>
      </c>
      <c r="S34" s="521">
        <f t="shared" si="5"/>
        <v>0</v>
      </c>
      <c r="T34" s="523">
        <f t="shared" si="1"/>
        <v>0</v>
      </c>
      <c r="U34" s="521">
        <f t="shared" si="1"/>
        <v>0</v>
      </c>
      <c r="V34" s="524">
        <f t="shared" si="1"/>
        <v>0</v>
      </c>
      <c r="W34" s="521">
        <f t="shared" si="1"/>
        <v>0</v>
      </c>
      <c r="X34" s="524">
        <f t="shared" si="1"/>
        <v>0</v>
      </c>
      <c r="Y34" s="531">
        <f t="shared" si="3"/>
        <v>0</v>
      </c>
      <c r="Z34" s="532">
        <f t="shared" si="3"/>
        <v>0</v>
      </c>
      <c r="AA34" s="527">
        <f>'t1'!M32</f>
        <v>0</v>
      </c>
      <c r="AC34" s="528"/>
      <c r="AD34" s="529"/>
      <c r="AE34" s="528"/>
      <c r="AF34" s="529"/>
      <c r="AG34" s="528"/>
      <c r="AH34" s="529"/>
      <c r="AI34" s="528"/>
      <c r="AJ34" s="529"/>
      <c r="AK34" s="528"/>
      <c r="AL34" s="529"/>
      <c r="AM34" s="528"/>
      <c r="AN34" s="529"/>
      <c r="AO34" s="528"/>
      <c r="AP34" s="529"/>
      <c r="AQ34" s="528"/>
      <c r="AR34" s="530"/>
      <c r="AS34" s="528"/>
      <c r="AT34" s="530"/>
      <c r="AU34" s="528"/>
      <c r="AV34" s="530"/>
      <c r="AW34" s="528"/>
      <c r="AX34" s="530"/>
      <c r="AY34" s="531">
        <f t="shared" si="4"/>
        <v>0</v>
      </c>
      <c r="AZ34" s="532">
        <f t="shared" si="4"/>
        <v>0</v>
      </c>
      <c r="BA34" s="527"/>
    </row>
    <row r="35" spans="1:53" ht="13.7" customHeight="1" x14ac:dyDescent="0.2">
      <c r="A35" s="34" t="str">
        <f>'t1'!A33</f>
        <v>POSIZ.ECON. B6 PROFILI ACCESSO B3</v>
      </c>
      <c r="B35" s="283" t="str">
        <f>'t1'!B33</f>
        <v>038490</v>
      </c>
      <c r="C35" s="521">
        <f t="shared" si="2"/>
        <v>0</v>
      </c>
      <c r="D35" s="522">
        <f t="shared" si="2"/>
        <v>0</v>
      </c>
      <c r="E35" s="521">
        <f t="shared" si="2"/>
        <v>0</v>
      </c>
      <c r="F35" s="522">
        <f t="shared" si="2"/>
        <v>0</v>
      </c>
      <c r="G35" s="521">
        <f t="shared" si="2"/>
        <v>0</v>
      </c>
      <c r="H35" s="522">
        <f t="shared" si="2"/>
        <v>0</v>
      </c>
      <c r="I35" s="521">
        <f t="shared" si="2"/>
        <v>0</v>
      </c>
      <c r="J35" s="522">
        <f t="shared" si="2"/>
        <v>0</v>
      </c>
      <c r="K35" s="521">
        <f t="shared" si="2"/>
        <v>0</v>
      </c>
      <c r="L35" s="522">
        <f t="shared" si="2"/>
        <v>0</v>
      </c>
      <c r="M35" s="521">
        <f t="shared" si="2"/>
        <v>0</v>
      </c>
      <c r="N35" s="522">
        <f t="shared" si="2"/>
        <v>0</v>
      </c>
      <c r="O35" s="521">
        <f t="shared" si="5"/>
        <v>0</v>
      </c>
      <c r="P35" s="522">
        <f t="shared" si="5"/>
        <v>0</v>
      </c>
      <c r="Q35" s="521">
        <f t="shared" si="5"/>
        <v>0</v>
      </c>
      <c r="R35" s="523">
        <f t="shared" si="5"/>
        <v>0</v>
      </c>
      <c r="S35" s="521">
        <f t="shared" si="5"/>
        <v>0</v>
      </c>
      <c r="T35" s="523">
        <f t="shared" si="1"/>
        <v>0</v>
      </c>
      <c r="U35" s="521">
        <f t="shared" si="1"/>
        <v>0</v>
      </c>
      <c r="V35" s="524">
        <f t="shared" si="1"/>
        <v>0</v>
      </c>
      <c r="W35" s="521">
        <f t="shared" si="1"/>
        <v>0</v>
      </c>
      <c r="X35" s="524">
        <f t="shared" si="1"/>
        <v>0</v>
      </c>
      <c r="Y35" s="531">
        <f t="shared" si="3"/>
        <v>0</v>
      </c>
      <c r="Z35" s="532">
        <f t="shared" si="3"/>
        <v>0</v>
      </c>
      <c r="AA35" s="527">
        <f>'t1'!M33</f>
        <v>0</v>
      </c>
      <c r="AC35" s="528"/>
      <c r="AD35" s="529"/>
      <c r="AE35" s="528"/>
      <c r="AF35" s="529"/>
      <c r="AG35" s="528"/>
      <c r="AH35" s="529"/>
      <c r="AI35" s="528"/>
      <c r="AJ35" s="529"/>
      <c r="AK35" s="528"/>
      <c r="AL35" s="529"/>
      <c r="AM35" s="528"/>
      <c r="AN35" s="529"/>
      <c r="AO35" s="528"/>
      <c r="AP35" s="529"/>
      <c r="AQ35" s="528"/>
      <c r="AR35" s="530"/>
      <c r="AS35" s="528"/>
      <c r="AT35" s="530"/>
      <c r="AU35" s="528"/>
      <c r="AV35" s="530"/>
      <c r="AW35" s="528"/>
      <c r="AX35" s="530"/>
      <c r="AY35" s="531">
        <f t="shared" si="4"/>
        <v>0</v>
      </c>
      <c r="AZ35" s="532">
        <f t="shared" si="4"/>
        <v>0</v>
      </c>
      <c r="BA35" s="527"/>
    </row>
    <row r="36" spans="1:53" ht="13.7" customHeight="1" x14ac:dyDescent="0.2">
      <c r="A36" s="34" t="str">
        <f>'t1'!A34</f>
        <v>POSIZ.ECON. B6 PROFILI ACCESSO B1</v>
      </c>
      <c r="B36" s="283" t="str">
        <f>'t1'!B34</f>
        <v>038491</v>
      </c>
      <c r="C36" s="521">
        <f t="shared" si="2"/>
        <v>0</v>
      </c>
      <c r="D36" s="522">
        <f t="shared" si="2"/>
        <v>0</v>
      </c>
      <c r="E36" s="521">
        <f t="shared" si="2"/>
        <v>0</v>
      </c>
      <c r="F36" s="522">
        <f t="shared" si="2"/>
        <v>0</v>
      </c>
      <c r="G36" s="521">
        <f t="shared" si="2"/>
        <v>0</v>
      </c>
      <c r="H36" s="522">
        <f t="shared" si="2"/>
        <v>0</v>
      </c>
      <c r="I36" s="521">
        <f t="shared" si="2"/>
        <v>0</v>
      </c>
      <c r="J36" s="522">
        <f t="shared" si="2"/>
        <v>0</v>
      </c>
      <c r="K36" s="521">
        <f t="shared" si="2"/>
        <v>0</v>
      </c>
      <c r="L36" s="522">
        <f t="shared" si="2"/>
        <v>0</v>
      </c>
      <c r="M36" s="521">
        <f t="shared" si="2"/>
        <v>0</v>
      </c>
      <c r="N36" s="522">
        <f t="shared" si="2"/>
        <v>0</v>
      </c>
      <c r="O36" s="521">
        <f t="shared" si="5"/>
        <v>0</v>
      </c>
      <c r="P36" s="522">
        <f t="shared" si="5"/>
        <v>0</v>
      </c>
      <c r="Q36" s="521">
        <f t="shared" si="5"/>
        <v>0</v>
      </c>
      <c r="R36" s="523">
        <f t="shared" si="5"/>
        <v>0</v>
      </c>
      <c r="S36" s="521">
        <f t="shared" si="5"/>
        <v>0</v>
      </c>
      <c r="T36" s="523">
        <f t="shared" si="1"/>
        <v>0</v>
      </c>
      <c r="U36" s="521">
        <f t="shared" si="1"/>
        <v>0</v>
      </c>
      <c r="V36" s="524">
        <f t="shared" si="1"/>
        <v>0</v>
      </c>
      <c r="W36" s="521">
        <f t="shared" si="1"/>
        <v>0</v>
      </c>
      <c r="X36" s="524">
        <f t="shared" si="1"/>
        <v>0</v>
      </c>
      <c r="Y36" s="531">
        <f t="shared" si="3"/>
        <v>0</v>
      </c>
      <c r="Z36" s="532">
        <f t="shared" si="3"/>
        <v>0</v>
      </c>
      <c r="AA36" s="527">
        <f>'t1'!M34</f>
        <v>0</v>
      </c>
      <c r="AC36" s="528"/>
      <c r="AD36" s="529"/>
      <c r="AE36" s="528"/>
      <c r="AF36" s="529"/>
      <c r="AG36" s="528"/>
      <c r="AH36" s="529"/>
      <c r="AI36" s="528"/>
      <c r="AJ36" s="529"/>
      <c r="AK36" s="528"/>
      <c r="AL36" s="529"/>
      <c r="AM36" s="528"/>
      <c r="AN36" s="529"/>
      <c r="AO36" s="528"/>
      <c r="AP36" s="529"/>
      <c r="AQ36" s="528"/>
      <c r="AR36" s="530"/>
      <c r="AS36" s="528"/>
      <c r="AT36" s="530"/>
      <c r="AU36" s="528"/>
      <c r="AV36" s="530"/>
      <c r="AW36" s="528"/>
      <c r="AX36" s="530"/>
      <c r="AY36" s="531">
        <f t="shared" si="4"/>
        <v>0</v>
      </c>
      <c r="AZ36" s="532">
        <f t="shared" si="4"/>
        <v>0</v>
      </c>
      <c r="BA36" s="527"/>
    </row>
    <row r="37" spans="1:53" ht="13.7" customHeight="1" x14ac:dyDescent="0.2">
      <c r="A37" s="34" t="str">
        <f>'t1'!A35</f>
        <v>POSIZ.ECON. B5 PROFILI ACCESSO B3</v>
      </c>
      <c r="B37" s="283" t="str">
        <f>'t1'!B35</f>
        <v>037492</v>
      </c>
      <c r="C37" s="521">
        <f t="shared" si="2"/>
        <v>0</v>
      </c>
      <c r="D37" s="522">
        <f t="shared" si="2"/>
        <v>0</v>
      </c>
      <c r="E37" s="521">
        <f t="shared" si="2"/>
        <v>0</v>
      </c>
      <c r="F37" s="522">
        <f t="shared" si="2"/>
        <v>0</v>
      </c>
      <c r="G37" s="521">
        <f t="shared" si="2"/>
        <v>0</v>
      </c>
      <c r="H37" s="522">
        <f t="shared" si="2"/>
        <v>0</v>
      </c>
      <c r="I37" s="521">
        <f t="shared" si="2"/>
        <v>0</v>
      </c>
      <c r="J37" s="522">
        <f t="shared" si="2"/>
        <v>0</v>
      </c>
      <c r="K37" s="521">
        <f t="shared" si="2"/>
        <v>0</v>
      </c>
      <c r="L37" s="522">
        <f t="shared" si="2"/>
        <v>0</v>
      </c>
      <c r="M37" s="521">
        <f t="shared" si="2"/>
        <v>0</v>
      </c>
      <c r="N37" s="522">
        <f t="shared" si="2"/>
        <v>0</v>
      </c>
      <c r="O37" s="521">
        <f t="shared" si="5"/>
        <v>0</v>
      </c>
      <c r="P37" s="522">
        <f t="shared" si="5"/>
        <v>0</v>
      </c>
      <c r="Q37" s="521">
        <f t="shared" si="5"/>
        <v>0</v>
      </c>
      <c r="R37" s="523">
        <f t="shared" si="5"/>
        <v>0</v>
      </c>
      <c r="S37" s="521">
        <f t="shared" si="5"/>
        <v>0</v>
      </c>
      <c r="T37" s="523">
        <f t="shared" si="1"/>
        <v>0</v>
      </c>
      <c r="U37" s="521">
        <f t="shared" si="1"/>
        <v>0</v>
      </c>
      <c r="V37" s="524">
        <f t="shared" si="1"/>
        <v>0</v>
      </c>
      <c r="W37" s="521">
        <f t="shared" si="1"/>
        <v>0</v>
      </c>
      <c r="X37" s="524">
        <f t="shared" si="1"/>
        <v>0</v>
      </c>
      <c r="Y37" s="531">
        <f t="shared" si="3"/>
        <v>0</v>
      </c>
      <c r="Z37" s="532">
        <f t="shared" si="3"/>
        <v>0</v>
      </c>
      <c r="AA37" s="527">
        <f>'t1'!M35</f>
        <v>0</v>
      </c>
      <c r="AC37" s="528"/>
      <c r="AD37" s="529"/>
      <c r="AE37" s="528"/>
      <c r="AF37" s="529"/>
      <c r="AG37" s="528"/>
      <c r="AH37" s="529"/>
      <c r="AI37" s="528"/>
      <c r="AJ37" s="529"/>
      <c r="AK37" s="528"/>
      <c r="AL37" s="529"/>
      <c r="AM37" s="528"/>
      <c r="AN37" s="529"/>
      <c r="AO37" s="528"/>
      <c r="AP37" s="529"/>
      <c r="AQ37" s="528"/>
      <c r="AR37" s="530"/>
      <c r="AS37" s="528"/>
      <c r="AT37" s="530"/>
      <c r="AU37" s="528"/>
      <c r="AV37" s="530"/>
      <c r="AW37" s="528"/>
      <c r="AX37" s="530"/>
      <c r="AY37" s="531">
        <f t="shared" si="4"/>
        <v>0</v>
      </c>
      <c r="AZ37" s="532">
        <f t="shared" si="4"/>
        <v>0</v>
      </c>
      <c r="BA37" s="527"/>
    </row>
    <row r="38" spans="1:53" ht="13.7" customHeight="1" x14ac:dyDescent="0.2">
      <c r="A38" s="34" t="str">
        <f>'t1'!A36</f>
        <v>POSIZ.ECON. B5 PROFILI ACCESSO B1</v>
      </c>
      <c r="B38" s="283" t="str">
        <f>'t1'!B36</f>
        <v>037493</v>
      </c>
      <c r="C38" s="521">
        <f t="shared" si="2"/>
        <v>29</v>
      </c>
      <c r="D38" s="522">
        <f t="shared" si="2"/>
        <v>0</v>
      </c>
      <c r="E38" s="521">
        <f t="shared" si="2"/>
        <v>9</v>
      </c>
      <c r="F38" s="522">
        <f t="shared" si="2"/>
        <v>0</v>
      </c>
      <c r="G38" s="521">
        <f t="shared" si="2"/>
        <v>0</v>
      </c>
      <c r="H38" s="522">
        <f t="shared" si="2"/>
        <v>0</v>
      </c>
      <c r="I38" s="521">
        <f t="shared" si="2"/>
        <v>0</v>
      </c>
      <c r="J38" s="522">
        <f t="shared" si="2"/>
        <v>0</v>
      </c>
      <c r="K38" s="521">
        <f t="shared" si="2"/>
        <v>0</v>
      </c>
      <c r="L38" s="522">
        <f t="shared" si="2"/>
        <v>0</v>
      </c>
      <c r="M38" s="521">
        <f t="shared" si="2"/>
        <v>4</v>
      </c>
      <c r="N38" s="522">
        <f t="shared" si="2"/>
        <v>0</v>
      </c>
      <c r="O38" s="521">
        <f t="shared" si="5"/>
        <v>0</v>
      </c>
      <c r="P38" s="522">
        <f t="shared" si="5"/>
        <v>0</v>
      </c>
      <c r="Q38" s="521">
        <f t="shared" si="5"/>
        <v>0</v>
      </c>
      <c r="R38" s="523">
        <f t="shared" si="5"/>
        <v>0</v>
      </c>
      <c r="S38" s="521">
        <f t="shared" si="5"/>
        <v>0</v>
      </c>
      <c r="T38" s="523">
        <f t="shared" si="1"/>
        <v>0</v>
      </c>
      <c r="U38" s="521">
        <f t="shared" si="1"/>
        <v>1</v>
      </c>
      <c r="V38" s="524">
        <f t="shared" si="1"/>
        <v>0</v>
      </c>
      <c r="W38" s="521">
        <f t="shared" si="1"/>
        <v>0</v>
      </c>
      <c r="X38" s="524">
        <f t="shared" si="1"/>
        <v>0</v>
      </c>
      <c r="Y38" s="531">
        <f t="shared" si="3"/>
        <v>43</v>
      </c>
      <c r="Z38" s="532">
        <f t="shared" si="3"/>
        <v>0</v>
      </c>
      <c r="AA38" s="527">
        <f>'t1'!M36</f>
        <v>1</v>
      </c>
      <c r="AC38" s="528">
        <v>29</v>
      </c>
      <c r="AD38" s="529"/>
      <c r="AE38" s="528">
        <v>9</v>
      </c>
      <c r="AF38" s="529"/>
      <c r="AG38" s="528"/>
      <c r="AH38" s="529"/>
      <c r="AI38" s="528"/>
      <c r="AJ38" s="529"/>
      <c r="AK38" s="528"/>
      <c r="AL38" s="529"/>
      <c r="AM38" s="528">
        <v>4</v>
      </c>
      <c r="AN38" s="529"/>
      <c r="AO38" s="528"/>
      <c r="AP38" s="529"/>
      <c r="AQ38" s="528"/>
      <c r="AR38" s="530"/>
      <c r="AS38" s="528"/>
      <c r="AT38" s="530"/>
      <c r="AU38" s="528">
        <v>1</v>
      </c>
      <c r="AV38" s="530"/>
      <c r="AW38" s="528"/>
      <c r="AX38" s="530"/>
      <c r="AY38" s="531">
        <f t="shared" si="4"/>
        <v>43</v>
      </c>
      <c r="AZ38" s="532">
        <f t="shared" si="4"/>
        <v>0</v>
      </c>
      <c r="BA38" s="527"/>
    </row>
    <row r="39" spans="1:53" ht="13.7" customHeight="1" x14ac:dyDescent="0.2">
      <c r="A39" s="34" t="str">
        <f>'t1'!A37</f>
        <v>POSIZ.ECON. B4 PROFILI ACCESSO B3</v>
      </c>
      <c r="B39" s="283" t="str">
        <f>'t1'!B37</f>
        <v>036494</v>
      </c>
      <c r="C39" s="521">
        <f t="shared" si="2"/>
        <v>0</v>
      </c>
      <c r="D39" s="522">
        <f t="shared" si="2"/>
        <v>0</v>
      </c>
      <c r="E39" s="521">
        <f t="shared" si="2"/>
        <v>0</v>
      </c>
      <c r="F39" s="522">
        <f t="shared" si="2"/>
        <v>0</v>
      </c>
      <c r="G39" s="521">
        <f t="shared" si="2"/>
        <v>0</v>
      </c>
      <c r="H39" s="522">
        <f t="shared" si="2"/>
        <v>0</v>
      </c>
      <c r="I39" s="521">
        <f t="shared" si="2"/>
        <v>0</v>
      </c>
      <c r="J39" s="522">
        <f t="shared" si="2"/>
        <v>0</v>
      </c>
      <c r="K39" s="521">
        <f t="shared" si="2"/>
        <v>0</v>
      </c>
      <c r="L39" s="522">
        <f t="shared" si="2"/>
        <v>0</v>
      </c>
      <c r="M39" s="521">
        <f t="shared" si="2"/>
        <v>0</v>
      </c>
      <c r="N39" s="522">
        <f t="shared" si="2"/>
        <v>0</v>
      </c>
      <c r="O39" s="521">
        <f t="shared" si="5"/>
        <v>0</v>
      </c>
      <c r="P39" s="522">
        <f t="shared" si="5"/>
        <v>0</v>
      </c>
      <c r="Q39" s="521">
        <f t="shared" si="5"/>
        <v>0</v>
      </c>
      <c r="R39" s="523">
        <f t="shared" si="5"/>
        <v>0</v>
      </c>
      <c r="S39" s="521">
        <f t="shared" si="5"/>
        <v>0</v>
      </c>
      <c r="T39" s="523">
        <f t="shared" si="1"/>
        <v>0</v>
      </c>
      <c r="U39" s="521">
        <f t="shared" si="1"/>
        <v>0</v>
      </c>
      <c r="V39" s="524">
        <f t="shared" si="1"/>
        <v>0</v>
      </c>
      <c r="W39" s="521">
        <f t="shared" si="1"/>
        <v>0</v>
      </c>
      <c r="X39" s="524">
        <f t="shared" si="1"/>
        <v>0</v>
      </c>
      <c r="Y39" s="531">
        <f t="shared" si="3"/>
        <v>0</v>
      </c>
      <c r="Z39" s="532">
        <f t="shared" si="3"/>
        <v>0</v>
      </c>
      <c r="AA39" s="527">
        <f>'t1'!M37</f>
        <v>0</v>
      </c>
      <c r="AC39" s="528"/>
      <c r="AD39" s="529"/>
      <c r="AE39" s="528"/>
      <c r="AF39" s="529"/>
      <c r="AG39" s="528"/>
      <c r="AH39" s="529"/>
      <c r="AI39" s="528"/>
      <c r="AJ39" s="529"/>
      <c r="AK39" s="528"/>
      <c r="AL39" s="529"/>
      <c r="AM39" s="528"/>
      <c r="AN39" s="529"/>
      <c r="AO39" s="528"/>
      <c r="AP39" s="529"/>
      <c r="AQ39" s="528"/>
      <c r="AR39" s="530"/>
      <c r="AS39" s="528"/>
      <c r="AT39" s="530"/>
      <c r="AU39" s="528"/>
      <c r="AV39" s="530"/>
      <c r="AW39" s="528"/>
      <c r="AX39" s="530"/>
      <c r="AY39" s="531">
        <f t="shared" si="4"/>
        <v>0</v>
      </c>
      <c r="AZ39" s="532">
        <f t="shared" si="4"/>
        <v>0</v>
      </c>
      <c r="BA39" s="527"/>
    </row>
    <row r="40" spans="1:53" ht="13.7" customHeight="1" x14ac:dyDescent="0.2">
      <c r="A40" s="34" t="str">
        <f>'t1'!A38</f>
        <v>POSIZ.ECON. B4 PROFILI ACCESSO B1</v>
      </c>
      <c r="B40" s="283" t="str">
        <f>'t1'!B38</f>
        <v>036495</v>
      </c>
      <c r="C40" s="521">
        <f t="shared" si="2"/>
        <v>31</v>
      </c>
      <c r="D40" s="522">
        <f t="shared" si="2"/>
        <v>0</v>
      </c>
      <c r="E40" s="521">
        <f t="shared" si="2"/>
        <v>34</v>
      </c>
      <c r="F40" s="522">
        <f t="shared" si="2"/>
        <v>0</v>
      </c>
      <c r="G40" s="521">
        <f t="shared" si="2"/>
        <v>0</v>
      </c>
      <c r="H40" s="522">
        <f t="shared" si="2"/>
        <v>0</v>
      </c>
      <c r="I40" s="521">
        <f t="shared" si="2"/>
        <v>0</v>
      </c>
      <c r="J40" s="522">
        <f t="shared" si="2"/>
        <v>0</v>
      </c>
      <c r="K40" s="521">
        <f t="shared" si="2"/>
        <v>0</v>
      </c>
      <c r="L40" s="522">
        <f t="shared" si="2"/>
        <v>0</v>
      </c>
      <c r="M40" s="521">
        <f t="shared" si="2"/>
        <v>2</v>
      </c>
      <c r="N40" s="522">
        <f t="shared" si="2"/>
        <v>0</v>
      </c>
      <c r="O40" s="521">
        <f t="shared" si="5"/>
        <v>0</v>
      </c>
      <c r="P40" s="522">
        <f t="shared" si="5"/>
        <v>0</v>
      </c>
      <c r="Q40" s="521">
        <f t="shared" si="5"/>
        <v>0</v>
      </c>
      <c r="R40" s="523">
        <f t="shared" si="5"/>
        <v>0</v>
      </c>
      <c r="S40" s="521">
        <f t="shared" si="5"/>
        <v>0</v>
      </c>
      <c r="T40" s="523">
        <f t="shared" si="1"/>
        <v>0</v>
      </c>
      <c r="U40" s="521">
        <f t="shared" si="1"/>
        <v>2</v>
      </c>
      <c r="V40" s="524">
        <f t="shared" si="1"/>
        <v>0</v>
      </c>
      <c r="W40" s="521">
        <f t="shared" si="1"/>
        <v>0</v>
      </c>
      <c r="X40" s="524">
        <f t="shared" si="1"/>
        <v>0</v>
      </c>
      <c r="Y40" s="531">
        <f t="shared" si="3"/>
        <v>69</v>
      </c>
      <c r="Z40" s="532">
        <f t="shared" si="3"/>
        <v>0</v>
      </c>
      <c r="AA40" s="527">
        <f>'t1'!M38</f>
        <v>1</v>
      </c>
      <c r="AC40" s="528">
        <v>31</v>
      </c>
      <c r="AD40" s="529"/>
      <c r="AE40" s="528">
        <v>34</v>
      </c>
      <c r="AF40" s="529"/>
      <c r="AG40" s="528"/>
      <c r="AH40" s="529"/>
      <c r="AI40" s="528"/>
      <c r="AJ40" s="529"/>
      <c r="AK40" s="528"/>
      <c r="AL40" s="529"/>
      <c r="AM40" s="528">
        <v>2</v>
      </c>
      <c r="AN40" s="529"/>
      <c r="AO40" s="528"/>
      <c r="AP40" s="529"/>
      <c r="AQ40" s="528"/>
      <c r="AR40" s="530"/>
      <c r="AS40" s="528"/>
      <c r="AT40" s="530"/>
      <c r="AU40" s="528">
        <v>2</v>
      </c>
      <c r="AV40" s="530"/>
      <c r="AW40" s="528"/>
      <c r="AX40" s="530"/>
      <c r="AY40" s="531">
        <f t="shared" si="4"/>
        <v>69</v>
      </c>
      <c r="AZ40" s="532">
        <f t="shared" si="4"/>
        <v>0</v>
      </c>
      <c r="BA40" s="527"/>
    </row>
    <row r="41" spans="1:53" ht="13.7" customHeight="1" x14ac:dyDescent="0.2">
      <c r="A41" s="34" t="str">
        <f>'t1'!A39</f>
        <v>POSIZIONE ECONOMICA DI ACCESSO B3</v>
      </c>
      <c r="B41" s="283" t="str">
        <f>'t1'!B39</f>
        <v>055000</v>
      </c>
      <c r="C41" s="521">
        <f t="shared" si="2"/>
        <v>0</v>
      </c>
      <c r="D41" s="522">
        <f t="shared" si="2"/>
        <v>0</v>
      </c>
      <c r="E41" s="521">
        <f t="shared" si="2"/>
        <v>0</v>
      </c>
      <c r="F41" s="522">
        <f t="shared" si="2"/>
        <v>0</v>
      </c>
      <c r="G41" s="521">
        <f t="shared" si="2"/>
        <v>0</v>
      </c>
      <c r="H41" s="522">
        <f t="shared" si="2"/>
        <v>0</v>
      </c>
      <c r="I41" s="521">
        <f t="shared" si="2"/>
        <v>0</v>
      </c>
      <c r="J41" s="522">
        <f t="shared" si="2"/>
        <v>0</v>
      </c>
      <c r="K41" s="521">
        <f t="shared" si="2"/>
        <v>0</v>
      </c>
      <c r="L41" s="522">
        <f t="shared" si="2"/>
        <v>0</v>
      </c>
      <c r="M41" s="521">
        <f t="shared" si="2"/>
        <v>0</v>
      </c>
      <c r="N41" s="522">
        <f t="shared" si="2"/>
        <v>0</v>
      </c>
      <c r="O41" s="521">
        <f t="shared" si="5"/>
        <v>0</v>
      </c>
      <c r="P41" s="522">
        <f t="shared" si="5"/>
        <v>0</v>
      </c>
      <c r="Q41" s="521">
        <f t="shared" si="5"/>
        <v>0</v>
      </c>
      <c r="R41" s="523">
        <f t="shared" si="5"/>
        <v>0</v>
      </c>
      <c r="S41" s="521">
        <f t="shared" si="5"/>
        <v>0</v>
      </c>
      <c r="T41" s="523">
        <f t="shared" si="1"/>
        <v>0</v>
      </c>
      <c r="U41" s="521">
        <f t="shared" si="1"/>
        <v>0</v>
      </c>
      <c r="V41" s="524">
        <f t="shared" si="1"/>
        <v>0</v>
      </c>
      <c r="W41" s="521">
        <f t="shared" si="1"/>
        <v>0</v>
      </c>
      <c r="X41" s="524">
        <f t="shared" si="1"/>
        <v>0</v>
      </c>
      <c r="Y41" s="531">
        <f t="shared" si="3"/>
        <v>0</v>
      </c>
      <c r="Z41" s="532">
        <f t="shared" si="3"/>
        <v>0</v>
      </c>
      <c r="AA41" s="527">
        <f>'t1'!M39</f>
        <v>0</v>
      </c>
      <c r="AC41" s="528"/>
      <c r="AD41" s="529"/>
      <c r="AE41" s="528"/>
      <c r="AF41" s="529"/>
      <c r="AG41" s="528"/>
      <c r="AH41" s="529"/>
      <c r="AI41" s="528"/>
      <c r="AJ41" s="529"/>
      <c r="AK41" s="528"/>
      <c r="AL41" s="529"/>
      <c r="AM41" s="528"/>
      <c r="AN41" s="529"/>
      <c r="AO41" s="528"/>
      <c r="AP41" s="529"/>
      <c r="AQ41" s="528"/>
      <c r="AR41" s="530"/>
      <c r="AS41" s="528"/>
      <c r="AT41" s="530"/>
      <c r="AU41" s="528"/>
      <c r="AV41" s="530"/>
      <c r="AW41" s="528"/>
      <c r="AX41" s="530"/>
      <c r="AY41" s="531">
        <f t="shared" si="4"/>
        <v>0</v>
      </c>
      <c r="AZ41" s="532">
        <f t="shared" si="4"/>
        <v>0</v>
      </c>
      <c r="BA41" s="527"/>
    </row>
    <row r="42" spans="1:53" ht="13.7" customHeight="1" x14ac:dyDescent="0.2">
      <c r="A42" s="34" t="str">
        <f>'t1'!A40</f>
        <v>POSIZIONE ECONOMICA B3</v>
      </c>
      <c r="B42" s="283" t="str">
        <f>'t1'!B40</f>
        <v>034000</v>
      </c>
      <c r="C42" s="521">
        <f t="shared" si="2"/>
        <v>0</v>
      </c>
      <c r="D42" s="522">
        <f t="shared" si="2"/>
        <v>0</v>
      </c>
      <c r="E42" s="521">
        <f t="shared" si="2"/>
        <v>0</v>
      </c>
      <c r="F42" s="522">
        <f t="shared" si="2"/>
        <v>0</v>
      </c>
      <c r="G42" s="521">
        <f t="shared" si="2"/>
        <v>0</v>
      </c>
      <c r="H42" s="522">
        <f t="shared" si="2"/>
        <v>0</v>
      </c>
      <c r="I42" s="521">
        <f t="shared" si="2"/>
        <v>0</v>
      </c>
      <c r="J42" s="522">
        <f t="shared" si="2"/>
        <v>0</v>
      </c>
      <c r="K42" s="521">
        <f t="shared" ref="K42:N86" si="6">ROUND(AK42,0)</f>
        <v>0</v>
      </c>
      <c r="L42" s="522">
        <f t="shared" si="6"/>
        <v>0</v>
      </c>
      <c r="M42" s="521">
        <f t="shared" si="6"/>
        <v>0</v>
      </c>
      <c r="N42" s="522">
        <f t="shared" si="6"/>
        <v>0</v>
      </c>
      <c r="O42" s="521">
        <f t="shared" si="5"/>
        <v>0</v>
      </c>
      <c r="P42" s="522">
        <f t="shared" si="5"/>
        <v>0</v>
      </c>
      <c r="Q42" s="521">
        <f t="shared" si="5"/>
        <v>0</v>
      </c>
      <c r="R42" s="523">
        <f t="shared" si="5"/>
        <v>0</v>
      </c>
      <c r="S42" s="521">
        <f t="shared" si="5"/>
        <v>0</v>
      </c>
      <c r="T42" s="523">
        <f t="shared" si="1"/>
        <v>0</v>
      </c>
      <c r="U42" s="521">
        <f t="shared" si="1"/>
        <v>0</v>
      </c>
      <c r="V42" s="524">
        <f t="shared" si="1"/>
        <v>0</v>
      </c>
      <c r="W42" s="521">
        <f t="shared" si="1"/>
        <v>0</v>
      </c>
      <c r="X42" s="524">
        <f t="shared" si="1"/>
        <v>0</v>
      </c>
      <c r="Y42" s="531">
        <f t="shared" si="3"/>
        <v>0</v>
      </c>
      <c r="Z42" s="532">
        <f t="shared" si="3"/>
        <v>0</v>
      </c>
      <c r="AA42" s="527">
        <f>'t1'!M40</f>
        <v>0</v>
      </c>
      <c r="AC42" s="528"/>
      <c r="AD42" s="529"/>
      <c r="AE42" s="528"/>
      <c r="AF42" s="529"/>
      <c r="AG42" s="528"/>
      <c r="AH42" s="529"/>
      <c r="AI42" s="528"/>
      <c r="AJ42" s="529"/>
      <c r="AK42" s="528"/>
      <c r="AL42" s="529"/>
      <c r="AM42" s="528"/>
      <c r="AN42" s="529"/>
      <c r="AO42" s="528"/>
      <c r="AP42" s="529"/>
      <c r="AQ42" s="528"/>
      <c r="AR42" s="530"/>
      <c r="AS42" s="528"/>
      <c r="AT42" s="530"/>
      <c r="AU42" s="528"/>
      <c r="AV42" s="530"/>
      <c r="AW42" s="528"/>
      <c r="AX42" s="530"/>
      <c r="AY42" s="531">
        <f t="shared" si="4"/>
        <v>0</v>
      </c>
      <c r="AZ42" s="532">
        <f t="shared" si="4"/>
        <v>0</v>
      </c>
      <c r="BA42" s="527"/>
    </row>
    <row r="43" spans="1:53" ht="13.7" customHeight="1" x14ac:dyDescent="0.2">
      <c r="A43" s="34" t="str">
        <f>'t1'!A41</f>
        <v>POSIZIONE ECONOMICA B2</v>
      </c>
      <c r="B43" s="283" t="str">
        <f>'t1'!B41</f>
        <v>032000</v>
      </c>
      <c r="C43" s="521">
        <f t="shared" ref="C43:J86" si="7">ROUND(AC43,0)</f>
        <v>0</v>
      </c>
      <c r="D43" s="522">
        <f t="shared" si="7"/>
        <v>0</v>
      </c>
      <c r="E43" s="521">
        <f t="shared" si="7"/>
        <v>0</v>
      </c>
      <c r="F43" s="522">
        <f t="shared" si="7"/>
        <v>0</v>
      </c>
      <c r="G43" s="521">
        <f t="shared" si="7"/>
        <v>0</v>
      </c>
      <c r="H43" s="522">
        <f t="shared" si="7"/>
        <v>0</v>
      </c>
      <c r="I43" s="521">
        <f t="shared" si="7"/>
        <v>0</v>
      </c>
      <c r="J43" s="522">
        <f t="shared" si="7"/>
        <v>0</v>
      </c>
      <c r="K43" s="521">
        <f t="shared" si="6"/>
        <v>0</v>
      </c>
      <c r="L43" s="522">
        <f t="shared" si="6"/>
        <v>0</v>
      </c>
      <c r="M43" s="521">
        <f t="shared" si="6"/>
        <v>0</v>
      </c>
      <c r="N43" s="522">
        <f t="shared" si="6"/>
        <v>0</v>
      </c>
      <c r="O43" s="521">
        <f t="shared" si="5"/>
        <v>0</v>
      </c>
      <c r="P43" s="522">
        <f t="shared" si="5"/>
        <v>0</v>
      </c>
      <c r="Q43" s="521">
        <f t="shared" si="5"/>
        <v>0</v>
      </c>
      <c r="R43" s="523">
        <f t="shared" si="5"/>
        <v>0</v>
      </c>
      <c r="S43" s="521">
        <f t="shared" si="5"/>
        <v>0</v>
      </c>
      <c r="T43" s="523">
        <f t="shared" si="1"/>
        <v>0</v>
      </c>
      <c r="U43" s="521">
        <f t="shared" si="1"/>
        <v>0</v>
      </c>
      <c r="V43" s="524">
        <f t="shared" si="1"/>
        <v>0</v>
      </c>
      <c r="W43" s="521">
        <f t="shared" si="1"/>
        <v>0</v>
      </c>
      <c r="X43" s="524">
        <f t="shared" si="1"/>
        <v>0</v>
      </c>
      <c r="Y43" s="531">
        <f t="shared" si="3"/>
        <v>0</v>
      </c>
      <c r="Z43" s="532">
        <f t="shared" si="3"/>
        <v>0</v>
      </c>
      <c r="AA43" s="527">
        <f>'t1'!M41</f>
        <v>0</v>
      </c>
      <c r="AC43" s="528"/>
      <c r="AD43" s="529"/>
      <c r="AE43" s="528"/>
      <c r="AF43" s="529"/>
      <c r="AG43" s="528"/>
      <c r="AH43" s="529"/>
      <c r="AI43" s="528"/>
      <c r="AJ43" s="529"/>
      <c r="AK43" s="528"/>
      <c r="AL43" s="529"/>
      <c r="AM43" s="528"/>
      <c r="AN43" s="529"/>
      <c r="AO43" s="528"/>
      <c r="AP43" s="529"/>
      <c r="AQ43" s="528"/>
      <c r="AR43" s="530"/>
      <c r="AS43" s="528"/>
      <c r="AT43" s="530"/>
      <c r="AU43" s="528"/>
      <c r="AV43" s="530"/>
      <c r="AW43" s="528"/>
      <c r="AX43" s="530"/>
      <c r="AY43" s="531">
        <f t="shared" si="4"/>
        <v>0</v>
      </c>
      <c r="AZ43" s="532">
        <f t="shared" si="4"/>
        <v>0</v>
      </c>
      <c r="BA43" s="527"/>
    </row>
    <row r="44" spans="1:53" ht="13.7" customHeight="1" x14ac:dyDescent="0.2">
      <c r="A44" s="34" t="str">
        <f>'t1'!A42</f>
        <v>POSIZIONE ECONOMICA DI ACCESSO B1</v>
      </c>
      <c r="B44" s="283" t="str">
        <f>'t1'!B42</f>
        <v>054000</v>
      </c>
      <c r="C44" s="521">
        <f t="shared" si="7"/>
        <v>0</v>
      </c>
      <c r="D44" s="522">
        <f t="shared" si="7"/>
        <v>0</v>
      </c>
      <c r="E44" s="521">
        <f t="shared" si="7"/>
        <v>0</v>
      </c>
      <c r="F44" s="522">
        <f t="shared" si="7"/>
        <v>0</v>
      </c>
      <c r="G44" s="521">
        <f t="shared" si="7"/>
        <v>0</v>
      </c>
      <c r="H44" s="522">
        <f t="shared" si="7"/>
        <v>0</v>
      </c>
      <c r="I44" s="521">
        <f t="shared" si="7"/>
        <v>0</v>
      </c>
      <c r="J44" s="522">
        <f t="shared" si="7"/>
        <v>0</v>
      </c>
      <c r="K44" s="521">
        <f t="shared" si="6"/>
        <v>0</v>
      </c>
      <c r="L44" s="522">
        <f t="shared" si="6"/>
        <v>0</v>
      </c>
      <c r="M44" s="521">
        <f t="shared" si="6"/>
        <v>0</v>
      </c>
      <c r="N44" s="522">
        <f t="shared" si="6"/>
        <v>0</v>
      </c>
      <c r="O44" s="521">
        <f t="shared" si="5"/>
        <v>0</v>
      </c>
      <c r="P44" s="522">
        <f t="shared" si="5"/>
        <v>0</v>
      </c>
      <c r="Q44" s="521">
        <f t="shared" si="5"/>
        <v>0</v>
      </c>
      <c r="R44" s="523">
        <f t="shared" si="5"/>
        <v>0</v>
      </c>
      <c r="S44" s="521">
        <f t="shared" si="5"/>
        <v>0</v>
      </c>
      <c r="T44" s="523">
        <f t="shared" si="1"/>
        <v>0</v>
      </c>
      <c r="U44" s="521">
        <f t="shared" si="1"/>
        <v>0</v>
      </c>
      <c r="V44" s="524">
        <f t="shared" si="1"/>
        <v>0</v>
      </c>
      <c r="W44" s="521">
        <f t="shared" si="1"/>
        <v>0</v>
      </c>
      <c r="X44" s="524">
        <f t="shared" si="1"/>
        <v>0</v>
      </c>
      <c r="Y44" s="531">
        <f t="shared" si="3"/>
        <v>0</v>
      </c>
      <c r="Z44" s="532">
        <f t="shared" si="3"/>
        <v>0</v>
      </c>
      <c r="AA44" s="527">
        <f>'t1'!M42</f>
        <v>0</v>
      </c>
      <c r="AC44" s="528"/>
      <c r="AD44" s="529"/>
      <c r="AE44" s="528"/>
      <c r="AF44" s="529"/>
      <c r="AG44" s="528"/>
      <c r="AH44" s="529"/>
      <c r="AI44" s="528"/>
      <c r="AJ44" s="529"/>
      <c r="AK44" s="528"/>
      <c r="AL44" s="529"/>
      <c r="AM44" s="528"/>
      <c r="AN44" s="529"/>
      <c r="AO44" s="528"/>
      <c r="AP44" s="529"/>
      <c r="AQ44" s="528"/>
      <c r="AR44" s="530"/>
      <c r="AS44" s="528"/>
      <c r="AT44" s="530"/>
      <c r="AU44" s="528"/>
      <c r="AV44" s="530"/>
      <c r="AW44" s="528"/>
      <c r="AX44" s="530"/>
      <c r="AY44" s="531">
        <f t="shared" si="4"/>
        <v>0</v>
      </c>
      <c r="AZ44" s="532">
        <f t="shared" si="4"/>
        <v>0</v>
      </c>
      <c r="BA44" s="527"/>
    </row>
    <row r="45" spans="1:53" ht="13.7" customHeight="1" x14ac:dyDescent="0.2">
      <c r="A45" s="34" t="str">
        <f>'t1'!A43</f>
        <v>POSIZIONE ECONOMICA A6</v>
      </c>
      <c r="B45" s="283" t="str">
        <f>'t1'!B43</f>
        <v>0A6000</v>
      </c>
      <c r="C45" s="521">
        <f t="shared" si="7"/>
        <v>0</v>
      </c>
      <c r="D45" s="522">
        <f t="shared" si="7"/>
        <v>0</v>
      </c>
      <c r="E45" s="521">
        <f t="shared" si="7"/>
        <v>0</v>
      </c>
      <c r="F45" s="522">
        <f t="shared" si="7"/>
        <v>0</v>
      </c>
      <c r="G45" s="521">
        <f t="shared" si="7"/>
        <v>0</v>
      </c>
      <c r="H45" s="522">
        <f t="shared" si="7"/>
        <v>0</v>
      </c>
      <c r="I45" s="521">
        <f t="shared" si="7"/>
        <v>0</v>
      </c>
      <c r="J45" s="522">
        <f t="shared" si="7"/>
        <v>0</v>
      </c>
      <c r="K45" s="521">
        <f t="shared" si="6"/>
        <v>0</v>
      </c>
      <c r="L45" s="522">
        <f t="shared" si="6"/>
        <v>0</v>
      </c>
      <c r="M45" s="521">
        <f t="shared" si="6"/>
        <v>0</v>
      </c>
      <c r="N45" s="522">
        <f t="shared" si="6"/>
        <v>0</v>
      </c>
      <c r="O45" s="521">
        <f t="shared" si="5"/>
        <v>0</v>
      </c>
      <c r="P45" s="522">
        <f t="shared" si="5"/>
        <v>0</v>
      </c>
      <c r="Q45" s="521">
        <f t="shared" si="5"/>
        <v>0</v>
      </c>
      <c r="R45" s="523">
        <f t="shared" si="5"/>
        <v>0</v>
      </c>
      <c r="S45" s="521">
        <f t="shared" si="5"/>
        <v>0</v>
      </c>
      <c r="T45" s="523">
        <f t="shared" si="1"/>
        <v>0</v>
      </c>
      <c r="U45" s="521">
        <f t="shared" si="1"/>
        <v>0</v>
      </c>
      <c r="V45" s="524">
        <f t="shared" si="1"/>
        <v>0</v>
      </c>
      <c r="W45" s="521">
        <f t="shared" si="1"/>
        <v>0</v>
      </c>
      <c r="X45" s="524">
        <f t="shared" si="1"/>
        <v>0</v>
      </c>
      <c r="Y45" s="531">
        <f t="shared" si="3"/>
        <v>0</v>
      </c>
      <c r="Z45" s="532">
        <f t="shared" si="3"/>
        <v>0</v>
      </c>
      <c r="AA45" s="527">
        <f>'t1'!M43</f>
        <v>0</v>
      </c>
      <c r="AC45" s="528"/>
      <c r="AD45" s="529"/>
      <c r="AE45" s="528"/>
      <c r="AF45" s="529"/>
      <c r="AG45" s="528"/>
      <c r="AH45" s="529"/>
      <c r="AI45" s="528"/>
      <c r="AJ45" s="529"/>
      <c r="AK45" s="528"/>
      <c r="AL45" s="529"/>
      <c r="AM45" s="528"/>
      <c r="AN45" s="529"/>
      <c r="AO45" s="528"/>
      <c r="AP45" s="529"/>
      <c r="AQ45" s="528"/>
      <c r="AR45" s="530"/>
      <c r="AS45" s="528"/>
      <c r="AT45" s="530"/>
      <c r="AU45" s="528"/>
      <c r="AV45" s="530"/>
      <c r="AW45" s="528"/>
      <c r="AX45" s="530"/>
      <c r="AY45" s="531">
        <f t="shared" si="4"/>
        <v>0</v>
      </c>
      <c r="AZ45" s="532">
        <f t="shared" si="4"/>
        <v>0</v>
      </c>
      <c r="BA45" s="527"/>
    </row>
    <row r="46" spans="1:53" ht="13.7" customHeight="1" x14ac:dyDescent="0.2">
      <c r="A46" s="34" t="str">
        <f>'t1'!A44</f>
        <v>POSIZIONE ECONOMICA A5</v>
      </c>
      <c r="B46" s="283" t="str">
        <f>'t1'!B44</f>
        <v>0A5000</v>
      </c>
      <c r="C46" s="521">
        <f t="shared" si="7"/>
        <v>37</v>
      </c>
      <c r="D46" s="522">
        <f t="shared" si="7"/>
        <v>0</v>
      </c>
      <c r="E46" s="521">
        <f t="shared" si="7"/>
        <v>15</v>
      </c>
      <c r="F46" s="522">
        <f t="shared" si="7"/>
        <v>0</v>
      </c>
      <c r="G46" s="521">
        <f t="shared" si="7"/>
        <v>0</v>
      </c>
      <c r="H46" s="522">
        <f t="shared" si="7"/>
        <v>0</v>
      </c>
      <c r="I46" s="521">
        <f t="shared" si="7"/>
        <v>0</v>
      </c>
      <c r="J46" s="522">
        <f t="shared" si="7"/>
        <v>0</v>
      </c>
      <c r="K46" s="521">
        <f t="shared" si="6"/>
        <v>0</v>
      </c>
      <c r="L46" s="522">
        <f t="shared" si="6"/>
        <v>0</v>
      </c>
      <c r="M46" s="521">
        <f t="shared" si="6"/>
        <v>3</v>
      </c>
      <c r="N46" s="522">
        <f t="shared" si="6"/>
        <v>0</v>
      </c>
      <c r="O46" s="521">
        <f t="shared" si="5"/>
        <v>0</v>
      </c>
      <c r="P46" s="522">
        <f t="shared" si="5"/>
        <v>0</v>
      </c>
      <c r="Q46" s="521">
        <f t="shared" si="5"/>
        <v>0</v>
      </c>
      <c r="R46" s="523">
        <f t="shared" si="5"/>
        <v>0</v>
      </c>
      <c r="S46" s="521">
        <f t="shared" si="5"/>
        <v>0</v>
      </c>
      <c r="T46" s="523">
        <f t="shared" si="1"/>
        <v>0</v>
      </c>
      <c r="U46" s="521">
        <f t="shared" si="1"/>
        <v>1</v>
      </c>
      <c r="V46" s="524">
        <f t="shared" si="1"/>
        <v>0</v>
      </c>
      <c r="W46" s="521">
        <f t="shared" si="1"/>
        <v>0</v>
      </c>
      <c r="X46" s="524">
        <f t="shared" si="1"/>
        <v>0</v>
      </c>
      <c r="Y46" s="531">
        <f t="shared" si="3"/>
        <v>56</v>
      </c>
      <c r="Z46" s="532">
        <f t="shared" si="3"/>
        <v>0</v>
      </c>
      <c r="AA46" s="527">
        <f>'t1'!M44</f>
        <v>1</v>
      </c>
      <c r="AC46" s="528">
        <v>37</v>
      </c>
      <c r="AD46" s="529"/>
      <c r="AE46" s="528">
        <v>15</v>
      </c>
      <c r="AF46" s="529"/>
      <c r="AG46" s="528"/>
      <c r="AH46" s="529"/>
      <c r="AI46" s="528"/>
      <c r="AJ46" s="529"/>
      <c r="AK46" s="528"/>
      <c r="AL46" s="529"/>
      <c r="AM46" s="528">
        <v>3</v>
      </c>
      <c r="AN46" s="529"/>
      <c r="AO46" s="528"/>
      <c r="AP46" s="529"/>
      <c r="AQ46" s="528"/>
      <c r="AR46" s="530"/>
      <c r="AS46" s="528"/>
      <c r="AT46" s="530"/>
      <c r="AU46" s="528">
        <v>1</v>
      </c>
      <c r="AV46" s="530"/>
      <c r="AW46" s="528"/>
      <c r="AX46" s="530"/>
      <c r="AY46" s="531">
        <f t="shared" si="4"/>
        <v>56</v>
      </c>
      <c r="AZ46" s="532">
        <f t="shared" si="4"/>
        <v>0</v>
      </c>
      <c r="BA46" s="527"/>
    </row>
    <row r="47" spans="1:53" ht="13.7" customHeight="1" x14ac:dyDescent="0.2">
      <c r="A47" s="34" t="str">
        <f>'t1'!A45</f>
        <v>POSIZIONE ECONOMICA A4</v>
      </c>
      <c r="B47" s="283" t="str">
        <f>'t1'!B45</f>
        <v>028000</v>
      </c>
      <c r="C47" s="521">
        <f t="shared" si="7"/>
        <v>0</v>
      </c>
      <c r="D47" s="522">
        <f t="shared" si="7"/>
        <v>0</v>
      </c>
      <c r="E47" s="521">
        <f t="shared" si="7"/>
        <v>0</v>
      </c>
      <c r="F47" s="522">
        <f t="shared" si="7"/>
        <v>0</v>
      </c>
      <c r="G47" s="521">
        <f t="shared" si="7"/>
        <v>0</v>
      </c>
      <c r="H47" s="522">
        <f t="shared" si="7"/>
        <v>0</v>
      </c>
      <c r="I47" s="521">
        <f t="shared" si="7"/>
        <v>0</v>
      </c>
      <c r="J47" s="522">
        <f t="shared" si="7"/>
        <v>0</v>
      </c>
      <c r="K47" s="521">
        <f t="shared" si="6"/>
        <v>0</v>
      </c>
      <c r="L47" s="522">
        <f t="shared" si="6"/>
        <v>0</v>
      </c>
      <c r="M47" s="521">
        <f t="shared" si="6"/>
        <v>0</v>
      </c>
      <c r="N47" s="522">
        <f t="shared" si="6"/>
        <v>0</v>
      </c>
      <c r="O47" s="521">
        <f t="shared" si="5"/>
        <v>0</v>
      </c>
      <c r="P47" s="522">
        <f t="shared" si="5"/>
        <v>0</v>
      </c>
      <c r="Q47" s="521">
        <f t="shared" si="5"/>
        <v>0</v>
      </c>
      <c r="R47" s="523">
        <f t="shared" si="5"/>
        <v>0</v>
      </c>
      <c r="S47" s="521">
        <f t="shared" si="5"/>
        <v>0</v>
      </c>
      <c r="T47" s="523">
        <f t="shared" si="1"/>
        <v>0</v>
      </c>
      <c r="U47" s="521">
        <f t="shared" si="1"/>
        <v>0</v>
      </c>
      <c r="V47" s="524">
        <f t="shared" si="1"/>
        <v>0</v>
      </c>
      <c r="W47" s="521">
        <f t="shared" si="1"/>
        <v>0</v>
      </c>
      <c r="X47" s="524">
        <f t="shared" si="1"/>
        <v>0</v>
      </c>
      <c r="Y47" s="531">
        <f t="shared" si="3"/>
        <v>0</v>
      </c>
      <c r="Z47" s="532">
        <f t="shared" si="3"/>
        <v>0</v>
      </c>
      <c r="AA47" s="527">
        <f>'t1'!M45</f>
        <v>0</v>
      </c>
      <c r="AC47" s="528"/>
      <c r="AD47" s="529"/>
      <c r="AE47" s="528"/>
      <c r="AF47" s="529"/>
      <c r="AG47" s="528"/>
      <c r="AH47" s="529"/>
      <c r="AI47" s="528"/>
      <c r="AJ47" s="529"/>
      <c r="AK47" s="528"/>
      <c r="AL47" s="529"/>
      <c r="AM47" s="528"/>
      <c r="AN47" s="529"/>
      <c r="AO47" s="528"/>
      <c r="AP47" s="529"/>
      <c r="AQ47" s="528"/>
      <c r="AR47" s="530"/>
      <c r="AS47" s="528"/>
      <c r="AT47" s="530"/>
      <c r="AU47" s="528"/>
      <c r="AV47" s="530"/>
      <c r="AW47" s="528"/>
      <c r="AX47" s="530"/>
      <c r="AY47" s="531">
        <f t="shared" si="4"/>
        <v>0</v>
      </c>
      <c r="AZ47" s="532">
        <f t="shared" si="4"/>
        <v>0</v>
      </c>
      <c r="BA47" s="527"/>
    </row>
    <row r="48" spans="1:53" ht="13.7" customHeight="1" x14ac:dyDescent="0.2">
      <c r="A48" s="34" t="str">
        <f>'t1'!A46</f>
        <v>POSIZIONE ECONOMICA A3</v>
      </c>
      <c r="B48" s="283" t="str">
        <f>'t1'!B46</f>
        <v>027000</v>
      </c>
      <c r="C48" s="521">
        <f t="shared" si="7"/>
        <v>0</v>
      </c>
      <c r="D48" s="522">
        <f t="shared" si="7"/>
        <v>0</v>
      </c>
      <c r="E48" s="521">
        <f t="shared" si="7"/>
        <v>0</v>
      </c>
      <c r="F48" s="522">
        <f t="shared" si="7"/>
        <v>0</v>
      </c>
      <c r="G48" s="521">
        <f t="shared" si="7"/>
        <v>0</v>
      </c>
      <c r="H48" s="522">
        <f t="shared" si="7"/>
        <v>0</v>
      </c>
      <c r="I48" s="521">
        <f t="shared" si="7"/>
        <v>0</v>
      </c>
      <c r="J48" s="522">
        <f t="shared" si="7"/>
        <v>0</v>
      </c>
      <c r="K48" s="521">
        <f t="shared" si="6"/>
        <v>0</v>
      </c>
      <c r="L48" s="522">
        <f t="shared" si="6"/>
        <v>0</v>
      </c>
      <c r="M48" s="521">
        <f t="shared" si="6"/>
        <v>0</v>
      </c>
      <c r="N48" s="522">
        <f t="shared" si="6"/>
        <v>0</v>
      </c>
      <c r="O48" s="521">
        <f t="shared" si="5"/>
        <v>0</v>
      </c>
      <c r="P48" s="522">
        <f t="shared" si="5"/>
        <v>0</v>
      </c>
      <c r="Q48" s="521">
        <f t="shared" si="5"/>
        <v>0</v>
      </c>
      <c r="R48" s="523">
        <f t="shared" si="5"/>
        <v>0</v>
      </c>
      <c r="S48" s="521">
        <f t="shared" si="5"/>
        <v>0</v>
      </c>
      <c r="T48" s="523">
        <f t="shared" si="1"/>
        <v>0</v>
      </c>
      <c r="U48" s="521">
        <f t="shared" si="1"/>
        <v>0</v>
      </c>
      <c r="V48" s="524">
        <f t="shared" si="1"/>
        <v>0</v>
      </c>
      <c r="W48" s="521">
        <f t="shared" si="1"/>
        <v>0</v>
      </c>
      <c r="X48" s="524">
        <f t="shared" si="1"/>
        <v>0</v>
      </c>
      <c r="Y48" s="531">
        <f t="shared" si="3"/>
        <v>0</v>
      </c>
      <c r="Z48" s="532">
        <f t="shared" si="3"/>
        <v>0</v>
      </c>
      <c r="AA48" s="527">
        <f>'t1'!M46</f>
        <v>0</v>
      </c>
      <c r="AC48" s="528"/>
      <c r="AD48" s="529"/>
      <c r="AE48" s="528"/>
      <c r="AF48" s="529"/>
      <c r="AG48" s="528"/>
      <c r="AH48" s="529"/>
      <c r="AI48" s="528"/>
      <c r="AJ48" s="529"/>
      <c r="AK48" s="528"/>
      <c r="AL48" s="529"/>
      <c r="AM48" s="528"/>
      <c r="AN48" s="529"/>
      <c r="AO48" s="528"/>
      <c r="AP48" s="529"/>
      <c r="AQ48" s="528"/>
      <c r="AR48" s="530"/>
      <c r="AS48" s="528"/>
      <c r="AT48" s="530"/>
      <c r="AU48" s="528"/>
      <c r="AV48" s="530"/>
      <c r="AW48" s="528"/>
      <c r="AX48" s="530"/>
      <c r="AY48" s="531">
        <f t="shared" si="4"/>
        <v>0</v>
      </c>
      <c r="AZ48" s="532">
        <f t="shared" si="4"/>
        <v>0</v>
      </c>
      <c r="BA48" s="527"/>
    </row>
    <row r="49" spans="1:53" ht="13.7" customHeight="1" x14ac:dyDescent="0.2">
      <c r="A49" s="34" t="str">
        <f>'t1'!A47</f>
        <v>POSIZIONE ECONOMICA A2</v>
      </c>
      <c r="B49" s="283" t="str">
        <f>'t1'!B47</f>
        <v>025000</v>
      </c>
      <c r="C49" s="521">
        <f t="shared" si="7"/>
        <v>0</v>
      </c>
      <c r="D49" s="522">
        <f t="shared" si="7"/>
        <v>0</v>
      </c>
      <c r="E49" s="521">
        <f t="shared" si="7"/>
        <v>0</v>
      </c>
      <c r="F49" s="522">
        <f t="shared" si="7"/>
        <v>0</v>
      </c>
      <c r="G49" s="521">
        <f t="shared" si="7"/>
        <v>0</v>
      </c>
      <c r="H49" s="522">
        <f t="shared" si="7"/>
        <v>0</v>
      </c>
      <c r="I49" s="521">
        <f t="shared" si="7"/>
        <v>0</v>
      </c>
      <c r="J49" s="522">
        <f t="shared" si="7"/>
        <v>0</v>
      </c>
      <c r="K49" s="521">
        <f t="shared" si="6"/>
        <v>0</v>
      </c>
      <c r="L49" s="522">
        <f t="shared" si="6"/>
        <v>0</v>
      </c>
      <c r="M49" s="521">
        <f t="shared" si="6"/>
        <v>0</v>
      </c>
      <c r="N49" s="522">
        <f t="shared" si="6"/>
        <v>0</v>
      </c>
      <c r="O49" s="521">
        <f t="shared" si="5"/>
        <v>0</v>
      </c>
      <c r="P49" s="522">
        <f t="shared" si="5"/>
        <v>0</v>
      </c>
      <c r="Q49" s="521">
        <f t="shared" si="5"/>
        <v>0</v>
      </c>
      <c r="R49" s="523">
        <f t="shared" si="5"/>
        <v>0</v>
      </c>
      <c r="S49" s="521">
        <f t="shared" si="5"/>
        <v>0</v>
      </c>
      <c r="T49" s="523">
        <f t="shared" si="1"/>
        <v>0</v>
      </c>
      <c r="U49" s="521">
        <f t="shared" si="1"/>
        <v>0</v>
      </c>
      <c r="V49" s="524">
        <f t="shared" si="1"/>
        <v>0</v>
      </c>
      <c r="W49" s="521">
        <f t="shared" si="1"/>
        <v>0</v>
      </c>
      <c r="X49" s="524">
        <f t="shared" si="1"/>
        <v>0</v>
      </c>
      <c r="Y49" s="531">
        <f t="shared" si="3"/>
        <v>0</v>
      </c>
      <c r="Z49" s="532">
        <f t="shared" si="3"/>
        <v>0</v>
      </c>
      <c r="AA49" s="527">
        <f>'t1'!M47</f>
        <v>0</v>
      </c>
      <c r="AC49" s="528"/>
      <c r="AD49" s="529"/>
      <c r="AE49" s="528"/>
      <c r="AF49" s="529"/>
      <c r="AG49" s="528"/>
      <c r="AH49" s="529"/>
      <c r="AI49" s="528"/>
      <c r="AJ49" s="529"/>
      <c r="AK49" s="528"/>
      <c r="AL49" s="529"/>
      <c r="AM49" s="528"/>
      <c r="AN49" s="529"/>
      <c r="AO49" s="528"/>
      <c r="AP49" s="529"/>
      <c r="AQ49" s="528"/>
      <c r="AR49" s="530"/>
      <c r="AS49" s="528"/>
      <c r="AT49" s="530"/>
      <c r="AU49" s="528"/>
      <c r="AV49" s="530"/>
      <c r="AW49" s="528"/>
      <c r="AX49" s="530"/>
      <c r="AY49" s="531">
        <f t="shared" si="4"/>
        <v>0</v>
      </c>
      <c r="AZ49" s="532">
        <f t="shared" si="4"/>
        <v>0</v>
      </c>
      <c r="BA49" s="527"/>
    </row>
    <row r="50" spans="1:53" ht="13.7" customHeight="1" x14ac:dyDescent="0.2">
      <c r="A50" s="34" t="str">
        <f>'t1'!A48</f>
        <v>POSIZIONE ECONOMICA A1</v>
      </c>
      <c r="B50" s="283" t="str">
        <f>'t1'!B48</f>
        <v>0A1000</v>
      </c>
      <c r="C50" s="521">
        <f t="shared" si="7"/>
        <v>0</v>
      </c>
      <c r="D50" s="522">
        <f t="shared" si="7"/>
        <v>0</v>
      </c>
      <c r="E50" s="521">
        <f t="shared" si="7"/>
        <v>0</v>
      </c>
      <c r="F50" s="522">
        <f t="shared" si="7"/>
        <v>0</v>
      </c>
      <c r="G50" s="521">
        <f t="shared" si="7"/>
        <v>0</v>
      </c>
      <c r="H50" s="522">
        <f t="shared" si="7"/>
        <v>0</v>
      </c>
      <c r="I50" s="521">
        <f t="shared" si="7"/>
        <v>0</v>
      </c>
      <c r="J50" s="522">
        <f t="shared" si="7"/>
        <v>0</v>
      </c>
      <c r="K50" s="521">
        <f t="shared" si="6"/>
        <v>0</v>
      </c>
      <c r="L50" s="522">
        <f t="shared" si="6"/>
        <v>0</v>
      </c>
      <c r="M50" s="521">
        <f t="shared" si="6"/>
        <v>0</v>
      </c>
      <c r="N50" s="522">
        <f t="shared" si="6"/>
        <v>0</v>
      </c>
      <c r="O50" s="521">
        <f t="shared" si="5"/>
        <v>0</v>
      </c>
      <c r="P50" s="522">
        <f t="shared" si="5"/>
        <v>0</v>
      </c>
      <c r="Q50" s="521">
        <f t="shared" si="5"/>
        <v>0</v>
      </c>
      <c r="R50" s="523">
        <f t="shared" si="5"/>
        <v>0</v>
      </c>
      <c r="S50" s="521">
        <f t="shared" si="5"/>
        <v>0</v>
      </c>
      <c r="T50" s="523">
        <f t="shared" si="1"/>
        <v>0</v>
      </c>
      <c r="U50" s="521">
        <f t="shared" si="1"/>
        <v>0</v>
      </c>
      <c r="V50" s="524">
        <f t="shared" si="1"/>
        <v>0</v>
      </c>
      <c r="W50" s="521">
        <f t="shared" si="1"/>
        <v>0</v>
      </c>
      <c r="X50" s="524">
        <f t="shared" si="1"/>
        <v>0</v>
      </c>
      <c r="Y50" s="531">
        <f t="shared" si="3"/>
        <v>0</v>
      </c>
      <c r="Z50" s="532">
        <f t="shared" si="3"/>
        <v>0</v>
      </c>
      <c r="AA50" s="527">
        <f>'t1'!M48</f>
        <v>0</v>
      </c>
      <c r="AC50" s="528"/>
      <c r="AD50" s="529"/>
      <c r="AE50" s="528"/>
      <c r="AF50" s="529"/>
      <c r="AG50" s="528"/>
      <c r="AH50" s="529"/>
      <c r="AI50" s="528"/>
      <c r="AJ50" s="529"/>
      <c r="AK50" s="528"/>
      <c r="AL50" s="529"/>
      <c r="AM50" s="528"/>
      <c r="AN50" s="529"/>
      <c r="AO50" s="528"/>
      <c r="AP50" s="529"/>
      <c r="AQ50" s="528"/>
      <c r="AR50" s="530"/>
      <c r="AS50" s="528"/>
      <c r="AT50" s="530"/>
      <c r="AU50" s="528"/>
      <c r="AV50" s="530"/>
      <c r="AW50" s="528"/>
      <c r="AX50" s="530"/>
      <c r="AY50" s="531">
        <f t="shared" si="4"/>
        <v>0</v>
      </c>
      <c r="AZ50" s="532">
        <f t="shared" si="4"/>
        <v>0</v>
      </c>
      <c r="BA50" s="527"/>
    </row>
    <row r="51" spans="1:53" ht="13.7" customHeight="1" x14ac:dyDescent="0.2">
      <c r="A51" s="34" t="str">
        <f>'t1'!A49</f>
        <v>CONTRATTISTI</v>
      </c>
      <c r="B51" s="283" t="str">
        <f>'t1'!B49</f>
        <v>000061</v>
      </c>
      <c r="C51" s="521">
        <f t="shared" si="7"/>
        <v>0</v>
      </c>
      <c r="D51" s="522">
        <f t="shared" si="7"/>
        <v>0</v>
      </c>
      <c r="E51" s="521">
        <f t="shared" si="7"/>
        <v>0</v>
      </c>
      <c r="F51" s="522">
        <f t="shared" si="7"/>
        <v>0</v>
      </c>
      <c r="G51" s="521">
        <f t="shared" si="7"/>
        <v>0</v>
      </c>
      <c r="H51" s="522">
        <f t="shared" si="7"/>
        <v>0</v>
      </c>
      <c r="I51" s="521">
        <f t="shared" si="7"/>
        <v>0</v>
      </c>
      <c r="J51" s="522">
        <f t="shared" si="7"/>
        <v>0</v>
      </c>
      <c r="K51" s="521">
        <f t="shared" si="6"/>
        <v>0</v>
      </c>
      <c r="L51" s="522">
        <f t="shared" si="6"/>
        <v>0</v>
      </c>
      <c r="M51" s="521">
        <f t="shared" si="6"/>
        <v>0</v>
      </c>
      <c r="N51" s="522">
        <f t="shared" si="6"/>
        <v>0</v>
      </c>
      <c r="O51" s="521">
        <f t="shared" si="5"/>
        <v>0</v>
      </c>
      <c r="P51" s="522">
        <f t="shared" si="5"/>
        <v>0</v>
      </c>
      <c r="Q51" s="521">
        <f t="shared" si="5"/>
        <v>0</v>
      </c>
      <c r="R51" s="523">
        <f t="shared" si="5"/>
        <v>0</v>
      </c>
      <c r="S51" s="521">
        <f t="shared" si="5"/>
        <v>0</v>
      </c>
      <c r="T51" s="523">
        <f t="shared" si="1"/>
        <v>0</v>
      </c>
      <c r="U51" s="521">
        <f t="shared" si="1"/>
        <v>0</v>
      </c>
      <c r="V51" s="524">
        <f t="shared" si="1"/>
        <v>0</v>
      </c>
      <c r="W51" s="521">
        <f t="shared" si="1"/>
        <v>0</v>
      </c>
      <c r="X51" s="524">
        <f t="shared" si="1"/>
        <v>0</v>
      </c>
      <c r="Y51" s="531">
        <f t="shared" si="3"/>
        <v>0</v>
      </c>
      <c r="Z51" s="532">
        <f t="shared" si="3"/>
        <v>0</v>
      </c>
      <c r="AA51" s="527">
        <f>'t1'!M49</f>
        <v>0</v>
      </c>
      <c r="AC51" s="528"/>
      <c r="AD51" s="529"/>
      <c r="AE51" s="528"/>
      <c r="AF51" s="529"/>
      <c r="AG51" s="528"/>
      <c r="AH51" s="529"/>
      <c r="AI51" s="528"/>
      <c r="AJ51" s="529"/>
      <c r="AK51" s="528"/>
      <c r="AL51" s="529"/>
      <c r="AM51" s="528"/>
      <c r="AN51" s="529"/>
      <c r="AO51" s="528"/>
      <c r="AP51" s="529"/>
      <c r="AQ51" s="528"/>
      <c r="AR51" s="530"/>
      <c r="AS51" s="528"/>
      <c r="AT51" s="530"/>
      <c r="AU51" s="528"/>
      <c r="AV51" s="530"/>
      <c r="AW51" s="528"/>
      <c r="AX51" s="530"/>
      <c r="AY51" s="531">
        <f t="shared" si="4"/>
        <v>0</v>
      </c>
      <c r="AZ51" s="532">
        <f t="shared" si="4"/>
        <v>0</v>
      </c>
      <c r="BA51" s="527"/>
    </row>
    <row r="52" spans="1:53" ht="13.7" customHeight="1" thickBot="1" x14ac:dyDescent="0.25">
      <c r="A52" s="34" t="str">
        <f>'t1'!A50</f>
        <v>COLLABORATORE A T.D. ART. 90 TUEL</v>
      </c>
      <c r="B52" s="283" t="str">
        <f>'t1'!B50</f>
        <v>000096</v>
      </c>
      <c r="C52" s="521">
        <f t="shared" si="7"/>
        <v>0</v>
      </c>
      <c r="D52" s="522">
        <f t="shared" si="7"/>
        <v>0</v>
      </c>
      <c r="E52" s="521">
        <f t="shared" si="7"/>
        <v>0</v>
      </c>
      <c r="F52" s="522">
        <f t="shared" si="7"/>
        <v>0</v>
      </c>
      <c r="G52" s="521">
        <f t="shared" si="7"/>
        <v>0</v>
      </c>
      <c r="H52" s="522">
        <f t="shared" si="7"/>
        <v>0</v>
      </c>
      <c r="I52" s="521">
        <f t="shared" si="7"/>
        <v>0</v>
      </c>
      <c r="J52" s="522">
        <f t="shared" si="7"/>
        <v>0</v>
      </c>
      <c r="K52" s="521">
        <f t="shared" si="6"/>
        <v>0</v>
      </c>
      <c r="L52" s="522">
        <f t="shared" si="6"/>
        <v>0</v>
      </c>
      <c r="M52" s="521">
        <f t="shared" si="6"/>
        <v>0</v>
      </c>
      <c r="N52" s="522">
        <f t="shared" si="6"/>
        <v>0</v>
      </c>
      <c r="O52" s="521">
        <f t="shared" si="5"/>
        <v>0</v>
      </c>
      <c r="P52" s="522">
        <f t="shared" si="5"/>
        <v>0</v>
      </c>
      <c r="Q52" s="521">
        <f t="shared" si="5"/>
        <v>0</v>
      </c>
      <c r="R52" s="523">
        <f t="shared" si="5"/>
        <v>0</v>
      </c>
      <c r="S52" s="521">
        <f t="shared" si="5"/>
        <v>0</v>
      </c>
      <c r="T52" s="523">
        <f t="shared" si="1"/>
        <v>0</v>
      </c>
      <c r="U52" s="521">
        <f t="shared" si="1"/>
        <v>0</v>
      </c>
      <c r="V52" s="524">
        <f t="shared" si="1"/>
        <v>0</v>
      </c>
      <c r="W52" s="521">
        <f t="shared" si="1"/>
        <v>0</v>
      </c>
      <c r="X52" s="524">
        <f t="shared" si="1"/>
        <v>0</v>
      </c>
      <c r="Y52" s="531">
        <f t="shared" si="3"/>
        <v>0</v>
      </c>
      <c r="Z52" s="532">
        <f t="shared" si="3"/>
        <v>0</v>
      </c>
      <c r="AA52" s="527">
        <f>'t1'!M50</f>
        <v>0</v>
      </c>
      <c r="AC52" s="528"/>
      <c r="AD52" s="529"/>
      <c r="AE52" s="528"/>
      <c r="AF52" s="529"/>
      <c r="AG52" s="528"/>
      <c r="AH52" s="529"/>
      <c r="AI52" s="528"/>
      <c r="AJ52" s="529"/>
      <c r="AK52" s="528"/>
      <c r="AL52" s="529"/>
      <c r="AM52" s="528"/>
      <c r="AN52" s="529"/>
      <c r="AO52" s="528"/>
      <c r="AP52" s="529"/>
      <c r="AQ52" s="528"/>
      <c r="AR52" s="530"/>
      <c r="AS52" s="528"/>
      <c r="AT52" s="530"/>
      <c r="AU52" s="528"/>
      <c r="AV52" s="530"/>
      <c r="AW52" s="528"/>
      <c r="AX52" s="530"/>
      <c r="AY52" s="531">
        <f t="shared" si="4"/>
        <v>0</v>
      </c>
      <c r="AZ52" s="532">
        <f t="shared" si="4"/>
        <v>0</v>
      </c>
      <c r="BA52" s="527"/>
    </row>
    <row r="53" spans="1:53" ht="13.7" customHeight="1" thickTop="1" thickBot="1" x14ac:dyDescent="0.25">
      <c r="A53" s="34" t="str">
        <f>'t1'!A51</f>
        <v>TOTALE</v>
      </c>
      <c r="B53" s="533"/>
      <c r="C53" s="534">
        <f t="shared" ref="C53:V53" si="8">SUM(C8:C52)</f>
        <v>728</v>
      </c>
      <c r="D53" s="535">
        <f t="shared" si="8"/>
        <v>2053</v>
      </c>
      <c r="E53" s="534">
        <f t="shared" si="8"/>
        <v>198</v>
      </c>
      <c r="F53" s="535">
        <f t="shared" si="8"/>
        <v>614</v>
      </c>
      <c r="G53" s="534">
        <f t="shared" si="8"/>
        <v>0</v>
      </c>
      <c r="H53" s="535">
        <f t="shared" si="8"/>
        <v>0</v>
      </c>
      <c r="I53" s="534">
        <f t="shared" si="8"/>
        <v>2</v>
      </c>
      <c r="J53" s="535">
        <f t="shared" si="8"/>
        <v>169</v>
      </c>
      <c r="K53" s="534">
        <f t="shared" si="8"/>
        <v>0</v>
      </c>
      <c r="L53" s="535">
        <f t="shared" si="8"/>
        <v>129</v>
      </c>
      <c r="M53" s="534">
        <f t="shared" si="8"/>
        <v>76</v>
      </c>
      <c r="N53" s="535">
        <f t="shared" si="8"/>
        <v>223</v>
      </c>
      <c r="O53" s="534">
        <f t="shared" si="8"/>
        <v>0</v>
      </c>
      <c r="P53" s="535">
        <f t="shared" si="8"/>
        <v>1</v>
      </c>
      <c r="Q53" s="534">
        <f t="shared" si="8"/>
        <v>2</v>
      </c>
      <c r="R53" s="536">
        <f t="shared" si="8"/>
        <v>5</v>
      </c>
      <c r="S53" s="534">
        <f t="shared" si="8"/>
        <v>20</v>
      </c>
      <c r="T53" s="536">
        <f t="shared" si="8"/>
        <v>121</v>
      </c>
      <c r="U53" s="534">
        <f t="shared" si="8"/>
        <v>72</v>
      </c>
      <c r="V53" s="537">
        <f t="shared" si="8"/>
        <v>236</v>
      </c>
      <c r="W53" s="534">
        <f>SUM(W8:W52)</f>
        <v>628</v>
      </c>
      <c r="X53" s="537">
        <f>SUM(X8:X52)</f>
        <v>2904</v>
      </c>
      <c r="Y53" s="534">
        <f>SUM(Y8:Y52)</f>
        <v>1726</v>
      </c>
      <c r="Z53" s="538">
        <f>SUM(Z8:Z52)</f>
        <v>6455</v>
      </c>
      <c r="AC53" s="534">
        <f t="shared" ref="AC53:AZ53" si="9">SUM(AC8:AC52)</f>
        <v>728</v>
      </c>
      <c r="AD53" s="535">
        <f t="shared" si="9"/>
        <v>2053</v>
      </c>
      <c r="AE53" s="534">
        <f t="shared" si="9"/>
        <v>198</v>
      </c>
      <c r="AF53" s="535">
        <f t="shared" si="9"/>
        <v>614</v>
      </c>
      <c r="AG53" s="534">
        <f t="shared" si="9"/>
        <v>0</v>
      </c>
      <c r="AH53" s="535">
        <f t="shared" si="9"/>
        <v>0</v>
      </c>
      <c r="AI53" s="534">
        <f t="shared" si="9"/>
        <v>2</v>
      </c>
      <c r="AJ53" s="535">
        <f t="shared" si="9"/>
        <v>169</v>
      </c>
      <c r="AK53" s="534">
        <f t="shared" si="9"/>
        <v>0</v>
      </c>
      <c r="AL53" s="535">
        <f t="shared" si="9"/>
        <v>129</v>
      </c>
      <c r="AM53" s="534">
        <f t="shared" si="9"/>
        <v>76</v>
      </c>
      <c r="AN53" s="535">
        <f t="shared" si="9"/>
        <v>223</v>
      </c>
      <c r="AO53" s="534">
        <f>SUM(AO8:AO52)</f>
        <v>0</v>
      </c>
      <c r="AP53" s="535">
        <f t="shared" si="9"/>
        <v>1</v>
      </c>
      <c r="AQ53" s="534">
        <f t="shared" si="9"/>
        <v>2</v>
      </c>
      <c r="AR53" s="536">
        <f t="shared" si="9"/>
        <v>5</v>
      </c>
      <c r="AS53" s="534">
        <f t="shared" si="9"/>
        <v>20</v>
      </c>
      <c r="AT53" s="536">
        <f t="shared" si="9"/>
        <v>121</v>
      </c>
      <c r="AU53" s="534">
        <f t="shared" si="9"/>
        <v>72</v>
      </c>
      <c r="AV53" s="536">
        <f t="shared" si="9"/>
        <v>236</v>
      </c>
      <c r="AW53" s="534">
        <f t="shared" si="9"/>
        <v>628</v>
      </c>
      <c r="AX53" s="536">
        <f t="shared" si="9"/>
        <v>2904</v>
      </c>
      <c r="AY53" s="534">
        <f t="shared" si="9"/>
        <v>1726</v>
      </c>
      <c r="AZ53" s="538">
        <f t="shared" si="9"/>
        <v>6455</v>
      </c>
    </row>
    <row r="54" spans="1:53" ht="17.25" customHeight="1" x14ac:dyDescent="0.2">
      <c r="A54" s="34" t="str">
        <f>'t1'!A52</f>
        <v>(a) personale a tempo indeterminato al quale viene applicato un contratto di lavoro di tipo privatistico (es.:tipografico,chimico,edile,metalmeccanico,portierato, ecc.)</v>
      </c>
      <c r="B54" s="52"/>
      <c r="C54" s="4"/>
      <c r="D54" s="4"/>
      <c r="E54" s="4"/>
      <c r="F54" s="4"/>
      <c r="G54" s="4"/>
      <c r="I54" s="4"/>
      <c r="AC54" s="4"/>
      <c r="AD54" s="4"/>
      <c r="AE54" s="4"/>
      <c r="AF54" s="4"/>
      <c r="AG54" s="4"/>
      <c r="AI54" s="4"/>
    </row>
    <row r="55" spans="1:53" x14ac:dyDescent="0.2">
      <c r="A55" s="34" t="str">
        <f>'t1'!A53</f>
        <v>(b) cfr." istruzioni generali e specifiche di comparto" e "glossario"</v>
      </c>
    </row>
    <row r="57" spans="1:53" x14ac:dyDescent="0.2">
      <c r="A57" s="540"/>
      <c r="B57" s="479"/>
    </row>
    <row r="58" spans="1:53" x14ac:dyDescent="0.2">
      <c r="A58" s="480"/>
      <c r="B58" s="479"/>
    </row>
    <row r="59" spans="1:53" x14ac:dyDescent="0.2">
      <c r="A59" s="541"/>
      <c r="B59" s="542"/>
    </row>
    <row r="60" spans="1:53" x14ac:dyDescent="0.2">
      <c r="A60" s="541"/>
      <c r="B60" s="542"/>
    </row>
    <row r="61" spans="1:53" x14ac:dyDescent="0.2">
      <c r="A61" s="480"/>
      <c r="B61" s="480"/>
    </row>
  </sheetData>
  <sheetProtection password="DD41" sheet="1" formatColumns="0" selectLockedCells="1"/>
  <mergeCells count="46">
    <mergeCell ref="AU5:AV5"/>
    <mergeCell ref="AW5:AX5"/>
    <mergeCell ref="AI5:AJ5"/>
    <mergeCell ref="AK5:AL5"/>
    <mergeCell ref="AM5:AN5"/>
    <mergeCell ref="AO5:AP5"/>
    <mergeCell ref="AQ5:AR5"/>
    <mergeCell ref="AS5:AT5"/>
    <mergeCell ref="S5:T5"/>
    <mergeCell ref="U5:V5"/>
    <mergeCell ref="W5:X5"/>
    <mergeCell ref="AC5:AD5"/>
    <mergeCell ref="AE5:AF5"/>
    <mergeCell ref="AG5:AH5"/>
    <mergeCell ref="AU4:AV4"/>
    <mergeCell ref="AW4:AX4"/>
    <mergeCell ref="C5:D5"/>
    <mergeCell ref="E5:F5"/>
    <mergeCell ref="G5:H5"/>
    <mergeCell ref="I5:J5"/>
    <mergeCell ref="K5:L5"/>
    <mergeCell ref="M5:N5"/>
    <mergeCell ref="O5:P5"/>
    <mergeCell ref="Q5:R5"/>
    <mergeCell ref="AI4:AJ4"/>
    <mergeCell ref="AK4:AL4"/>
    <mergeCell ref="AM4:AN4"/>
    <mergeCell ref="AO4:AP4"/>
    <mergeCell ref="AQ4:AR4"/>
    <mergeCell ref="AS4:AT4"/>
    <mergeCell ref="Q4:R4"/>
    <mergeCell ref="S4:T4"/>
    <mergeCell ref="U4:V4"/>
    <mergeCell ref="W4:X4"/>
    <mergeCell ref="AE4:AF4"/>
    <mergeCell ref="AG4:AH4"/>
    <mergeCell ref="AK1:AO1"/>
    <mergeCell ref="G2:H2"/>
    <mergeCell ref="I2:J2"/>
    <mergeCell ref="AG2:AH2"/>
    <mergeCell ref="E4:F4"/>
    <mergeCell ref="G4:H4"/>
    <mergeCell ref="I4:J4"/>
    <mergeCell ref="K4:L4"/>
    <mergeCell ref="M4:N4"/>
    <mergeCell ref="O4:P4"/>
  </mergeCells>
  <conditionalFormatting sqref="A8:N8 Q8:Z52 AQ8:AZ52 A9:A55 B9:N52">
    <cfRule type="expression" dxfId="7" priority="4" stopIfTrue="1">
      <formula>$AA8&gt;0</formula>
    </cfRule>
  </conditionalFormatting>
  <conditionalFormatting sqref="AC8:AN52">
    <cfRule type="expression" dxfId="6" priority="3" stopIfTrue="1">
      <formula>$AA8&gt;0</formula>
    </cfRule>
  </conditionalFormatting>
  <conditionalFormatting sqref="O8:P52">
    <cfRule type="expression" dxfId="5" priority="2" stopIfTrue="1">
      <formula>$AA8&gt;0</formula>
    </cfRule>
  </conditionalFormatting>
  <conditionalFormatting sqref="AO8:AP52">
    <cfRule type="expression" dxfId="4" priority="1" stopIfTrue="1">
      <formula>$AA8&gt;0</formula>
    </cfRule>
  </conditionalFormatting>
  <printOptions horizontalCentered="1" verticalCentered="1"/>
  <pageMargins left="0" right="0" top="0.19685039370078741" bottom="0.15748031496062992" header="0.15748031496062992" footer="0.19685039370078741"/>
  <pageSetup paperSize="9" scale="6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O55"/>
  <sheetViews>
    <sheetView showGridLines="0" zoomScaleNormal="100" workbookViewId="0">
      <pane xSplit="2" ySplit="5" topLeftCell="AA27" activePane="bottomRight" state="frozen"/>
      <selection activeCell="AD33" sqref="AD33"/>
      <selection pane="topRight" activeCell="AD33" sqref="AD33"/>
      <selection pane="bottomLeft" activeCell="AD33" sqref="AD33"/>
      <selection pane="bottomRight" activeCell="AD33" sqref="AD33"/>
    </sheetView>
  </sheetViews>
  <sheetFormatPr defaultRowHeight="11.25" x14ac:dyDescent="0.2"/>
  <cols>
    <col min="1" max="1" width="42.5" style="4" customWidth="1"/>
    <col min="2" max="2" width="11" style="52" customWidth="1"/>
    <col min="3" max="3" width="14.6640625" style="4" hidden="1" customWidth="1"/>
    <col min="4" max="10" width="16.6640625" style="4" hidden="1" customWidth="1"/>
    <col min="11" max="26" width="9.33203125" style="4" hidden="1" customWidth="1"/>
    <col min="27" max="27" width="14.6640625" style="4" customWidth="1"/>
    <col min="28" max="34" width="16.6640625" style="4" customWidth="1"/>
    <col min="35" max="35" width="9.33203125" style="4" customWidth="1"/>
    <col min="36" max="36" width="9.33203125" style="4"/>
    <col min="37" max="40" width="0" style="4" hidden="1" customWidth="1"/>
    <col min="41" max="41" width="39.6640625" style="4" customWidth="1"/>
    <col min="42" max="16384" width="9.33203125" style="4"/>
  </cols>
  <sheetData>
    <row r="1" spans="1:41" ht="33" customHeight="1" x14ac:dyDescent="0.2">
      <c r="A1" s="1" t="str">
        <f>'t1'!A1</f>
        <v>REGIONI ED AUTONOMIE LOCALI - anno 2022</v>
      </c>
      <c r="B1" s="1"/>
      <c r="C1" s="1"/>
      <c r="D1" s="1"/>
      <c r="E1" s="1"/>
      <c r="F1" s="1"/>
      <c r="G1" s="1"/>
      <c r="H1" s="1"/>
      <c r="I1" s="55"/>
      <c r="J1" s="56"/>
      <c r="L1"/>
      <c r="AD1" s="1"/>
      <c r="AG1" s="55"/>
      <c r="AH1" s="56"/>
      <c r="AI1"/>
    </row>
    <row r="2" spans="1:41" ht="27" customHeight="1" thickBot="1" x14ac:dyDescent="0.25">
      <c r="A2" s="58"/>
      <c r="H2" s="172"/>
      <c r="I2" s="172"/>
      <c r="J2" s="172"/>
      <c r="AF2" s="172"/>
      <c r="AG2" s="172"/>
      <c r="AH2" s="172"/>
    </row>
    <row r="3" spans="1:41" ht="12" thickBot="1" x14ac:dyDescent="0.25">
      <c r="A3" s="61"/>
      <c r="B3" s="62"/>
      <c r="C3" s="433" t="s">
        <v>281</v>
      </c>
      <c r="D3" s="64"/>
      <c r="E3" s="64"/>
      <c r="F3" s="64"/>
      <c r="G3" s="64"/>
      <c r="H3" s="64"/>
      <c r="I3" s="66"/>
      <c r="J3" s="66"/>
      <c r="AA3" s="433" t="s">
        <v>281</v>
      </c>
      <c r="AB3" s="64"/>
      <c r="AC3" s="64"/>
      <c r="AD3" s="64"/>
      <c r="AE3" s="64"/>
      <c r="AF3" s="64"/>
      <c r="AG3" s="66"/>
      <c r="AH3" s="66"/>
      <c r="AJ3"/>
      <c r="AK3"/>
      <c r="AL3"/>
      <c r="AM3"/>
      <c r="AN3"/>
      <c r="AO3" s="543"/>
    </row>
    <row r="4" spans="1:41" ht="41.85" customHeight="1" thickTop="1" x14ac:dyDescent="0.2">
      <c r="A4" s="438" t="s">
        <v>211</v>
      </c>
      <c r="B4" s="544" t="s">
        <v>2</v>
      </c>
      <c r="C4" s="545" t="s">
        <v>282</v>
      </c>
      <c r="D4" s="545" t="s">
        <v>283</v>
      </c>
      <c r="E4" s="546" t="s">
        <v>284</v>
      </c>
      <c r="F4" s="547" t="s">
        <v>285</v>
      </c>
      <c r="G4" s="545" t="s">
        <v>286</v>
      </c>
      <c r="H4" s="545" t="s">
        <v>287</v>
      </c>
      <c r="I4" s="545" t="s">
        <v>288</v>
      </c>
      <c r="J4" s="548" t="s">
        <v>98</v>
      </c>
      <c r="AA4" s="545" t="s">
        <v>282</v>
      </c>
      <c r="AB4" s="545" t="s">
        <v>283</v>
      </c>
      <c r="AC4" s="546" t="s">
        <v>284</v>
      </c>
      <c r="AD4" s="547" t="s">
        <v>285</v>
      </c>
      <c r="AE4" s="545" t="s">
        <v>286</v>
      </c>
      <c r="AF4" s="545" t="s">
        <v>287</v>
      </c>
      <c r="AG4" s="545" t="s">
        <v>288</v>
      </c>
      <c r="AH4" s="548" t="s">
        <v>98</v>
      </c>
      <c r="AJ4" s="549" t="s">
        <v>289</v>
      </c>
      <c r="AK4" s="549"/>
      <c r="AL4" s="549"/>
      <c r="AM4" s="549"/>
      <c r="AN4" s="549"/>
      <c r="AO4" s="550" t="s">
        <v>290</v>
      </c>
    </row>
    <row r="5" spans="1:41" s="455" customFormat="1" ht="12.75" thickBot="1" x14ac:dyDescent="0.25">
      <c r="A5" s="194" t="s">
        <v>152</v>
      </c>
      <c r="B5" s="551"/>
      <c r="C5" s="552" t="s">
        <v>291</v>
      </c>
      <c r="D5" s="552" t="s">
        <v>292</v>
      </c>
      <c r="E5" s="552" t="s">
        <v>293</v>
      </c>
      <c r="F5" s="552" t="s">
        <v>294</v>
      </c>
      <c r="G5" s="552" t="s">
        <v>295</v>
      </c>
      <c r="H5" s="552" t="s">
        <v>296</v>
      </c>
      <c r="I5" s="552" t="s">
        <v>297</v>
      </c>
      <c r="J5" s="553"/>
      <c r="AA5" s="552" t="s">
        <v>291</v>
      </c>
      <c r="AB5" s="552" t="s">
        <v>292</v>
      </c>
      <c r="AC5" s="552" t="s">
        <v>293</v>
      </c>
      <c r="AD5" s="552" t="s">
        <v>294</v>
      </c>
      <c r="AE5" s="552" t="s">
        <v>295</v>
      </c>
      <c r="AF5" s="552" t="s">
        <v>296</v>
      </c>
      <c r="AG5" s="552" t="s">
        <v>297</v>
      </c>
      <c r="AH5" s="553"/>
      <c r="AJ5" s="554">
        <f>COUNTIF($AO$6:$AO$50,"Incongruenza")</f>
        <v>0</v>
      </c>
      <c r="AK5" s="555" t="s">
        <v>178</v>
      </c>
      <c r="AL5" s="555"/>
      <c r="AM5" s="455" t="s">
        <v>298</v>
      </c>
      <c r="AN5" s="455" t="s">
        <v>299</v>
      </c>
      <c r="AO5" s="556"/>
    </row>
    <row r="6" spans="1:41" ht="12.75" customHeight="1" thickTop="1" thickBot="1" x14ac:dyDescent="0.25">
      <c r="A6" s="34" t="str">
        <f>'t1'!A6</f>
        <v>SEGRETARIO A</v>
      </c>
      <c r="B6" s="283" t="str">
        <f>'t1'!B6</f>
        <v>0D0102</v>
      </c>
      <c r="C6" s="557">
        <f>ROUND(AA6,2)</f>
        <v>0</v>
      </c>
      <c r="D6" s="558">
        <f>ROUND(AB6,0)</f>
        <v>0</v>
      </c>
      <c r="E6" s="558">
        <f>ROUND(AC6,0)</f>
        <v>0</v>
      </c>
      <c r="F6" s="558">
        <f>ROUND(AD6,0)</f>
        <v>0</v>
      </c>
      <c r="G6" s="558">
        <f t="shared" ref="G6:I50" si="0">ROUND(AE6,0)</f>
        <v>0</v>
      </c>
      <c r="H6" s="558">
        <f t="shared" si="0"/>
        <v>0</v>
      </c>
      <c r="I6" s="559">
        <f t="shared" si="0"/>
        <v>0</v>
      </c>
      <c r="J6" s="560">
        <f>(D6+E6+F6+G6+H6)-I6</f>
        <v>0</v>
      </c>
      <c r="K6" s="42">
        <f>'t1'!M6</f>
        <v>0</v>
      </c>
      <c r="AA6" s="557"/>
      <c r="AB6" s="561"/>
      <c r="AC6" s="561"/>
      <c r="AD6" s="558"/>
      <c r="AE6" s="561"/>
      <c r="AF6" s="561"/>
      <c r="AG6" s="562"/>
      <c r="AH6" s="560">
        <f>(AB6+AC6+AD6+AE6+AF6)-AG6</f>
        <v>0</v>
      </c>
      <c r="AJ6"/>
      <c r="AK6" s="4" t="s">
        <v>300</v>
      </c>
      <c r="AL6" s="4" t="s">
        <v>301</v>
      </c>
      <c r="AM6" s="563" t="str">
        <f t="shared" ref="AM6:AM50" si="1">IF($AK6="no",(IF($AC6&gt;0,"Incongruenza","OK")),(IF($AC6=0,"OK","ok")))</f>
        <v>OK</v>
      </c>
      <c r="AN6" s="564" t="str">
        <f t="shared" ref="AN6:AN50" si="2">IF($AL6="no",(IF($AD6&gt;0,"Incongruenza","OK")),(IF($AD6=0,"OK","ok")))</f>
        <v>OK</v>
      </c>
      <c r="AO6" s="565" t="str">
        <f t="shared" ref="AO6:AO50" si="3">IF(AND($AK6="no",$AL6="no",$AD6&gt;0),"Sono stati inseriti importi RIA e/o Progressioni",IF(AND($AK6="no",$AL6="no",$AC6&gt;0)," ",IF(OR($AM6="Incongruenza",$AN6="Incongruenza"),"Incongruenza"," ")))</f>
        <v xml:space="preserve"> </v>
      </c>
    </row>
    <row r="7" spans="1:41" ht="12" customHeight="1" thickBot="1" x14ac:dyDescent="0.25">
      <c r="A7" s="34" t="str">
        <f>'t1'!A7</f>
        <v>SEGRETARIO B</v>
      </c>
      <c r="B7" s="283" t="str">
        <f>'t1'!B7</f>
        <v>0D0103</v>
      </c>
      <c r="C7" s="557">
        <f t="shared" ref="C7:C50" si="4">ROUND(AA7,2)</f>
        <v>0</v>
      </c>
      <c r="D7" s="558">
        <f t="shared" ref="D7:I50" si="5">ROUND(AB7,0)</f>
        <v>0</v>
      </c>
      <c r="E7" s="558">
        <f t="shared" si="5"/>
        <v>0</v>
      </c>
      <c r="F7" s="558">
        <f t="shared" si="5"/>
        <v>0</v>
      </c>
      <c r="G7" s="558">
        <f t="shared" si="0"/>
        <v>0</v>
      </c>
      <c r="H7" s="558">
        <f t="shared" si="0"/>
        <v>0</v>
      </c>
      <c r="I7" s="559">
        <f t="shared" si="0"/>
        <v>0</v>
      </c>
      <c r="J7" s="560">
        <f t="shared" ref="J7:J50" si="6">(D7+E7+F7+G7+H7)-I7</f>
        <v>0</v>
      </c>
      <c r="K7" s="42">
        <f>'t1'!M7</f>
        <v>0</v>
      </c>
      <c r="AA7" s="557"/>
      <c r="AB7" s="561"/>
      <c r="AC7" s="561"/>
      <c r="AD7" s="558"/>
      <c r="AE7" s="561"/>
      <c r="AF7" s="561"/>
      <c r="AG7" s="562"/>
      <c r="AH7" s="560">
        <f t="shared" ref="AH7:AH50" si="7">(AB7+AC7+AD7+AE7+AF7)-AG7</f>
        <v>0</v>
      </c>
      <c r="AK7" s="4" t="s">
        <v>300</v>
      </c>
      <c r="AL7" s="4" t="s">
        <v>301</v>
      </c>
      <c r="AM7" s="563" t="str">
        <f t="shared" si="1"/>
        <v>OK</v>
      </c>
      <c r="AN7" s="564" t="str">
        <f t="shared" si="2"/>
        <v>OK</v>
      </c>
      <c r="AO7" s="565" t="str">
        <f t="shared" si="3"/>
        <v xml:space="preserve"> </v>
      </c>
    </row>
    <row r="8" spans="1:41" ht="12" customHeight="1" thickBot="1" x14ac:dyDescent="0.25">
      <c r="A8" s="34" t="str">
        <f>'t1'!A8</f>
        <v>SEGRETARIO C</v>
      </c>
      <c r="B8" s="283" t="str">
        <f>'t1'!B8</f>
        <v>0D0485</v>
      </c>
      <c r="C8" s="557">
        <f t="shared" si="4"/>
        <v>0</v>
      </c>
      <c r="D8" s="558">
        <f t="shared" si="5"/>
        <v>0</v>
      </c>
      <c r="E8" s="558">
        <f t="shared" si="5"/>
        <v>0</v>
      </c>
      <c r="F8" s="558">
        <f t="shared" si="5"/>
        <v>0</v>
      </c>
      <c r="G8" s="558">
        <f t="shared" si="0"/>
        <v>0</v>
      </c>
      <c r="H8" s="558">
        <f t="shared" si="0"/>
        <v>0</v>
      </c>
      <c r="I8" s="559">
        <f t="shared" si="0"/>
        <v>0</v>
      </c>
      <c r="J8" s="560">
        <f t="shared" si="6"/>
        <v>0</v>
      </c>
      <c r="K8" s="42">
        <f>'t1'!M8</f>
        <v>0</v>
      </c>
      <c r="AA8" s="557"/>
      <c r="AB8" s="561"/>
      <c r="AC8" s="561"/>
      <c r="AD8" s="558"/>
      <c r="AE8" s="561"/>
      <c r="AF8" s="561"/>
      <c r="AG8" s="562"/>
      <c r="AH8" s="560">
        <f t="shared" si="7"/>
        <v>0</v>
      </c>
      <c r="AK8" s="4" t="s">
        <v>300</v>
      </c>
      <c r="AL8" s="4" t="s">
        <v>301</v>
      </c>
      <c r="AM8" s="563" t="str">
        <f t="shared" si="1"/>
        <v>OK</v>
      </c>
      <c r="AN8" s="564" t="str">
        <f t="shared" si="2"/>
        <v>OK</v>
      </c>
      <c r="AO8" s="565" t="str">
        <f t="shared" si="3"/>
        <v xml:space="preserve"> </v>
      </c>
    </row>
    <row r="9" spans="1:41" ht="12" customHeight="1" thickBot="1" x14ac:dyDescent="0.25">
      <c r="A9" s="34" t="str">
        <f>'t1'!A9</f>
        <v>DIRETTORE  GENERALE</v>
      </c>
      <c r="B9" s="283" t="str">
        <f>'t1'!B9</f>
        <v>0D0097</v>
      </c>
      <c r="C9" s="557">
        <f>ROUND(AA9,2)</f>
        <v>0</v>
      </c>
      <c r="D9" s="558">
        <f t="shared" si="5"/>
        <v>0</v>
      </c>
      <c r="E9" s="558">
        <f t="shared" si="5"/>
        <v>0</v>
      </c>
      <c r="F9" s="558">
        <f t="shared" si="5"/>
        <v>0</v>
      </c>
      <c r="G9" s="558">
        <f t="shared" si="5"/>
        <v>0</v>
      </c>
      <c r="H9" s="558">
        <f t="shared" si="5"/>
        <v>0</v>
      </c>
      <c r="I9" s="559">
        <f t="shared" si="5"/>
        <v>0</v>
      </c>
      <c r="J9" s="560">
        <f>(D9+E9+F9+G9+H9)-I9</f>
        <v>0</v>
      </c>
      <c r="K9" s="42">
        <f>'t1'!M9</f>
        <v>0</v>
      </c>
      <c r="AA9" s="557"/>
      <c r="AB9" s="561"/>
      <c r="AC9" s="561"/>
      <c r="AD9" s="558"/>
      <c r="AE9" s="561"/>
      <c r="AF9" s="561"/>
      <c r="AG9" s="562"/>
      <c r="AH9" s="560">
        <f>(AB9+AC9+AD9+AE9+AF9)-AG9</f>
        <v>0</v>
      </c>
      <c r="AK9" s="4" t="s">
        <v>300</v>
      </c>
      <c r="AL9" s="4" t="s">
        <v>301</v>
      </c>
      <c r="AM9" s="563" t="str">
        <f t="shared" si="1"/>
        <v>OK</v>
      </c>
      <c r="AN9" s="564" t="str">
        <f t="shared" si="2"/>
        <v>OK</v>
      </c>
      <c r="AO9" s="565" t="str">
        <f t="shared" si="3"/>
        <v xml:space="preserve"> </v>
      </c>
    </row>
    <row r="10" spans="1:41" ht="12" customHeight="1" thickBot="1" x14ac:dyDescent="0.25">
      <c r="A10" s="34" t="str">
        <f>'t1'!A10</f>
        <v>ALTE SPECIALIZZ. FUORI D.O.</v>
      </c>
      <c r="B10" s="283" t="str">
        <f>'t1'!B10</f>
        <v>0D0095</v>
      </c>
      <c r="C10" s="557">
        <f>ROUND(AA10,2)</f>
        <v>0</v>
      </c>
      <c r="D10" s="558">
        <f t="shared" si="5"/>
        <v>0</v>
      </c>
      <c r="E10" s="558">
        <f t="shared" si="5"/>
        <v>0</v>
      </c>
      <c r="F10" s="558">
        <f t="shared" si="5"/>
        <v>0</v>
      </c>
      <c r="G10" s="558">
        <f t="shared" si="5"/>
        <v>0</v>
      </c>
      <c r="H10" s="558">
        <f t="shared" si="5"/>
        <v>0</v>
      </c>
      <c r="I10" s="559">
        <f t="shared" si="5"/>
        <v>0</v>
      </c>
      <c r="J10" s="560">
        <f>(D10+E10+F10+G10+H10)-I10</f>
        <v>0</v>
      </c>
      <c r="K10" s="42">
        <f>'t1'!M10</f>
        <v>0</v>
      </c>
      <c r="AA10" s="557"/>
      <c r="AB10" s="561"/>
      <c r="AC10" s="561"/>
      <c r="AD10" s="558"/>
      <c r="AE10" s="561"/>
      <c r="AF10" s="561"/>
      <c r="AG10" s="562"/>
      <c r="AH10" s="560">
        <f>(AB10+AC10+AD10+AE10+AF10)-AG10</f>
        <v>0</v>
      </c>
      <c r="AK10" s="4" t="s">
        <v>300</v>
      </c>
      <c r="AL10" s="4" t="s">
        <v>301</v>
      </c>
      <c r="AM10" s="563" t="str">
        <f t="shared" si="1"/>
        <v>OK</v>
      </c>
      <c r="AN10" s="564" t="str">
        <f t="shared" si="2"/>
        <v>OK</v>
      </c>
      <c r="AO10" s="565" t="str">
        <f t="shared" si="3"/>
        <v xml:space="preserve"> </v>
      </c>
    </row>
    <row r="11" spans="1:41" ht="12" customHeight="1" thickBot="1" x14ac:dyDescent="0.25">
      <c r="A11" s="34" t="str">
        <f>'t1'!A11</f>
        <v>DIRIGENTE A TEMPO DETERMINATO FUORI D.O.</v>
      </c>
      <c r="B11" s="283" t="str">
        <f>'t1'!B11</f>
        <v>0D0098</v>
      </c>
      <c r="C11" s="557">
        <f>ROUND(AA11,2)</f>
        <v>0</v>
      </c>
      <c r="D11" s="558">
        <f t="shared" si="5"/>
        <v>0</v>
      </c>
      <c r="E11" s="558">
        <f t="shared" si="5"/>
        <v>0</v>
      </c>
      <c r="F11" s="558">
        <f t="shared" si="5"/>
        <v>0</v>
      </c>
      <c r="G11" s="558">
        <f t="shared" si="5"/>
        <v>0</v>
      </c>
      <c r="H11" s="558">
        <f t="shared" si="5"/>
        <v>0</v>
      </c>
      <c r="I11" s="559">
        <f t="shared" si="5"/>
        <v>0</v>
      </c>
      <c r="J11" s="560">
        <f>(D11+E11+F11+G11+H11)-I11</f>
        <v>0</v>
      </c>
      <c r="K11" s="42">
        <f>'t1'!M11</f>
        <v>0</v>
      </c>
      <c r="AA11" s="557"/>
      <c r="AB11" s="561"/>
      <c r="AC11" s="561"/>
      <c r="AD11" s="558"/>
      <c r="AE11" s="561"/>
      <c r="AF11" s="561"/>
      <c r="AG11" s="562"/>
      <c r="AH11" s="560">
        <f>(AB11+AC11+AD11+AE11+AF11)-AG11</f>
        <v>0</v>
      </c>
      <c r="AK11" s="4" t="s">
        <v>300</v>
      </c>
      <c r="AL11" s="4" t="s">
        <v>301</v>
      </c>
      <c r="AM11" s="563" t="str">
        <f t="shared" si="1"/>
        <v>OK</v>
      </c>
      <c r="AN11" s="564" t="str">
        <f t="shared" si="2"/>
        <v>OK</v>
      </c>
      <c r="AO11" s="565" t="str">
        <f t="shared" si="3"/>
        <v xml:space="preserve"> </v>
      </c>
    </row>
    <row r="12" spans="1:41" ht="12" customHeight="1" thickBot="1" x14ac:dyDescent="0.25">
      <c r="A12" s="34" t="str">
        <f>'t1'!A12</f>
        <v>SEGRETARIO GENERALE CCIAA</v>
      </c>
      <c r="B12" s="283" t="str">
        <f>'t1'!B12</f>
        <v>0D0104</v>
      </c>
      <c r="C12" s="557">
        <f>ROUND(AA12,2)</f>
        <v>10.65</v>
      </c>
      <c r="D12" s="558">
        <f t="shared" si="5"/>
        <v>37092</v>
      </c>
      <c r="E12" s="558">
        <f t="shared" si="5"/>
        <v>0</v>
      </c>
      <c r="F12" s="558">
        <f t="shared" si="5"/>
        <v>0</v>
      </c>
      <c r="G12" s="558">
        <f t="shared" si="5"/>
        <v>10192</v>
      </c>
      <c r="H12" s="558">
        <f t="shared" si="5"/>
        <v>0</v>
      </c>
      <c r="I12" s="559">
        <f t="shared" si="5"/>
        <v>0</v>
      </c>
      <c r="J12" s="560">
        <f>(D12+E12+F12+G12+H12)-I12</f>
        <v>47284</v>
      </c>
      <c r="K12" s="42">
        <f>'t1'!M12</f>
        <v>1</v>
      </c>
      <c r="AA12" s="557">
        <v>10.65</v>
      </c>
      <c r="AB12" s="561">
        <v>37092</v>
      </c>
      <c r="AC12" s="561"/>
      <c r="AD12" s="558"/>
      <c r="AE12" s="561">
        <v>10192</v>
      </c>
      <c r="AF12" s="561"/>
      <c r="AG12" s="562"/>
      <c r="AH12" s="560">
        <f>(AB12+AC12+AD12+AE12+AF12)-AG12</f>
        <v>47284</v>
      </c>
      <c r="AK12" s="4" t="s">
        <v>300</v>
      </c>
      <c r="AL12" s="4" t="s">
        <v>301</v>
      </c>
      <c r="AM12" s="563" t="str">
        <f t="shared" si="1"/>
        <v>OK</v>
      </c>
      <c r="AN12" s="564" t="str">
        <f t="shared" si="2"/>
        <v>OK</v>
      </c>
      <c r="AO12" s="565" t="str">
        <f t="shared" si="3"/>
        <v xml:space="preserve"> </v>
      </c>
    </row>
    <row r="13" spans="1:41" ht="12" customHeight="1" thickBot="1" x14ac:dyDescent="0.25">
      <c r="A13" s="34" t="str">
        <f>'t1'!A13</f>
        <v>DIRIGENTE A TEMPO INDETERMINATO</v>
      </c>
      <c r="B13" s="283" t="str">
        <f>'t1'!B13</f>
        <v>0D0164</v>
      </c>
      <c r="C13" s="557">
        <f>ROUND(AA13,2)</f>
        <v>24</v>
      </c>
      <c r="D13" s="558">
        <f t="shared" si="5"/>
        <v>83558</v>
      </c>
      <c r="E13" s="558">
        <f t="shared" si="5"/>
        <v>0</v>
      </c>
      <c r="F13" s="558">
        <f t="shared" si="5"/>
        <v>0</v>
      </c>
      <c r="G13" s="558">
        <f t="shared" si="5"/>
        <v>15214</v>
      </c>
      <c r="H13" s="558">
        <f t="shared" si="5"/>
        <v>0</v>
      </c>
      <c r="I13" s="559">
        <f t="shared" si="5"/>
        <v>0</v>
      </c>
      <c r="J13" s="560">
        <f>(D13+E13+F13+G13+H13)-I13</f>
        <v>98772</v>
      </c>
      <c r="K13" s="42">
        <f>'t1'!M13</f>
        <v>1</v>
      </c>
      <c r="AA13" s="557">
        <v>24</v>
      </c>
      <c r="AB13" s="561">
        <v>83558</v>
      </c>
      <c r="AC13" s="561"/>
      <c r="AD13" s="558"/>
      <c r="AE13" s="561">
        <v>15214</v>
      </c>
      <c r="AF13" s="561"/>
      <c r="AG13" s="562"/>
      <c r="AH13" s="560">
        <f>(AB13+AC13+AD13+AE13+AF13)-AG13</f>
        <v>98772</v>
      </c>
      <c r="AK13" s="4" t="s">
        <v>300</v>
      </c>
      <c r="AL13" s="4" t="s">
        <v>301</v>
      </c>
      <c r="AM13" s="563" t="str">
        <f t="shared" si="1"/>
        <v>OK</v>
      </c>
      <c r="AN13" s="564" t="str">
        <f t="shared" si="2"/>
        <v>OK</v>
      </c>
      <c r="AO13" s="565" t="str">
        <f t="shared" si="3"/>
        <v xml:space="preserve"> </v>
      </c>
    </row>
    <row r="14" spans="1:41" ht="12" customHeight="1" thickBot="1" x14ac:dyDescent="0.25">
      <c r="A14" s="34" t="str">
        <f>'t1'!A14</f>
        <v>DIRIGENTE A TEMPO DETERMINATO IN D.O.</v>
      </c>
      <c r="B14" s="283" t="str">
        <f>'t1'!B14</f>
        <v>0D0165</v>
      </c>
      <c r="C14" s="557">
        <f t="shared" si="4"/>
        <v>0</v>
      </c>
      <c r="D14" s="558">
        <f t="shared" si="5"/>
        <v>0</v>
      </c>
      <c r="E14" s="558">
        <f t="shared" si="5"/>
        <v>0</v>
      </c>
      <c r="F14" s="558">
        <f t="shared" si="5"/>
        <v>0</v>
      </c>
      <c r="G14" s="558">
        <f t="shared" si="0"/>
        <v>0</v>
      </c>
      <c r="H14" s="558">
        <f t="shared" si="0"/>
        <v>0</v>
      </c>
      <c r="I14" s="559">
        <f t="shared" si="0"/>
        <v>0</v>
      </c>
      <c r="J14" s="560">
        <f t="shared" si="6"/>
        <v>0</v>
      </c>
      <c r="K14" s="42">
        <f>'t1'!M14</f>
        <v>0</v>
      </c>
      <c r="AA14" s="557"/>
      <c r="AB14" s="561"/>
      <c r="AC14" s="561"/>
      <c r="AD14" s="558"/>
      <c r="AE14" s="561"/>
      <c r="AF14" s="561"/>
      <c r="AG14" s="562"/>
      <c r="AH14" s="560">
        <f t="shared" si="7"/>
        <v>0</v>
      </c>
      <c r="AK14" s="4" t="s">
        <v>300</v>
      </c>
      <c r="AL14" s="4" t="s">
        <v>301</v>
      </c>
      <c r="AM14" s="563" t="str">
        <f t="shared" si="1"/>
        <v>OK</v>
      </c>
      <c r="AN14" s="564" t="str">
        <f t="shared" si="2"/>
        <v>OK</v>
      </c>
      <c r="AO14" s="565" t="str">
        <f t="shared" si="3"/>
        <v xml:space="preserve"> </v>
      </c>
    </row>
    <row r="15" spans="1:41" ht="12" customHeight="1" thickBot="1" x14ac:dyDescent="0.25">
      <c r="A15" s="34" t="str">
        <f>'t1'!A15</f>
        <v xml:space="preserve">ALTE SPECIALIZZ. IN D.O. </v>
      </c>
      <c r="B15" s="283" t="str">
        <f>'t1'!B15</f>
        <v>0D0I95</v>
      </c>
      <c r="C15" s="557">
        <f t="shared" si="4"/>
        <v>0</v>
      </c>
      <c r="D15" s="558">
        <f t="shared" si="5"/>
        <v>0</v>
      </c>
      <c r="E15" s="558">
        <f t="shared" si="5"/>
        <v>0</v>
      </c>
      <c r="F15" s="558">
        <f t="shared" si="5"/>
        <v>0</v>
      </c>
      <c r="G15" s="558">
        <f t="shared" si="0"/>
        <v>0</v>
      </c>
      <c r="H15" s="558">
        <f t="shared" si="0"/>
        <v>0</v>
      </c>
      <c r="I15" s="559">
        <f t="shared" si="0"/>
        <v>0</v>
      </c>
      <c r="J15" s="560">
        <f t="shared" si="6"/>
        <v>0</v>
      </c>
      <c r="K15" s="42">
        <f>'t1'!M15</f>
        <v>0</v>
      </c>
      <c r="AA15" s="557"/>
      <c r="AB15" s="561"/>
      <c r="AC15" s="561"/>
      <c r="AD15" s="558"/>
      <c r="AE15" s="561"/>
      <c r="AF15" s="561"/>
      <c r="AG15" s="562"/>
      <c r="AH15" s="560">
        <f t="shared" si="7"/>
        <v>0</v>
      </c>
      <c r="AK15" s="4" t="s">
        <v>300</v>
      </c>
      <c r="AL15" s="4" t="s">
        <v>301</v>
      </c>
      <c r="AM15" s="563" t="str">
        <f t="shared" si="1"/>
        <v>OK</v>
      </c>
      <c r="AN15" s="564" t="str">
        <f t="shared" si="2"/>
        <v>OK</v>
      </c>
      <c r="AO15" s="565" t="str">
        <f t="shared" si="3"/>
        <v xml:space="preserve"> </v>
      </c>
    </row>
    <row r="16" spans="1:41" ht="12" customHeight="1" thickBot="1" x14ac:dyDescent="0.25">
      <c r="A16" s="34" t="str">
        <f>'t1'!A16</f>
        <v>RESPONSABILE DEI SERVIZI O DEGLI UFFICI IN D.O</v>
      </c>
      <c r="B16" s="283" t="str">
        <f>'t1'!B16</f>
        <v>0D0I96</v>
      </c>
      <c r="C16" s="557">
        <f>ROUND(AA16,2)</f>
        <v>0</v>
      </c>
      <c r="D16" s="558">
        <f t="shared" si="5"/>
        <v>0</v>
      </c>
      <c r="E16" s="558">
        <f t="shared" si="5"/>
        <v>0</v>
      </c>
      <c r="F16" s="558">
        <f t="shared" si="5"/>
        <v>0</v>
      </c>
      <c r="G16" s="558">
        <f t="shared" si="5"/>
        <v>0</v>
      </c>
      <c r="H16" s="558">
        <f t="shared" si="5"/>
        <v>0</v>
      </c>
      <c r="I16" s="559">
        <f t="shared" si="5"/>
        <v>0</v>
      </c>
      <c r="J16" s="560">
        <f>(D16+E16+F16+G16+H16)-I16</f>
        <v>0</v>
      </c>
      <c r="K16" s="42">
        <f>'t1'!M16</f>
        <v>0</v>
      </c>
      <c r="AA16" s="557"/>
      <c r="AB16" s="561"/>
      <c r="AC16" s="561"/>
      <c r="AD16" s="558"/>
      <c r="AE16" s="561"/>
      <c r="AF16" s="561"/>
      <c r="AG16" s="562"/>
      <c r="AH16" s="560">
        <f>(AB16+AC16+AD16+AE16+AF16)-AG16</f>
        <v>0</v>
      </c>
      <c r="AK16" s="4" t="s">
        <v>300</v>
      </c>
      <c r="AL16" s="4" t="s">
        <v>301</v>
      </c>
      <c r="AM16" s="563" t="str">
        <f t="shared" si="1"/>
        <v>OK</v>
      </c>
      <c r="AN16" s="564" t="str">
        <f t="shared" si="2"/>
        <v>OK</v>
      </c>
      <c r="AO16" s="565" t="str">
        <f t="shared" si="3"/>
        <v xml:space="preserve"> </v>
      </c>
    </row>
    <row r="17" spans="1:41" ht="12" customHeight="1" thickBot="1" x14ac:dyDescent="0.25">
      <c r="A17" s="34" t="str">
        <f>'t1'!A17</f>
        <v>POSIZIONE ECONOMICA D7</v>
      </c>
      <c r="B17" s="283" t="str">
        <f>'t1'!B17</f>
        <v>0D7000</v>
      </c>
      <c r="C17" s="557">
        <f t="shared" si="4"/>
        <v>99</v>
      </c>
      <c r="D17" s="558">
        <f t="shared" si="5"/>
        <v>274097</v>
      </c>
      <c r="E17" s="558">
        <f t="shared" si="5"/>
        <v>581</v>
      </c>
      <c r="F17" s="558">
        <f t="shared" si="5"/>
        <v>0</v>
      </c>
      <c r="G17" s="558">
        <f t="shared" si="0"/>
        <v>33851</v>
      </c>
      <c r="H17" s="558">
        <f t="shared" si="0"/>
        <v>21571</v>
      </c>
      <c r="I17" s="559">
        <f t="shared" si="0"/>
        <v>6491</v>
      </c>
      <c r="J17" s="560">
        <f t="shared" si="6"/>
        <v>323609</v>
      </c>
      <c r="K17" s="42">
        <f>'t1'!M17</f>
        <v>1</v>
      </c>
      <c r="AA17" s="557">
        <v>99</v>
      </c>
      <c r="AB17" s="561">
        <v>274097</v>
      </c>
      <c r="AC17" s="561">
        <v>581</v>
      </c>
      <c r="AD17" s="558"/>
      <c r="AE17" s="561">
        <v>33851</v>
      </c>
      <c r="AF17" s="561">
        <v>21571</v>
      </c>
      <c r="AG17" s="562">
        <v>6491</v>
      </c>
      <c r="AH17" s="560">
        <f t="shared" si="7"/>
        <v>323609</v>
      </c>
      <c r="AK17" s="4" t="s">
        <v>300</v>
      </c>
      <c r="AL17" s="4" t="s">
        <v>301</v>
      </c>
      <c r="AM17" s="563" t="str">
        <f t="shared" si="1"/>
        <v>ok</v>
      </c>
      <c r="AN17" s="564" t="str">
        <f t="shared" si="2"/>
        <v>OK</v>
      </c>
      <c r="AO17" s="565" t="str">
        <f t="shared" si="3"/>
        <v xml:space="preserve"> </v>
      </c>
    </row>
    <row r="18" spans="1:41" ht="12" customHeight="1" thickBot="1" x14ac:dyDescent="0.25">
      <c r="A18" s="34" t="str">
        <f>'t1'!A18</f>
        <v>POSIZIONE ECONOMICA D6</v>
      </c>
      <c r="B18" s="283" t="str">
        <f>'t1'!B18</f>
        <v>099000</v>
      </c>
      <c r="C18" s="557">
        <f t="shared" si="4"/>
        <v>90</v>
      </c>
      <c r="D18" s="558">
        <f t="shared" si="5"/>
        <v>228141</v>
      </c>
      <c r="E18" s="558">
        <f t="shared" si="5"/>
        <v>1205</v>
      </c>
      <c r="F18" s="558">
        <f t="shared" si="5"/>
        <v>0</v>
      </c>
      <c r="G18" s="558">
        <f t="shared" si="0"/>
        <v>12995</v>
      </c>
      <c r="H18" s="558">
        <f t="shared" si="0"/>
        <v>9373</v>
      </c>
      <c r="I18" s="559">
        <f t="shared" si="0"/>
        <v>2780</v>
      </c>
      <c r="J18" s="560">
        <f t="shared" si="6"/>
        <v>248934</v>
      </c>
      <c r="K18" s="42">
        <f>'t1'!M18</f>
        <v>1</v>
      </c>
      <c r="AA18" s="557">
        <v>90</v>
      </c>
      <c r="AB18" s="561">
        <v>228141</v>
      </c>
      <c r="AC18" s="561">
        <v>1205</v>
      </c>
      <c r="AD18" s="558"/>
      <c r="AE18" s="561">
        <v>12995</v>
      </c>
      <c r="AF18" s="561">
        <v>9373</v>
      </c>
      <c r="AG18" s="562">
        <v>2780</v>
      </c>
      <c r="AH18" s="560">
        <f t="shared" si="7"/>
        <v>248934</v>
      </c>
      <c r="AK18" s="4" t="s">
        <v>300</v>
      </c>
      <c r="AL18" s="4" t="s">
        <v>301</v>
      </c>
      <c r="AM18" s="563" t="str">
        <f t="shared" si="1"/>
        <v>ok</v>
      </c>
      <c r="AN18" s="564" t="str">
        <f t="shared" si="2"/>
        <v>OK</v>
      </c>
      <c r="AO18" s="565" t="str">
        <f t="shared" si="3"/>
        <v xml:space="preserve"> </v>
      </c>
    </row>
    <row r="19" spans="1:41" ht="12" customHeight="1" thickBot="1" x14ac:dyDescent="0.25">
      <c r="A19" s="34" t="str">
        <f>'t1'!A19</f>
        <v>POSIZIONE ECONOMICA D5</v>
      </c>
      <c r="B19" s="283" t="str">
        <f>'t1'!B19</f>
        <v>0D5000</v>
      </c>
      <c r="C19" s="557">
        <f t="shared" si="4"/>
        <v>14</v>
      </c>
      <c r="D19" s="558">
        <f t="shared" si="5"/>
        <v>35521</v>
      </c>
      <c r="E19" s="558">
        <f t="shared" si="5"/>
        <v>0</v>
      </c>
      <c r="F19" s="558">
        <f t="shared" si="5"/>
        <v>0</v>
      </c>
      <c r="G19" s="558">
        <f t="shared" si="0"/>
        <v>4827</v>
      </c>
      <c r="H19" s="558">
        <f t="shared" si="0"/>
        <v>3487</v>
      </c>
      <c r="I19" s="559">
        <f t="shared" si="0"/>
        <v>1104</v>
      </c>
      <c r="J19" s="560">
        <f t="shared" si="6"/>
        <v>42731</v>
      </c>
      <c r="K19" s="42">
        <f>'t1'!M19</f>
        <v>1</v>
      </c>
      <c r="AA19" s="557">
        <v>14</v>
      </c>
      <c r="AB19" s="561">
        <v>35521</v>
      </c>
      <c r="AC19" s="561"/>
      <c r="AD19" s="558"/>
      <c r="AE19" s="561">
        <v>4827</v>
      </c>
      <c r="AF19" s="561">
        <v>3487</v>
      </c>
      <c r="AG19" s="562">
        <v>1104</v>
      </c>
      <c r="AH19" s="560">
        <f t="shared" si="7"/>
        <v>42731</v>
      </c>
      <c r="AK19" s="4" t="s">
        <v>300</v>
      </c>
      <c r="AL19" s="4" t="s">
        <v>301</v>
      </c>
      <c r="AM19" s="563" t="str">
        <f t="shared" si="1"/>
        <v>OK</v>
      </c>
      <c r="AN19" s="564" t="str">
        <f t="shared" si="2"/>
        <v>OK</v>
      </c>
      <c r="AO19" s="565" t="str">
        <f t="shared" si="3"/>
        <v xml:space="preserve"> </v>
      </c>
    </row>
    <row r="20" spans="1:41" ht="12" customHeight="1" thickBot="1" x14ac:dyDescent="0.25">
      <c r="A20" s="34" t="str">
        <f>'t1'!A20</f>
        <v>POSIZIONE ECONOMICA D4</v>
      </c>
      <c r="B20" s="283" t="str">
        <f>'t1'!B20</f>
        <v>0D4000</v>
      </c>
      <c r="C20" s="557">
        <f t="shared" si="4"/>
        <v>46.81</v>
      </c>
      <c r="D20" s="558">
        <f t="shared" si="5"/>
        <v>110287</v>
      </c>
      <c r="E20" s="558">
        <f t="shared" si="5"/>
        <v>939</v>
      </c>
      <c r="F20" s="558">
        <f t="shared" si="5"/>
        <v>0</v>
      </c>
      <c r="G20" s="558">
        <f t="shared" si="0"/>
        <v>11018</v>
      </c>
      <c r="H20" s="558">
        <f t="shared" si="0"/>
        <v>11163</v>
      </c>
      <c r="I20" s="559">
        <f t="shared" si="0"/>
        <v>2200</v>
      </c>
      <c r="J20" s="560">
        <f t="shared" si="6"/>
        <v>131207</v>
      </c>
      <c r="K20" s="42">
        <f>'t1'!M20</f>
        <v>1</v>
      </c>
      <c r="AA20" s="557">
        <v>46.81</v>
      </c>
      <c r="AB20" s="561">
        <v>110287</v>
      </c>
      <c r="AC20" s="561">
        <v>939</v>
      </c>
      <c r="AD20" s="558"/>
      <c r="AE20" s="561">
        <v>11018</v>
      </c>
      <c r="AF20" s="561">
        <v>11163</v>
      </c>
      <c r="AG20" s="562">
        <v>2200</v>
      </c>
      <c r="AH20" s="560">
        <f t="shared" si="7"/>
        <v>131207</v>
      </c>
      <c r="AK20" s="4" t="s">
        <v>300</v>
      </c>
      <c r="AL20" s="4" t="s">
        <v>301</v>
      </c>
      <c r="AM20" s="563" t="str">
        <f t="shared" si="1"/>
        <v>ok</v>
      </c>
      <c r="AN20" s="564" t="str">
        <f t="shared" si="2"/>
        <v>OK</v>
      </c>
      <c r="AO20" s="565" t="str">
        <f t="shared" si="3"/>
        <v xml:space="preserve"> </v>
      </c>
    </row>
    <row r="21" spans="1:41" ht="12" customHeight="1" thickBot="1" x14ac:dyDescent="0.25">
      <c r="A21" s="34" t="str">
        <f>'t1'!A21</f>
        <v>POSIZIONE ECONOMICA D3</v>
      </c>
      <c r="B21" s="283" t="str">
        <f>'t1'!B21</f>
        <v>050000</v>
      </c>
      <c r="C21" s="557">
        <f t="shared" si="4"/>
        <v>77</v>
      </c>
      <c r="D21" s="558">
        <f t="shared" si="5"/>
        <v>168093</v>
      </c>
      <c r="E21" s="558">
        <f t="shared" si="5"/>
        <v>0</v>
      </c>
      <c r="F21" s="558">
        <f t="shared" si="5"/>
        <v>0</v>
      </c>
      <c r="G21" s="558">
        <f t="shared" si="0"/>
        <v>10525</v>
      </c>
      <c r="H21" s="558">
        <f t="shared" si="0"/>
        <v>10163</v>
      </c>
      <c r="I21" s="559">
        <f t="shared" si="0"/>
        <v>2264</v>
      </c>
      <c r="J21" s="560">
        <f t="shared" si="6"/>
        <v>186517</v>
      </c>
      <c r="K21" s="42">
        <f>'t1'!M21</f>
        <v>1</v>
      </c>
      <c r="AA21" s="557">
        <v>77</v>
      </c>
      <c r="AB21" s="561">
        <v>168093</v>
      </c>
      <c r="AC21" s="561"/>
      <c r="AD21" s="558"/>
      <c r="AE21" s="561">
        <v>10525</v>
      </c>
      <c r="AF21" s="561">
        <v>10163</v>
      </c>
      <c r="AG21" s="562">
        <v>2264</v>
      </c>
      <c r="AH21" s="560">
        <f t="shared" si="7"/>
        <v>186517</v>
      </c>
      <c r="AK21" s="4" t="s">
        <v>300</v>
      </c>
      <c r="AL21" s="4" t="s">
        <v>301</v>
      </c>
      <c r="AM21" s="563" t="str">
        <f t="shared" si="1"/>
        <v>OK</v>
      </c>
      <c r="AN21" s="564" t="str">
        <f t="shared" si="2"/>
        <v>OK</v>
      </c>
      <c r="AO21" s="565" t="str">
        <f t="shared" si="3"/>
        <v xml:space="preserve"> </v>
      </c>
    </row>
    <row r="22" spans="1:41" ht="12" customHeight="1" thickBot="1" x14ac:dyDescent="0.25">
      <c r="A22" s="34" t="str">
        <f>'t1'!A22</f>
        <v>POSIZIONE ECONOMICA D2</v>
      </c>
      <c r="B22" s="283" t="str">
        <f>'t1'!B22</f>
        <v>049000</v>
      </c>
      <c r="C22" s="557">
        <f t="shared" si="4"/>
        <v>0</v>
      </c>
      <c r="D22" s="558">
        <f t="shared" si="5"/>
        <v>0</v>
      </c>
      <c r="E22" s="558">
        <f t="shared" si="5"/>
        <v>0</v>
      </c>
      <c r="F22" s="558">
        <f t="shared" si="5"/>
        <v>0</v>
      </c>
      <c r="G22" s="558">
        <f t="shared" si="0"/>
        <v>0</v>
      </c>
      <c r="H22" s="558">
        <f t="shared" si="0"/>
        <v>0</v>
      </c>
      <c r="I22" s="559">
        <f t="shared" si="0"/>
        <v>0</v>
      </c>
      <c r="J22" s="560">
        <f t="shared" si="6"/>
        <v>0</v>
      </c>
      <c r="K22" s="42">
        <f>'t1'!M22</f>
        <v>0</v>
      </c>
      <c r="AA22" s="557"/>
      <c r="AB22" s="561"/>
      <c r="AC22" s="561"/>
      <c r="AD22" s="558"/>
      <c r="AE22" s="561"/>
      <c r="AF22" s="561"/>
      <c r="AG22" s="562"/>
      <c r="AH22" s="560">
        <f t="shared" si="7"/>
        <v>0</v>
      </c>
      <c r="AK22" s="4" t="s">
        <v>300</v>
      </c>
      <c r="AL22" s="4" t="s">
        <v>301</v>
      </c>
      <c r="AM22" s="563" t="str">
        <f t="shared" si="1"/>
        <v>OK</v>
      </c>
      <c r="AN22" s="564" t="str">
        <f t="shared" si="2"/>
        <v>OK</v>
      </c>
      <c r="AO22" s="565" t="str">
        <f t="shared" si="3"/>
        <v xml:space="preserve"> </v>
      </c>
    </row>
    <row r="23" spans="1:41" ht="12" customHeight="1" thickBot="1" x14ac:dyDescent="0.25">
      <c r="A23" s="34" t="str">
        <f>'t1'!A23</f>
        <v>POSIZIONE ECONOMICA D1</v>
      </c>
      <c r="B23" s="283" t="str">
        <f>'t1'!B23</f>
        <v>0D1000</v>
      </c>
      <c r="C23" s="557">
        <f t="shared" si="4"/>
        <v>0</v>
      </c>
      <c r="D23" s="558">
        <f t="shared" si="5"/>
        <v>0</v>
      </c>
      <c r="E23" s="558">
        <f t="shared" si="5"/>
        <v>0</v>
      </c>
      <c r="F23" s="558">
        <f t="shared" si="5"/>
        <v>0</v>
      </c>
      <c r="G23" s="558">
        <f t="shared" si="0"/>
        <v>0</v>
      </c>
      <c r="H23" s="558">
        <f t="shared" si="0"/>
        <v>0</v>
      </c>
      <c r="I23" s="559">
        <f t="shared" si="0"/>
        <v>0</v>
      </c>
      <c r="J23" s="560">
        <f t="shared" si="6"/>
        <v>0</v>
      </c>
      <c r="K23" s="42">
        <f>'t1'!M23</f>
        <v>0</v>
      </c>
      <c r="AA23" s="557"/>
      <c r="AB23" s="561"/>
      <c r="AC23" s="561"/>
      <c r="AD23" s="558"/>
      <c r="AE23" s="561"/>
      <c r="AF23" s="561"/>
      <c r="AG23" s="562"/>
      <c r="AH23" s="560">
        <f t="shared" si="7"/>
        <v>0</v>
      </c>
      <c r="AK23" s="4" t="s">
        <v>300</v>
      </c>
      <c r="AL23" s="4" t="s">
        <v>301</v>
      </c>
      <c r="AM23" s="563" t="str">
        <f t="shared" si="1"/>
        <v>OK</v>
      </c>
      <c r="AN23" s="564" t="str">
        <f t="shared" si="2"/>
        <v>OK</v>
      </c>
      <c r="AO23" s="565" t="str">
        <f t="shared" si="3"/>
        <v xml:space="preserve"> </v>
      </c>
    </row>
    <row r="24" spans="1:41" ht="12" customHeight="1" thickBot="1" x14ac:dyDescent="0.25">
      <c r="A24" s="34" t="str">
        <f>'t1'!A24</f>
        <v>POSIZIONE ECONOMICA C6</v>
      </c>
      <c r="B24" s="283" t="str">
        <f>'t1'!B24</f>
        <v>097000</v>
      </c>
      <c r="C24" s="557">
        <f t="shared" si="4"/>
        <v>431.12</v>
      </c>
      <c r="D24" s="558">
        <f t="shared" si="5"/>
        <v>897548</v>
      </c>
      <c r="E24" s="558">
        <f t="shared" si="5"/>
        <v>5690</v>
      </c>
      <c r="F24" s="558">
        <f t="shared" si="5"/>
        <v>0</v>
      </c>
      <c r="G24" s="558">
        <f t="shared" si="0"/>
        <v>74739</v>
      </c>
      <c r="H24" s="558">
        <f t="shared" si="0"/>
        <v>64773</v>
      </c>
      <c r="I24" s="559">
        <f t="shared" si="0"/>
        <v>29260</v>
      </c>
      <c r="J24" s="560">
        <f t="shared" si="6"/>
        <v>1013490</v>
      </c>
      <c r="K24" s="42">
        <f>'t1'!M24</f>
        <v>1</v>
      </c>
      <c r="AA24" s="557">
        <v>431.12</v>
      </c>
      <c r="AB24" s="561">
        <v>897548</v>
      </c>
      <c r="AC24" s="561">
        <v>5690</v>
      </c>
      <c r="AD24" s="558"/>
      <c r="AE24" s="561">
        <v>74739</v>
      </c>
      <c r="AF24" s="561">
        <v>64773</v>
      </c>
      <c r="AG24" s="562">
        <v>29260</v>
      </c>
      <c r="AH24" s="560">
        <f t="shared" si="7"/>
        <v>1013490</v>
      </c>
      <c r="AK24" s="4" t="s">
        <v>300</v>
      </c>
      <c r="AL24" s="4" t="s">
        <v>301</v>
      </c>
      <c r="AM24" s="563" t="str">
        <f t="shared" si="1"/>
        <v>ok</v>
      </c>
      <c r="AN24" s="564" t="str">
        <f t="shared" si="2"/>
        <v>OK</v>
      </c>
      <c r="AO24" s="565" t="str">
        <f t="shared" si="3"/>
        <v xml:space="preserve"> </v>
      </c>
    </row>
    <row r="25" spans="1:41" ht="12" customHeight="1" thickBot="1" x14ac:dyDescent="0.25">
      <c r="A25" s="34" t="str">
        <f>'t1'!A25</f>
        <v>POSIZIONE ECONOMICA C5</v>
      </c>
      <c r="B25" s="283" t="str">
        <f>'t1'!B25</f>
        <v>046000</v>
      </c>
      <c r="C25" s="557">
        <f t="shared" si="4"/>
        <v>12</v>
      </c>
      <c r="D25" s="558">
        <f t="shared" si="5"/>
        <v>23808</v>
      </c>
      <c r="E25" s="558">
        <f t="shared" si="5"/>
        <v>0</v>
      </c>
      <c r="F25" s="558">
        <f t="shared" si="5"/>
        <v>0</v>
      </c>
      <c r="G25" s="558">
        <f t="shared" si="0"/>
        <v>1994</v>
      </c>
      <c r="H25" s="558">
        <f t="shared" si="0"/>
        <v>2336</v>
      </c>
      <c r="I25" s="559">
        <f t="shared" si="0"/>
        <v>467</v>
      </c>
      <c r="J25" s="560">
        <f t="shared" si="6"/>
        <v>27671</v>
      </c>
      <c r="K25" s="42">
        <f>'t1'!M25</f>
        <v>1</v>
      </c>
      <c r="AA25" s="557">
        <v>12</v>
      </c>
      <c r="AB25" s="561">
        <v>23808</v>
      </c>
      <c r="AC25" s="561"/>
      <c r="AD25" s="558"/>
      <c r="AE25" s="561">
        <v>1994</v>
      </c>
      <c r="AF25" s="561">
        <v>2336</v>
      </c>
      <c r="AG25" s="562">
        <v>467</v>
      </c>
      <c r="AH25" s="560">
        <f t="shared" si="7"/>
        <v>27671</v>
      </c>
      <c r="AK25" s="4" t="s">
        <v>300</v>
      </c>
      <c r="AL25" s="4" t="s">
        <v>301</v>
      </c>
      <c r="AM25" s="563" t="str">
        <f t="shared" si="1"/>
        <v>OK</v>
      </c>
      <c r="AN25" s="564" t="str">
        <f t="shared" si="2"/>
        <v>OK</v>
      </c>
      <c r="AO25" s="565" t="str">
        <f t="shared" si="3"/>
        <v xml:space="preserve"> </v>
      </c>
    </row>
    <row r="26" spans="1:41" ht="12" customHeight="1" thickBot="1" x14ac:dyDescent="0.25">
      <c r="A26" s="34" t="str">
        <f>'t1'!A26</f>
        <v>POSIZIONE ECONOMICA C4</v>
      </c>
      <c r="B26" s="283" t="str">
        <f>'t1'!B26</f>
        <v>045000</v>
      </c>
      <c r="C26" s="557">
        <f t="shared" si="4"/>
        <v>56.94</v>
      </c>
      <c r="D26" s="558">
        <f t="shared" si="5"/>
        <v>115345</v>
      </c>
      <c r="E26" s="558">
        <f t="shared" si="5"/>
        <v>297</v>
      </c>
      <c r="F26" s="558">
        <f t="shared" si="5"/>
        <v>0</v>
      </c>
      <c r="G26" s="558">
        <f t="shared" si="0"/>
        <v>16251</v>
      </c>
      <c r="H26" s="558">
        <f t="shared" si="0"/>
        <v>13797</v>
      </c>
      <c r="I26" s="559">
        <f t="shared" si="0"/>
        <v>4468</v>
      </c>
      <c r="J26" s="560">
        <f t="shared" si="6"/>
        <v>141222</v>
      </c>
      <c r="K26" s="42">
        <f>'t1'!M26</f>
        <v>1</v>
      </c>
      <c r="AA26" s="557">
        <v>56.94</v>
      </c>
      <c r="AB26" s="561">
        <v>115345</v>
      </c>
      <c r="AC26" s="561">
        <v>297</v>
      </c>
      <c r="AD26" s="558"/>
      <c r="AE26" s="561">
        <v>16251</v>
      </c>
      <c r="AF26" s="561">
        <v>13797</v>
      </c>
      <c r="AG26" s="562">
        <v>4468</v>
      </c>
      <c r="AH26" s="560">
        <f t="shared" si="7"/>
        <v>141222</v>
      </c>
      <c r="AK26" s="4" t="s">
        <v>300</v>
      </c>
      <c r="AL26" s="4" t="s">
        <v>301</v>
      </c>
      <c r="AM26" s="563" t="str">
        <f t="shared" si="1"/>
        <v>ok</v>
      </c>
      <c r="AN26" s="564" t="str">
        <f t="shared" si="2"/>
        <v>OK</v>
      </c>
      <c r="AO26" s="565" t="str">
        <f t="shared" si="3"/>
        <v xml:space="preserve"> </v>
      </c>
    </row>
    <row r="27" spans="1:41" ht="12" customHeight="1" thickBot="1" x14ac:dyDescent="0.25">
      <c r="A27" s="34" t="str">
        <f>'t1'!A27</f>
        <v>POSIZIONE ECONOMICA C3</v>
      </c>
      <c r="B27" s="283" t="str">
        <f>'t1'!B27</f>
        <v>043000</v>
      </c>
      <c r="C27" s="557">
        <f t="shared" si="4"/>
        <v>60.57</v>
      </c>
      <c r="D27" s="558">
        <f t="shared" si="5"/>
        <v>110548</v>
      </c>
      <c r="E27" s="558">
        <f t="shared" si="5"/>
        <v>1437</v>
      </c>
      <c r="F27" s="558">
        <f t="shared" si="5"/>
        <v>0</v>
      </c>
      <c r="G27" s="558">
        <f t="shared" si="0"/>
        <v>2614</v>
      </c>
      <c r="H27" s="558">
        <f t="shared" si="0"/>
        <v>1387</v>
      </c>
      <c r="I27" s="559">
        <f t="shared" si="0"/>
        <v>5285</v>
      </c>
      <c r="J27" s="560">
        <f t="shared" si="6"/>
        <v>110701</v>
      </c>
      <c r="K27" s="42">
        <f>'t1'!M27</f>
        <v>0</v>
      </c>
      <c r="AA27" s="557">
        <v>60.57</v>
      </c>
      <c r="AB27" s="561">
        <v>110548</v>
      </c>
      <c r="AC27" s="561">
        <v>1437</v>
      </c>
      <c r="AD27" s="558"/>
      <c r="AE27" s="561">
        <v>2614</v>
      </c>
      <c r="AF27" s="561">
        <v>1387</v>
      </c>
      <c r="AG27" s="562">
        <v>5285</v>
      </c>
      <c r="AH27" s="560">
        <f t="shared" si="7"/>
        <v>110701</v>
      </c>
      <c r="AK27" s="4" t="s">
        <v>300</v>
      </c>
      <c r="AL27" s="4" t="s">
        <v>301</v>
      </c>
      <c r="AM27" s="563" t="str">
        <f t="shared" si="1"/>
        <v>ok</v>
      </c>
      <c r="AN27" s="564" t="str">
        <f t="shared" si="2"/>
        <v>OK</v>
      </c>
      <c r="AO27" s="565" t="str">
        <f t="shared" si="3"/>
        <v xml:space="preserve"> </v>
      </c>
    </row>
    <row r="28" spans="1:41" ht="12" customHeight="1" thickBot="1" x14ac:dyDescent="0.25">
      <c r="A28" s="34" t="str">
        <f>'t1'!A28</f>
        <v>POSIZIONE ECONOMICA C2</v>
      </c>
      <c r="B28" s="283" t="str">
        <f>'t1'!B28</f>
        <v>042000</v>
      </c>
      <c r="C28" s="557">
        <f t="shared" si="4"/>
        <v>0</v>
      </c>
      <c r="D28" s="558">
        <f t="shared" si="5"/>
        <v>0</v>
      </c>
      <c r="E28" s="558">
        <f t="shared" si="5"/>
        <v>0</v>
      </c>
      <c r="F28" s="558">
        <f t="shared" si="5"/>
        <v>0</v>
      </c>
      <c r="G28" s="558">
        <f t="shared" si="0"/>
        <v>0</v>
      </c>
      <c r="H28" s="558">
        <f t="shared" si="0"/>
        <v>0</v>
      </c>
      <c r="I28" s="559">
        <f t="shared" si="0"/>
        <v>0</v>
      </c>
      <c r="J28" s="560">
        <f t="shared" si="6"/>
        <v>0</v>
      </c>
      <c r="K28" s="42">
        <f>'t1'!M28</f>
        <v>0</v>
      </c>
      <c r="AA28" s="557"/>
      <c r="AB28" s="561"/>
      <c r="AC28" s="561"/>
      <c r="AD28" s="558"/>
      <c r="AE28" s="561"/>
      <c r="AF28" s="561"/>
      <c r="AG28" s="562"/>
      <c r="AH28" s="560">
        <f t="shared" si="7"/>
        <v>0</v>
      </c>
      <c r="AK28" s="4" t="s">
        <v>300</v>
      </c>
      <c r="AL28" s="4" t="s">
        <v>301</v>
      </c>
      <c r="AM28" s="563" t="str">
        <f t="shared" si="1"/>
        <v>OK</v>
      </c>
      <c r="AN28" s="564" t="str">
        <f t="shared" si="2"/>
        <v>OK</v>
      </c>
      <c r="AO28" s="565" t="str">
        <f t="shared" si="3"/>
        <v xml:space="preserve"> </v>
      </c>
    </row>
    <row r="29" spans="1:41" ht="12" customHeight="1" thickBot="1" x14ac:dyDescent="0.25">
      <c r="A29" s="34" t="str">
        <f>'t1'!A29</f>
        <v>POSIZIONE ECONOMICA C1</v>
      </c>
      <c r="B29" s="283" t="str">
        <f>'t1'!B29</f>
        <v>0C1000</v>
      </c>
      <c r="C29" s="557">
        <f t="shared" si="4"/>
        <v>62.73</v>
      </c>
      <c r="D29" s="558">
        <f t="shared" si="5"/>
        <v>110547</v>
      </c>
      <c r="E29" s="558">
        <f t="shared" si="5"/>
        <v>0</v>
      </c>
      <c r="F29" s="558">
        <f t="shared" si="5"/>
        <v>0</v>
      </c>
      <c r="G29" s="558">
        <f t="shared" si="0"/>
        <v>9280</v>
      </c>
      <c r="H29" s="558">
        <f t="shared" si="0"/>
        <v>1297</v>
      </c>
      <c r="I29" s="559">
        <f t="shared" si="0"/>
        <v>382</v>
      </c>
      <c r="J29" s="560">
        <f t="shared" si="6"/>
        <v>120742</v>
      </c>
      <c r="K29" s="42">
        <f>'t1'!M29</f>
        <v>1</v>
      </c>
      <c r="AA29" s="557">
        <v>62.73</v>
      </c>
      <c r="AB29" s="561">
        <v>110547</v>
      </c>
      <c r="AC29" s="561"/>
      <c r="AD29" s="558"/>
      <c r="AE29" s="561">
        <v>9280</v>
      </c>
      <c r="AF29" s="561">
        <v>1297</v>
      </c>
      <c r="AG29" s="562">
        <v>382</v>
      </c>
      <c r="AH29" s="560">
        <f t="shared" si="7"/>
        <v>120742</v>
      </c>
      <c r="AK29" s="4" t="s">
        <v>300</v>
      </c>
      <c r="AL29" s="4" t="s">
        <v>301</v>
      </c>
      <c r="AM29" s="563" t="str">
        <f t="shared" si="1"/>
        <v>OK</v>
      </c>
      <c r="AN29" s="564" t="str">
        <f t="shared" si="2"/>
        <v>OK</v>
      </c>
      <c r="AO29" s="565" t="str">
        <f t="shared" si="3"/>
        <v xml:space="preserve"> </v>
      </c>
    </row>
    <row r="30" spans="1:41" ht="12" customHeight="1" thickBot="1" x14ac:dyDescent="0.25">
      <c r="A30" s="34" t="str">
        <f>'t1'!A30</f>
        <v>POSIZIONE ECONOMICA B8</v>
      </c>
      <c r="B30" s="283" t="str">
        <f>'t1'!B30</f>
        <v>0B8000</v>
      </c>
      <c r="C30" s="557">
        <f t="shared" si="4"/>
        <v>44.33</v>
      </c>
      <c r="D30" s="558">
        <f t="shared" si="5"/>
        <v>82468</v>
      </c>
      <c r="E30" s="558">
        <f t="shared" si="5"/>
        <v>222</v>
      </c>
      <c r="F30" s="558">
        <f t="shared" si="5"/>
        <v>0</v>
      </c>
      <c r="G30" s="558">
        <f t="shared" si="0"/>
        <v>7023</v>
      </c>
      <c r="H30" s="558">
        <f t="shared" si="0"/>
        <v>7064</v>
      </c>
      <c r="I30" s="559">
        <f t="shared" si="0"/>
        <v>2014</v>
      </c>
      <c r="J30" s="560">
        <f t="shared" si="6"/>
        <v>94763</v>
      </c>
      <c r="K30" s="42">
        <f>'t1'!M30</f>
        <v>1</v>
      </c>
      <c r="AA30" s="557">
        <v>44.33</v>
      </c>
      <c r="AB30" s="561">
        <v>82468</v>
      </c>
      <c r="AC30" s="561">
        <v>222</v>
      </c>
      <c r="AD30" s="558"/>
      <c r="AE30" s="561">
        <v>7023</v>
      </c>
      <c r="AF30" s="561">
        <v>7064</v>
      </c>
      <c r="AG30" s="562">
        <v>2014</v>
      </c>
      <c r="AH30" s="560">
        <f t="shared" si="7"/>
        <v>94763</v>
      </c>
      <c r="AK30" s="4" t="s">
        <v>300</v>
      </c>
      <c r="AL30" s="4" t="s">
        <v>301</v>
      </c>
      <c r="AM30" s="563" t="str">
        <f t="shared" si="1"/>
        <v>ok</v>
      </c>
      <c r="AN30" s="564" t="str">
        <f t="shared" si="2"/>
        <v>OK</v>
      </c>
      <c r="AO30" s="565" t="str">
        <f t="shared" si="3"/>
        <v xml:space="preserve"> </v>
      </c>
    </row>
    <row r="31" spans="1:41" ht="12" customHeight="1" thickBot="1" x14ac:dyDescent="0.25">
      <c r="A31" s="34" t="str">
        <f>'t1'!A31</f>
        <v>POSIZ. ECON. B7 - PROFILO ACCESSO B3</v>
      </c>
      <c r="B31" s="283" t="str">
        <f>'t1'!B31</f>
        <v>0B7A00</v>
      </c>
      <c r="C31" s="557">
        <f t="shared" si="4"/>
        <v>0</v>
      </c>
      <c r="D31" s="558">
        <f t="shared" si="5"/>
        <v>0</v>
      </c>
      <c r="E31" s="558">
        <f t="shared" si="5"/>
        <v>0</v>
      </c>
      <c r="F31" s="558">
        <f t="shared" si="5"/>
        <v>0</v>
      </c>
      <c r="G31" s="558">
        <f t="shared" si="0"/>
        <v>0</v>
      </c>
      <c r="H31" s="558">
        <f t="shared" si="0"/>
        <v>0</v>
      </c>
      <c r="I31" s="559">
        <f t="shared" si="0"/>
        <v>0</v>
      </c>
      <c r="J31" s="560">
        <f t="shared" si="6"/>
        <v>0</v>
      </c>
      <c r="K31" s="42">
        <f>'t1'!M31</f>
        <v>0</v>
      </c>
      <c r="AA31" s="557"/>
      <c r="AB31" s="561"/>
      <c r="AC31" s="561"/>
      <c r="AD31" s="558"/>
      <c r="AE31" s="561"/>
      <c r="AF31" s="561"/>
      <c r="AG31" s="562"/>
      <c r="AH31" s="560">
        <f t="shared" si="7"/>
        <v>0</v>
      </c>
      <c r="AK31" s="4" t="s">
        <v>300</v>
      </c>
      <c r="AL31" s="4" t="s">
        <v>301</v>
      </c>
      <c r="AM31" s="563" t="str">
        <f t="shared" si="1"/>
        <v>OK</v>
      </c>
      <c r="AN31" s="564" t="str">
        <f t="shared" si="2"/>
        <v>OK</v>
      </c>
      <c r="AO31" s="565" t="str">
        <f t="shared" si="3"/>
        <v xml:space="preserve"> </v>
      </c>
    </row>
    <row r="32" spans="1:41" ht="12" customHeight="1" thickBot="1" x14ac:dyDescent="0.25">
      <c r="A32" s="34" t="str">
        <f>'t1'!A32</f>
        <v>POSIZ. ECON. B7 - PROFILO  ACCESSO B1</v>
      </c>
      <c r="B32" s="283" t="str">
        <f>'t1'!B32</f>
        <v>0B7000</v>
      </c>
      <c r="C32" s="557">
        <f t="shared" si="4"/>
        <v>0</v>
      </c>
      <c r="D32" s="558">
        <f t="shared" si="5"/>
        <v>0</v>
      </c>
      <c r="E32" s="558">
        <f t="shared" si="5"/>
        <v>0</v>
      </c>
      <c r="F32" s="558">
        <f t="shared" si="5"/>
        <v>0</v>
      </c>
      <c r="G32" s="558">
        <f t="shared" si="0"/>
        <v>0</v>
      </c>
      <c r="H32" s="558">
        <f t="shared" si="0"/>
        <v>0</v>
      </c>
      <c r="I32" s="559">
        <f t="shared" si="0"/>
        <v>0</v>
      </c>
      <c r="J32" s="560">
        <f t="shared" si="6"/>
        <v>0</v>
      </c>
      <c r="K32" s="42">
        <f>'t1'!M32</f>
        <v>0</v>
      </c>
      <c r="AA32" s="557"/>
      <c r="AB32" s="561"/>
      <c r="AC32" s="561"/>
      <c r="AD32" s="558"/>
      <c r="AE32" s="561"/>
      <c r="AF32" s="561"/>
      <c r="AG32" s="562"/>
      <c r="AH32" s="560">
        <f t="shared" si="7"/>
        <v>0</v>
      </c>
      <c r="AK32" s="4" t="s">
        <v>300</v>
      </c>
      <c r="AL32" s="4" t="s">
        <v>301</v>
      </c>
      <c r="AM32" s="563" t="str">
        <f t="shared" si="1"/>
        <v>OK</v>
      </c>
      <c r="AN32" s="564" t="str">
        <f t="shared" si="2"/>
        <v>OK</v>
      </c>
      <c r="AO32" s="565" t="str">
        <f t="shared" si="3"/>
        <v xml:space="preserve"> </v>
      </c>
    </row>
    <row r="33" spans="1:41" ht="12" customHeight="1" thickBot="1" x14ac:dyDescent="0.25">
      <c r="A33" s="34" t="str">
        <f>'t1'!A33</f>
        <v>POSIZ.ECON. B6 PROFILI ACCESSO B3</v>
      </c>
      <c r="B33" s="283" t="str">
        <f>'t1'!B33</f>
        <v>038490</v>
      </c>
      <c r="C33" s="557">
        <f t="shared" si="4"/>
        <v>0</v>
      </c>
      <c r="D33" s="558">
        <f t="shared" si="5"/>
        <v>0</v>
      </c>
      <c r="E33" s="558">
        <f t="shared" si="5"/>
        <v>0</v>
      </c>
      <c r="F33" s="558">
        <f t="shared" si="5"/>
        <v>0</v>
      </c>
      <c r="G33" s="558">
        <f t="shared" si="0"/>
        <v>0</v>
      </c>
      <c r="H33" s="558">
        <f t="shared" si="0"/>
        <v>0</v>
      </c>
      <c r="I33" s="559">
        <f t="shared" si="0"/>
        <v>0</v>
      </c>
      <c r="J33" s="560">
        <f t="shared" si="6"/>
        <v>0</v>
      </c>
      <c r="K33" s="42">
        <f>'t1'!M33</f>
        <v>0</v>
      </c>
      <c r="AA33" s="557"/>
      <c r="AB33" s="561"/>
      <c r="AC33" s="561"/>
      <c r="AD33" s="558"/>
      <c r="AE33" s="561"/>
      <c r="AF33" s="561"/>
      <c r="AG33" s="562"/>
      <c r="AH33" s="560">
        <f t="shared" si="7"/>
        <v>0</v>
      </c>
      <c r="AK33" s="4" t="s">
        <v>300</v>
      </c>
      <c r="AL33" s="4" t="s">
        <v>301</v>
      </c>
      <c r="AM33" s="563" t="str">
        <f t="shared" si="1"/>
        <v>OK</v>
      </c>
      <c r="AN33" s="564" t="str">
        <f t="shared" si="2"/>
        <v>OK</v>
      </c>
      <c r="AO33" s="565" t="str">
        <f t="shared" si="3"/>
        <v xml:space="preserve"> </v>
      </c>
    </row>
    <row r="34" spans="1:41" ht="12" customHeight="1" thickBot="1" x14ac:dyDescent="0.25">
      <c r="A34" s="34" t="str">
        <f>'t1'!A34</f>
        <v>POSIZ.ECON. B6 PROFILI ACCESSO B1</v>
      </c>
      <c r="B34" s="283" t="str">
        <f>'t1'!B34</f>
        <v>038491</v>
      </c>
      <c r="C34" s="557">
        <f t="shared" si="4"/>
        <v>0</v>
      </c>
      <c r="D34" s="558">
        <f t="shared" si="5"/>
        <v>0</v>
      </c>
      <c r="E34" s="558">
        <f t="shared" si="5"/>
        <v>0</v>
      </c>
      <c r="F34" s="558">
        <f t="shared" si="5"/>
        <v>0</v>
      </c>
      <c r="G34" s="558">
        <f t="shared" si="0"/>
        <v>0</v>
      </c>
      <c r="H34" s="558">
        <f t="shared" si="0"/>
        <v>0</v>
      </c>
      <c r="I34" s="559">
        <f t="shared" si="0"/>
        <v>0</v>
      </c>
      <c r="J34" s="560">
        <f t="shared" si="6"/>
        <v>0</v>
      </c>
      <c r="K34" s="42">
        <f>'t1'!M34</f>
        <v>0</v>
      </c>
      <c r="AA34" s="557"/>
      <c r="AB34" s="561"/>
      <c r="AC34" s="561"/>
      <c r="AD34" s="558"/>
      <c r="AE34" s="561"/>
      <c r="AF34" s="561"/>
      <c r="AG34" s="562"/>
      <c r="AH34" s="560">
        <f t="shared" si="7"/>
        <v>0</v>
      </c>
      <c r="AK34" s="4" t="s">
        <v>300</v>
      </c>
      <c r="AL34" s="4" t="s">
        <v>301</v>
      </c>
      <c r="AM34" s="563" t="str">
        <f t="shared" si="1"/>
        <v>OK</v>
      </c>
      <c r="AN34" s="564" t="str">
        <f t="shared" si="2"/>
        <v>OK</v>
      </c>
      <c r="AO34" s="565" t="str">
        <f t="shared" si="3"/>
        <v xml:space="preserve"> </v>
      </c>
    </row>
    <row r="35" spans="1:41" ht="12" customHeight="1" thickBot="1" x14ac:dyDescent="0.25">
      <c r="A35" s="34" t="str">
        <f>'t1'!A35</f>
        <v>POSIZ.ECON. B5 PROFILI ACCESSO B3</v>
      </c>
      <c r="B35" s="283" t="str">
        <f>'t1'!B35</f>
        <v>037492</v>
      </c>
      <c r="C35" s="557">
        <f t="shared" si="4"/>
        <v>0</v>
      </c>
      <c r="D35" s="558">
        <f t="shared" si="5"/>
        <v>0</v>
      </c>
      <c r="E35" s="558">
        <f t="shared" si="5"/>
        <v>0</v>
      </c>
      <c r="F35" s="558">
        <f t="shared" si="5"/>
        <v>0</v>
      </c>
      <c r="G35" s="558">
        <f t="shared" si="0"/>
        <v>0</v>
      </c>
      <c r="H35" s="558">
        <f t="shared" si="0"/>
        <v>0</v>
      </c>
      <c r="I35" s="559">
        <f t="shared" si="0"/>
        <v>0</v>
      </c>
      <c r="J35" s="560">
        <f t="shared" si="6"/>
        <v>0</v>
      </c>
      <c r="K35" s="42">
        <f>'t1'!M35</f>
        <v>0</v>
      </c>
      <c r="AA35" s="557"/>
      <c r="AB35" s="561"/>
      <c r="AC35" s="561"/>
      <c r="AD35" s="558"/>
      <c r="AE35" s="561"/>
      <c r="AF35" s="561"/>
      <c r="AG35" s="562"/>
      <c r="AH35" s="560">
        <f t="shared" si="7"/>
        <v>0</v>
      </c>
      <c r="AK35" s="4" t="s">
        <v>300</v>
      </c>
      <c r="AL35" s="4" t="s">
        <v>301</v>
      </c>
      <c r="AM35" s="563" t="str">
        <f t="shared" si="1"/>
        <v>OK</v>
      </c>
      <c r="AN35" s="564" t="str">
        <f t="shared" si="2"/>
        <v>OK</v>
      </c>
      <c r="AO35" s="565" t="str">
        <f t="shared" si="3"/>
        <v xml:space="preserve"> </v>
      </c>
    </row>
    <row r="36" spans="1:41" ht="12" customHeight="1" thickBot="1" x14ac:dyDescent="0.25">
      <c r="A36" s="34" t="str">
        <f>'t1'!A36</f>
        <v>POSIZ.ECON. B5 PROFILI ACCESSO B1</v>
      </c>
      <c r="B36" s="283" t="str">
        <f>'t1'!B36</f>
        <v>037493</v>
      </c>
      <c r="C36" s="557">
        <f t="shared" si="4"/>
        <v>12</v>
      </c>
      <c r="D36" s="558">
        <f t="shared" si="5"/>
        <v>20810</v>
      </c>
      <c r="E36" s="558">
        <f t="shared" si="5"/>
        <v>0</v>
      </c>
      <c r="F36" s="558">
        <f t="shared" si="5"/>
        <v>0</v>
      </c>
      <c r="G36" s="558">
        <f t="shared" si="0"/>
        <v>1743</v>
      </c>
      <c r="H36" s="558">
        <f t="shared" si="0"/>
        <v>1274</v>
      </c>
      <c r="I36" s="559">
        <f t="shared" si="0"/>
        <v>373</v>
      </c>
      <c r="J36" s="560">
        <f t="shared" si="6"/>
        <v>23454</v>
      </c>
      <c r="K36" s="42">
        <f>'t1'!M36</f>
        <v>1</v>
      </c>
      <c r="AA36" s="557">
        <v>12</v>
      </c>
      <c r="AB36" s="561">
        <v>20810</v>
      </c>
      <c r="AC36" s="561"/>
      <c r="AD36" s="558"/>
      <c r="AE36" s="561">
        <v>1743</v>
      </c>
      <c r="AF36" s="561">
        <v>1274</v>
      </c>
      <c r="AG36" s="562">
        <v>373</v>
      </c>
      <c r="AH36" s="560">
        <f t="shared" si="7"/>
        <v>23454</v>
      </c>
      <c r="AK36" s="4" t="s">
        <v>300</v>
      </c>
      <c r="AL36" s="4" t="s">
        <v>301</v>
      </c>
      <c r="AM36" s="563" t="str">
        <f t="shared" si="1"/>
        <v>OK</v>
      </c>
      <c r="AN36" s="564" t="str">
        <f t="shared" si="2"/>
        <v>OK</v>
      </c>
      <c r="AO36" s="565" t="str">
        <f t="shared" si="3"/>
        <v xml:space="preserve"> </v>
      </c>
    </row>
    <row r="37" spans="1:41" ht="12" customHeight="1" thickBot="1" x14ac:dyDescent="0.25">
      <c r="A37" s="34" t="str">
        <f>'t1'!A37</f>
        <v>POSIZ.ECON. B4 PROFILI ACCESSO B3</v>
      </c>
      <c r="B37" s="283" t="str">
        <f>'t1'!B37</f>
        <v>036494</v>
      </c>
      <c r="C37" s="557">
        <f t="shared" si="4"/>
        <v>0</v>
      </c>
      <c r="D37" s="558">
        <f t="shared" si="5"/>
        <v>0</v>
      </c>
      <c r="E37" s="558">
        <f t="shared" si="5"/>
        <v>0</v>
      </c>
      <c r="F37" s="558">
        <f t="shared" si="5"/>
        <v>0</v>
      </c>
      <c r="G37" s="558">
        <f t="shared" si="0"/>
        <v>0</v>
      </c>
      <c r="H37" s="558">
        <f t="shared" si="0"/>
        <v>0</v>
      </c>
      <c r="I37" s="559">
        <f t="shared" si="0"/>
        <v>0</v>
      </c>
      <c r="J37" s="560">
        <f t="shared" si="6"/>
        <v>0</v>
      </c>
      <c r="K37" s="42">
        <f>'t1'!M37</f>
        <v>0</v>
      </c>
      <c r="AA37" s="557"/>
      <c r="AB37" s="561"/>
      <c r="AC37" s="561"/>
      <c r="AD37" s="558"/>
      <c r="AE37" s="561"/>
      <c r="AF37" s="561"/>
      <c r="AG37" s="562"/>
      <c r="AH37" s="560">
        <f t="shared" si="7"/>
        <v>0</v>
      </c>
      <c r="AK37" s="4" t="s">
        <v>300</v>
      </c>
      <c r="AL37" s="4" t="s">
        <v>301</v>
      </c>
      <c r="AM37" s="563" t="str">
        <f t="shared" si="1"/>
        <v>OK</v>
      </c>
      <c r="AN37" s="564" t="str">
        <f t="shared" si="2"/>
        <v>OK</v>
      </c>
      <c r="AO37" s="565" t="str">
        <f t="shared" si="3"/>
        <v xml:space="preserve"> </v>
      </c>
    </row>
    <row r="38" spans="1:41" ht="12" customHeight="1" thickBot="1" x14ac:dyDescent="0.25">
      <c r="A38" s="34" t="str">
        <f>'t1'!A38</f>
        <v>POSIZ.ECON. B4 PROFILI ACCESSO B1</v>
      </c>
      <c r="B38" s="283" t="str">
        <f>'t1'!B38</f>
        <v>036495</v>
      </c>
      <c r="C38" s="557">
        <f t="shared" si="4"/>
        <v>12</v>
      </c>
      <c r="D38" s="558">
        <f t="shared" si="5"/>
        <v>20108</v>
      </c>
      <c r="E38" s="558">
        <f t="shared" si="5"/>
        <v>0</v>
      </c>
      <c r="F38" s="558">
        <f t="shared" si="5"/>
        <v>0</v>
      </c>
      <c r="G38" s="558">
        <f t="shared" si="0"/>
        <v>1684</v>
      </c>
      <c r="H38" s="558">
        <f t="shared" si="0"/>
        <v>1253</v>
      </c>
      <c r="I38" s="559">
        <f t="shared" si="0"/>
        <v>393</v>
      </c>
      <c r="J38" s="560">
        <f t="shared" si="6"/>
        <v>22652</v>
      </c>
      <c r="K38" s="42">
        <f>'t1'!M38</f>
        <v>1</v>
      </c>
      <c r="AA38" s="557">
        <v>12</v>
      </c>
      <c r="AB38" s="561">
        <v>20108</v>
      </c>
      <c r="AC38" s="561"/>
      <c r="AD38" s="558"/>
      <c r="AE38" s="561">
        <v>1684</v>
      </c>
      <c r="AF38" s="561">
        <v>1253</v>
      </c>
      <c r="AG38" s="562">
        <v>393</v>
      </c>
      <c r="AH38" s="560">
        <f t="shared" si="7"/>
        <v>22652</v>
      </c>
      <c r="AK38" s="4" t="s">
        <v>300</v>
      </c>
      <c r="AL38" s="4" t="s">
        <v>301</v>
      </c>
      <c r="AM38" s="563" t="str">
        <f t="shared" si="1"/>
        <v>OK</v>
      </c>
      <c r="AN38" s="564" t="str">
        <f t="shared" si="2"/>
        <v>OK</v>
      </c>
      <c r="AO38" s="565" t="str">
        <f t="shared" si="3"/>
        <v xml:space="preserve"> </v>
      </c>
    </row>
    <row r="39" spans="1:41" ht="12" customHeight="1" thickBot="1" x14ac:dyDescent="0.25">
      <c r="A39" s="34" t="str">
        <f>'t1'!A39</f>
        <v>POSIZIONE ECONOMICA DI ACCESSO B3</v>
      </c>
      <c r="B39" s="283" t="str">
        <f>'t1'!B39</f>
        <v>055000</v>
      </c>
      <c r="C39" s="557">
        <f t="shared" si="4"/>
        <v>0</v>
      </c>
      <c r="D39" s="558">
        <f t="shared" si="5"/>
        <v>0</v>
      </c>
      <c r="E39" s="558">
        <f t="shared" si="5"/>
        <v>0</v>
      </c>
      <c r="F39" s="558">
        <f t="shared" si="5"/>
        <v>0</v>
      </c>
      <c r="G39" s="558">
        <f t="shared" si="0"/>
        <v>0</v>
      </c>
      <c r="H39" s="558">
        <f t="shared" si="0"/>
        <v>0</v>
      </c>
      <c r="I39" s="559">
        <f t="shared" si="0"/>
        <v>0</v>
      </c>
      <c r="J39" s="560">
        <f t="shared" si="6"/>
        <v>0</v>
      </c>
      <c r="K39" s="42">
        <f>'t1'!M39</f>
        <v>0</v>
      </c>
      <c r="AA39" s="557"/>
      <c r="AB39" s="561"/>
      <c r="AC39" s="561"/>
      <c r="AD39" s="558"/>
      <c r="AE39" s="561"/>
      <c r="AF39" s="561"/>
      <c r="AG39" s="562"/>
      <c r="AH39" s="560">
        <f t="shared" si="7"/>
        <v>0</v>
      </c>
      <c r="AK39" s="4" t="s">
        <v>300</v>
      </c>
      <c r="AL39" s="4" t="s">
        <v>301</v>
      </c>
      <c r="AM39" s="563" t="str">
        <f t="shared" si="1"/>
        <v>OK</v>
      </c>
      <c r="AN39" s="564" t="str">
        <f t="shared" si="2"/>
        <v>OK</v>
      </c>
      <c r="AO39" s="565" t="str">
        <f t="shared" si="3"/>
        <v xml:space="preserve"> </v>
      </c>
    </row>
    <row r="40" spans="1:41" ht="12" customHeight="1" thickBot="1" x14ac:dyDescent="0.25">
      <c r="A40" s="34" t="str">
        <f>'t1'!A40</f>
        <v>POSIZIONE ECONOMICA B3</v>
      </c>
      <c r="B40" s="283" t="str">
        <f>'t1'!B40</f>
        <v>034000</v>
      </c>
      <c r="C40" s="557">
        <f t="shared" si="4"/>
        <v>0</v>
      </c>
      <c r="D40" s="558">
        <f t="shared" si="5"/>
        <v>0</v>
      </c>
      <c r="E40" s="558">
        <f t="shared" si="5"/>
        <v>0</v>
      </c>
      <c r="F40" s="558">
        <f t="shared" si="5"/>
        <v>0</v>
      </c>
      <c r="G40" s="558">
        <f t="shared" si="0"/>
        <v>0</v>
      </c>
      <c r="H40" s="558">
        <f t="shared" si="0"/>
        <v>0</v>
      </c>
      <c r="I40" s="559">
        <f t="shared" si="0"/>
        <v>0</v>
      </c>
      <c r="J40" s="560">
        <f t="shared" si="6"/>
        <v>0</v>
      </c>
      <c r="K40" s="42">
        <f>'t1'!M40</f>
        <v>0</v>
      </c>
      <c r="AA40" s="557"/>
      <c r="AB40" s="561"/>
      <c r="AC40" s="561"/>
      <c r="AD40" s="558"/>
      <c r="AE40" s="561"/>
      <c r="AF40" s="561"/>
      <c r="AG40" s="562"/>
      <c r="AH40" s="560">
        <f t="shared" si="7"/>
        <v>0</v>
      </c>
      <c r="AK40" s="4" t="s">
        <v>300</v>
      </c>
      <c r="AL40" s="4" t="s">
        <v>301</v>
      </c>
      <c r="AM40" s="563" t="str">
        <f t="shared" si="1"/>
        <v>OK</v>
      </c>
      <c r="AN40" s="564" t="str">
        <f t="shared" si="2"/>
        <v>OK</v>
      </c>
      <c r="AO40" s="565" t="str">
        <f t="shared" si="3"/>
        <v xml:space="preserve"> </v>
      </c>
    </row>
    <row r="41" spans="1:41" ht="12" customHeight="1" thickBot="1" x14ac:dyDescent="0.25">
      <c r="A41" s="34" t="str">
        <f>'t1'!A41</f>
        <v>POSIZIONE ECONOMICA B2</v>
      </c>
      <c r="B41" s="283" t="str">
        <f>'t1'!B41</f>
        <v>032000</v>
      </c>
      <c r="C41" s="557">
        <f t="shared" si="4"/>
        <v>0</v>
      </c>
      <c r="D41" s="558">
        <f t="shared" si="5"/>
        <v>0</v>
      </c>
      <c r="E41" s="558">
        <f t="shared" si="5"/>
        <v>0</v>
      </c>
      <c r="F41" s="558">
        <f t="shared" si="5"/>
        <v>0</v>
      </c>
      <c r="G41" s="558">
        <f t="shared" si="0"/>
        <v>0</v>
      </c>
      <c r="H41" s="558">
        <f t="shared" si="0"/>
        <v>0</v>
      </c>
      <c r="I41" s="559">
        <f t="shared" si="0"/>
        <v>0</v>
      </c>
      <c r="J41" s="560">
        <f t="shared" si="6"/>
        <v>0</v>
      </c>
      <c r="K41" s="42">
        <f>'t1'!M41</f>
        <v>0</v>
      </c>
      <c r="AA41" s="557"/>
      <c r="AB41" s="561"/>
      <c r="AC41" s="561"/>
      <c r="AD41" s="558"/>
      <c r="AE41" s="561"/>
      <c r="AF41" s="561"/>
      <c r="AG41" s="562"/>
      <c r="AH41" s="560">
        <f t="shared" si="7"/>
        <v>0</v>
      </c>
      <c r="AK41" s="4" t="s">
        <v>300</v>
      </c>
      <c r="AL41" s="4" t="s">
        <v>301</v>
      </c>
      <c r="AM41" s="563" t="str">
        <f t="shared" si="1"/>
        <v>OK</v>
      </c>
      <c r="AN41" s="564" t="str">
        <f t="shared" si="2"/>
        <v>OK</v>
      </c>
      <c r="AO41" s="565" t="str">
        <f t="shared" si="3"/>
        <v xml:space="preserve"> </v>
      </c>
    </row>
    <row r="42" spans="1:41" ht="12" customHeight="1" thickBot="1" x14ac:dyDescent="0.25">
      <c r="A42" s="34" t="str">
        <f>'t1'!A42</f>
        <v>POSIZIONE ECONOMICA DI ACCESSO B1</v>
      </c>
      <c r="B42" s="283" t="str">
        <f>'t1'!B42</f>
        <v>054000</v>
      </c>
      <c r="C42" s="557">
        <f t="shared" si="4"/>
        <v>0</v>
      </c>
      <c r="D42" s="558">
        <f t="shared" si="5"/>
        <v>0</v>
      </c>
      <c r="E42" s="558">
        <f t="shared" si="5"/>
        <v>0</v>
      </c>
      <c r="F42" s="558">
        <f t="shared" si="5"/>
        <v>0</v>
      </c>
      <c r="G42" s="558">
        <f t="shared" si="0"/>
        <v>0</v>
      </c>
      <c r="H42" s="558">
        <f t="shared" si="0"/>
        <v>0</v>
      </c>
      <c r="I42" s="559">
        <f t="shared" si="0"/>
        <v>0</v>
      </c>
      <c r="J42" s="560">
        <f t="shared" si="6"/>
        <v>0</v>
      </c>
      <c r="K42" s="42">
        <f>'t1'!M42</f>
        <v>0</v>
      </c>
      <c r="AA42" s="557"/>
      <c r="AB42" s="561"/>
      <c r="AC42" s="561"/>
      <c r="AD42" s="558"/>
      <c r="AE42" s="561"/>
      <c r="AF42" s="561"/>
      <c r="AG42" s="562"/>
      <c r="AH42" s="560">
        <f t="shared" si="7"/>
        <v>0</v>
      </c>
      <c r="AK42" s="4" t="s">
        <v>300</v>
      </c>
      <c r="AL42" s="4" t="s">
        <v>301</v>
      </c>
      <c r="AM42" s="563" t="str">
        <f t="shared" si="1"/>
        <v>OK</v>
      </c>
      <c r="AN42" s="564" t="str">
        <f t="shared" si="2"/>
        <v>OK</v>
      </c>
      <c r="AO42" s="565" t="str">
        <f t="shared" si="3"/>
        <v xml:space="preserve"> </v>
      </c>
    </row>
    <row r="43" spans="1:41" ht="12" customHeight="1" thickBot="1" x14ac:dyDescent="0.25">
      <c r="A43" s="34" t="str">
        <f>'t1'!A43</f>
        <v>POSIZIONE ECONOMICA A6</v>
      </c>
      <c r="B43" s="283" t="str">
        <f>'t1'!B43</f>
        <v>0A6000</v>
      </c>
      <c r="C43" s="557">
        <f t="shared" si="4"/>
        <v>0</v>
      </c>
      <c r="D43" s="558">
        <f t="shared" si="5"/>
        <v>0</v>
      </c>
      <c r="E43" s="558">
        <f t="shared" si="5"/>
        <v>0</v>
      </c>
      <c r="F43" s="558">
        <f t="shared" si="5"/>
        <v>0</v>
      </c>
      <c r="G43" s="558">
        <f t="shared" si="0"/>
        <v>0</v>
      </c>
      <c r="H43" s="558">
        <f t="shared" si="0"/>
        <v>0</v>
      </c>
      <c r="I43" s="559">
        <f t="shared" si="0"/>
        <v>0</v>
      </c>
      <c r="J43" s="560">
        <f t="shared" si="6"/>
        <v>0</v>
      </c>
      <c r="K43" s="42">
        <f>'t1'!M43</f>
        <v>0</v>
      </c>
      <c r="AA43" s="557"/>
      <c r="AB43" s="561"/>
      <c r="AC43" s="561"/>
      <c r="AD43" s="558"/>
      <c r="AE43" s="561"/>
      <c r="AF43" s="561"/>
      <c r="AG43" s="562"/>
      <c r="AH43" s="560">
        <f t="shared" si="7"/>
        <v>0</v>
      </c>
      <c r="AK43" s="4" t="s">
        <v>300</v>
      </c>
      <c r="AL43" s="4" t="s">
        <v>301</v>
      </c>
      <c r="AM43" s="563" t="str">
        <f t="shared" si="1"/>
        <v>OK</v>
      </c>
      <c r="AN43" s="564" t="str">
        <f t="shared" si="2"/>
        <v>OK</v>
      </c>
      <c r="AO43" s="565" t="str">
        <f t="shared" si="3"/>
        <v xml:space="preserve"> </v>
      </c>
    </row>
    <row r="44" spans="1:41" ht="12" customHeight="1" thickBot="1" x14ac:dyDescent="0.25">
      <c r="A44" s="34" t="str">
        <f>'t1'!A44</f>
        <v>POSIZIONE ECONOMICA A5</v>
      </c>
      <c r="B44" s="283" t="str">
        <f>'t1'!B44</f>
        <v>0A5000</v>
      </c>
      <c r="C44" s="557">
        <f t="shared" si="4"/>
        <v>12</v>
      </c>
      <c r="D44" s="558">
        <f t="shared" si="5"/>
        <v>19067</v>
      </c>
      <c r="E44" s="558">
        <f t="shared" si="5"/>
        <v>0</v>
      </c>
      <c r="F44" s="558">
        <f t="shared" si="5"/>
        <v>0</v>
      </c>
      <c r="G44" s="558">
        <f t="shared" si="0"/>
        <v>1597</v>
      </c>
      <c r="H44" s="558">
        <f t="shared" si="0"/>
        <v>1188</v>
      </c>
      <c r="I44" s="559">
        <f t="shared" si="0"/>
        <v>372</v>
      </c>
      <c r="J44" s="560">
        <f t="shared" si="6"/>
        <v>21480</v>
      </c>
      <c r="K44" s="42">
        <f>'t1'!M44</f>
        <v>1</v>
      </c>
      <c r="AA44" s="557">
        <v>12</v>
      </c>
      <c r="AB44" s="561">
        <v>19067</v>
      </c>
      <c r="AC44" s="561"/>
      <c r="AD44" s="558"/>
      <c r="AE44" s="561">
        <v>1597</v>
      </c>
      <c r="AF44" s="561">
        <v>1188</v>
      </c>
      <c r="AG44" s="562">
        <v>372</v>
      </c>
      <c r="AH44" s="560">
        <f t="shared" si="7"/>
        <v>21480</v>
      </c>
      <c r="AK44" s="4" t="s">
        <v>300</v>
      </c>
      <c r="AL44" s="4" t="s">
        <v>301</v>
      </c>
      <c r="AM44" s="563" t="str">
        <f t="shared" si="1"/>
        <v>OK</v>
      </c>
      <c r="AN44" s="564" t="str">
        <f t="shared" si="2"/>
        <v>OK</v>
      </c>
      <c r="AO44" s="565" t="str">
        <f t="shared" si="3"/>
        <v xml:space="preserve"> </v>
      </c>
    </row>
    <row r="45" spans="1:41" ht="12" customHeight="1" thickBot="1" x14ac:dyDescent="0.25">
      <c r="A45" s="34" t="str">
        <f>'t1'!A45</f>
        <v>POSIZIONE ECONOMICA A4</v>
      </c>
      <c r="B45" s="283" t="str">
        <f>'t1'!B45</f>
        <v>028000</v>
      </c>
      <c r="C45" s="557">
        <f t="shared" si="4"/>
        <v>0</v>
      </c>
      <c r="D45" s="558">
        <f t="shared" si="5"/>
        <v>0</v>
      </c>
      <c r="E45" s="558">
        <f t="shared" si="5"/>
        <v>0</v>
      </c>
      <c r="F45" s="558">
        <f t="shared" si="5"/>
        <v>0</v>
      </c>
      <c r="G45" s="558">
        <f t="shared" si="0"/>
        <v>0</v>
      </c>
      <c r="H45" s="558">
        <f t="shared" si="0"/>
        <v>0</v>
      </c>
      <c r="I45" s="559">
        <f t="shared" si="0"/>
        <v>0</v>
      </c>
      <c r="J45" s="560">
        <f t="shared" si="6"/>
        <v>0</v>
      </c>
      <c r="K45" s="42">
        <f>'t1'!M45</f>
        <v>0</v>
      </c>
      <c r="AA45" s="557"/>
      <c r="AB45" s="561"/>
      <c r="AC45" s="561"/>
      <c r="AD45" s="558"/>
      <c r="AE45" s="561"/>
      <c r="AF45" s="561"/>
      <c r="AG45" s="562"/>
      <c r="AH45" s="560">
        <f t="shared" si="7"/>
        <v>0</v>
      </c>
      <c r="AK45" s="4" t="s">
        <v>300</v>
      </c>
      <c r="AL45" s="4" t="s">
        <v>301</v>
      </c>
      <c r="AM45" s="563" t="str">
        <f t="shared" si="1"/>
        <v>OK</v>
      </c>
      <c r="AN45" s="564" t="str">
        <f t="shared" si="2"/>
        <v>OK</v>
      </c>
      <c r="AO45" s="565" t="str">
        <f t="shared" si="3"/>
        <v xml:space="preserve"> </v>
      </c>
    </row>
    <row r="46" spans="1:41" ht="12" customHeight="1" thickBot="1" x14ac:dyDescent="0.25">
      <c r="A46" s="34" t="str">
        <f>'t1'!A46</f>
        <v>POSIZIONE ECONOMICA A3</v>
      </c>
      <c r="B46" s="283" t="str">
        <f>'t1'!B46</f>
        <v>027000</v>
      </c>
      <c r="C46" s="557">
        <f t="shared" si="4"/>
        <v>0</v>
      </c>
      <c r="D46" s="558">
        <f t="shared" si="5"/>
        <v>0</v>
      </c>
      <c r="E46" s="558">
        <f t="shared" si="5"/>
        <v>0</v>
      </c>
      <c r="F46" s="558">
        <f t="shared" si="5"/>
        <v>0</v>
      </c>
      <c r="G46" s="558">
        <f t="shared" si="0"/>
        <v>0</v>
      </c>
      <c r="H46" s="558">
        <f t="shared" si="0"/>
        <v>0</v>
      </c>
      <c r="I46" s="559">
        <f t="shared" si="0"/>
        <v>0</v>
      </c>
      <c r="J46" s="560">
        <f t="shared" si="6"/>
        <v>0</v>
      </c>
      <c r="K46" s="42">
        <f>'t1'!M46</f>
        <v>0</v>
      </c>
      <c r="AA46" s="557"/>
      <c r="AB46" s="561"/>
      <c r="AC46" s="561"/>
      <c r="AD46" s="558"/>
      <c r="AE46" s="561"/>
      <c r="AF46" s="561"/>
      <c r="AG46" s="562"/>
      <c r="AH46" s="560">
        <f t="shared" si="7"/>
        <v>0</v>
      </c>
      <c r="AK46" s="4" t="s">
        <v>300</v>
      </c>
      <c r="AL46" s="4" t="s">
        <v>301</v>
      </c>
      <c r="AM46" s="563" t="str">
        <f t="shared" si="1"/>
        <v>OK</v>
      </c>
      <c r="AN46" s="564" t="str">
        <f t="shared" si="2"/>
        <v>OK</v>
      </c>
      <c r="AO46" s="565" t="str">
        <f t="shared" si="3"/>
        <v xml:space="preserve"> </v>
      </c>
    </row>
    <row r="47" spans="1:41" ht="12" customHeight="1" thickBot="1" x14ac:dyDescent="0.25">
      <c r="A47" s="34" t="str">
        <f>'t1'!A47</f>
        <v>POSIZIONE ECONOMICA A2</v>
      </c>
      <c r="B47" s="283" t="str">
        <f>'t1'!B47</f>
        <v>025000</v>
      </c>
      <c r="C47" s="557">
        <f t="shared" si="4"/>
        <v>0</v>
      </c>
      <c r="D47" s="558">
        <f t="shared" si="5"/>
        <v>0</v>
      </c>
      <c r="E47" s="558">
        <f t="shared" si="5"/>
        <v>0</v>
      </c>
      <c r="F47" s="558">
        <f t="shared" si="5"/>
        <v>0</v>
      </c>
      <c r="G47" s="558">
        <f t="shared" si="0"/>
        <v>0</v>
      </c>
      <c r="H47" s="558">
        <f t="shared" si="0"/>
        <v>0</v>
      </c>
      <c r="I47" s="559">
        <f t="shared" si="0"/>
        <v>0</v>
      </c>
      <c r="J47" s="560">
        <f t="shared" si="6"/>
        <v>0</v>
      </c>
      <c r="K47" s="42">
        <f>'t1'!M47</f>
        <v>0</v>
      </c>
      <c r="AA47" s="557"/>
      <c r="AB47" s="561"/>
      <c r="AC47" s="561"/>
      <c r="AD47" s="558"/>
      <c r="AE47" s="561"/>
      <c r="AF47" s="561"/>
      <c r="AG47" s="562"/>
      <c r="AH47" s="560">
        <f t="shared" si="7"/>
        <v>0</v>
      </c>
      <c r="AK47" s="4" t="s">
        <v>300</v>
      </c>
      <c r="AL47" s="4" t="s">
        <v>301</v>
      </c>
      <c r="AM47" s="563" t="str">
        <f t="shared" si="1"/>
        <v>OK</v>
      </c>
      <c r="AN47" s="564" t="str">
        <f t="shared" si="2"/>
        <v>OK</v>
      </c>
      <c r="AO47" s="565" t="str">
        <f t="shared" si="3"/>
        <v xml:space="preserve"> </v>
      </c>
    </row>
    <row r="48" spans="1:41" ht="12" customHeight="1" thickBot="1" x14ac:dyDescent="0.25">
      <c r="A48" s="34" t="str">
        <f>'t1'!A48</f>
        <v>POSIZIONE ECONOMICA A1</v>
      </c>
      <c r="B48" s="283" t="str">
        <f>'t1'!B48</f>
        <v>0A1000</v>
      </c>
      <c r="C48" s="557">
        <f t="shared" si="4"/>
        <v>0</v>
      </c>
      <c r="D48" s="558">
        <f t="shared" si="5"/>
        <v>0</v>
      </c>
      <c r="E48" s="558">
        <f t="shared" si="5"/>
        <v>0</v>
      </c>
      <c r="F48" s="558">
        <f t="shared" si="5"/>
        <v>0</v>
      </c>
      <c r="G48" s="558">
        <f t="shared" si="0"/>
        <v>0</v>
      </c>
      <c r="H48" s="558">
        <f t="shared" si="0"/>
        <v>0</v>
      </c>
      <c r="I48" s="559">
        <f t="shared" si="0"/>
        <v>0</v>
      </c>
      <c r="J48" s="560">
        <f t="shared" si="6"/>
        <v>0</v>
      </c>
      <c r="K48" s="42">
        <f>'t1'!M48</f>
        <v>0</v>
      </c>
      <c r="AA48" s="557"/>
      <c r="AB48" s="561"/>
      <c r="AC48" s="561"/>
      <c r="AD48" s="558"/>
      <c r="AE48" s="561"/>
      <c r="AF48" s="561"/>
      <c r="AG48" s="562"/>
      <c r="AH48" s="560">
        <f t="shared" si="7"/>
        <v>0</v>
      </c>
      <c r="AK48" s="4" t="s">
        <v>300</v>
      </c>
      <c r="AL48" s="4" t="s">
        <v>301</v>
      </c>
      <c r="AM48" s="563" t="str">
        <f t="shared" si="1"/>
        <v>OK</v>
      </c>
      <c r="AN48" s="564" t="str">
        <f t="shared" si="2"/>
        <v>OK</v>
      </c>
      <c r="AO48" s="565" t="str">
        <f t="shared" si="3"/>
        <v xml:space="preserve"> </v>
      </c>
    </row>
    <row r="49" spans="1:41" ht="12" customHeight="1" thickBot="1" x14ac:dyDescent="0.25">
      <c r="A49" s="34" t="str">
        <f>'t1'!A49</f>
        <v>CONTRATTISTI</v>
      </c>
      <c r="B49" s="283" t="str">
        <f>'t1'!B49</f>
        <v>000061</v>
      </c>
      <c r="C49" s="557">
        <f t="shared" si="4"/>
        <v>0</v>
      </c>
      <c r="D49" s="558">
        <f t="shared" si="5"/>
        <v>0</v>
      </c>
      <c r="E49" s="558">
        <f t="shared" si="5"/>
        <v>0</v>
      </c>
      <c r="F49" s="558">
        <f t="shared" si="5"/>
        <v>0</v>
      </c>
      <c r="G49" s="558">
        <f t="shared" si="0"/>
        <v>0</v>
      </c>
      <c r="H49" s="558">
        <f t="shared" si="0"/>
        <v>0</v>
      </c>
      <c r="I49" s="559">
        <f t="shared" si="0"/>
        <v>0</v>
      </c>
      <c r="J49" s="560">
        <f t="shared" si="6"/>
        <v>0</v>
      </c>
      <c r="K49" s="42">
        <f>'t1'!M49</f>
        <v>0</v>
      </c>
      <c r="AA49" s="557"/>
      <c r="AB49" s="561"/>
      <c r="AC49" s="561"/>
      <c r="AD49" s="558"/>
      <c r="AE49" s="561"/>
      <c r="AF49" s="561"/>
      <c r="AG49" s="562"/>
      <c r="AH49" s="560">
        <f t="shared" si="7"/>
        <v>0</v>
      </c>
      <c r="AK49" s="4" t="s">
        <v>301</v>
      </c>
      <c r="AL49" s="4" t="s">
        <v>301</v>
      </c>
      <c r="AM49" s="563" t="str">
        <f t="shared" si="1"/>
        <v>OK</v>
      </c>
      <c r="AN49" s="564" t="str">
        <f t="shared" si="2"/>
        <v>OK</v>
      </c>
      <c r="AO49" s="565" t="str">
        <f t="shared" si="3"/>
        <v xml:space="preserve"> </v>
      </c>
    </row>
    <row r="50" spans="1:41" ht="12" customHeight="1" thickBot="1" x14ac:dyDescent="0.25">
      <c r="A50" s="34" t="str">
        <f>'t1'!A50</f>
        <v>COLLABORATORE A T.D. ART. 90 TUEL</v>
      </c>
      <c r="B50" s="283" t="str">
        <f>'t1'!B50</f>
        <v>000096</v>
      </c>
      <c r="C50" s="557">
        <f t="shared" si="4"/>
        <v>0</v>
      </c>
      <c r="D50" s="558">
        <f t="shared" si="5"/>
        <v>0</v>
      </c>
      <c r="E50" s="558">
        <f t="shared" si="5"/>
        <v>0</v>
      </c>
      <c r="F50" s="558">
        <f t="shared" si="5"/>
        <v>0</v>
      </c>
      <c r="G50" s="558">
        <f t="shared" si="0"/>
        <v>0</v>
      </c>
      <c r="H50" s="558">
        <f t="shared" si="0"/>
        <v>0</v>
      </c>
      <c r="I50" s="559">
        <f t="shared" si="0"/>
        <v>0</v>
      </c>
      <c r="J50" s="560">
        <f t="shared" si="6"/>
        <v>0</v>
      </c>
      <c r="K50" s="42">
        <f>'t1'!M50</f>
        <v>0</v>
      </c>
      <c r="AA50" s="557"/>
      <c r="AB50" s="561"/>
      <c r="AC50" s="561"/>
      <c r="AD50" s="558"/>
      <c r="AE50" s="561"/>
      <c r="AF50" s="561"/>
      <c r="AG50" s="562"/>
      <c r="AH50" s="560">
        <f t="shared" si="7"/>
        <v>0</v>
      </c>
      <c r="AK50" s="4" t="s">
        <v>301</v>
      </c>
      <c r="AL50" s="4" t="s">
        <v>301</v>
      </c>
      <c r="AM50" s="563" t="str">
        <f t="shared" si="1"/>
        <v>OK</v>
      </c>
      <c r="AN50" s="564" t="str">
        <f t="shared" si="2"/>
        <v>OK</v>
      </c>
      <c r="AO50" s="565" t="str">
        <f t="shared" si="3"/>
        <v xml:space="preserve"> </v>
      </c>
    </row>
    <row r="51" spans="1:41" ht="12" customHeight="1" thickTop="1" thickBot="1" x14ac:dyDescent="0.25">
      <c r="A51" s="34" t="str">
        <f>'t1'!A51</f>
        <v>TOTALE</v>
      </c>
      <c r="B51" s="566"/>
      <c r="C51" s="567">
        <f t="shared" ref="C51:J51" si="8">SUM(C6:C50)</f>
        <v>1065.1500000000001</v>
      </c>
      <c r="D51" s="568">
        <f t="shared" si="8"/>
        <v>2337038</v>
      </c>
      <c r="E51" s="568">
        <f t="shared" si="8"/>
        <v>10371</v>
      </c>
      <c r="F51" s="568">
        <f t="shared" si="8"/>
        <v>0</v>
      </c>
      <c r="G51" s="568">
        <f t="shared" si="8"/>
        <v>215547</v>
      </c>
      <c r="H51" s="568">
        <f t="shared" si="8"/>
        <v>150126</v>
      </c>
      <c r="I51" s="568">
        <f t="shared" si="8"/>
        <v>57853</v>
      </c>
      <c r="J51" s="569">
        <f t="shared" si="8"/>
        <v>2655229</v>
      </c>
      <c r="AA51" s="570">
        <f t="shared" ref="AA51:AG51" si="9">SUM(AA6:AA50)</f>
        <v>1065.1500000000001</v>
      </c>
      <c r="AB51" s="568">
        <f t="shared" si="9"/>
        <v>2337038</v>
      </c>
      <c r="AC51" s="568">
        <f t="shared" si="9"/>
        <v>10371</v>
      </c>
      <c r="AD51" s="568">
        <f t="shared" si="9"/>
        <v>0</v>
      </c>
      <c r="AE51" s="568">
        <f t="shared" si="9"/>
        <v>215547</v>
      </c>
      <c r="AF51" s="568">
        <f t="shared" si="9"/>
        <v>150126</v>
      </c>
      <c r="AG51" s="568">
        <f t="shared" si="9"/>
        <v>57853</v>
      </c>
      <c r="AH51" s="569">
        <f>(AB51+AC51+AD51+AE51+AF51)-AG51</f>
        <v>2655229</v>
      </c>
    </row>
    <row r="52" spans="1:41" s="367" customFormat="1" x14ac:dyDescent="0.2">
      <c r="A52" s="34" t="str">
        <f>'t1'!A52</f>
        <v>(a) personale a tempo indeterminato al quale viene applicato un contratto di lavoro di tipo privatistico (es.:tipografico,chimico,edile,metalmeccanico,portierato, ecc.)</v>
      </c>
      <c r="B52" s="52"/>
      <c r="C52" s="4"/>
      <c r="D52" s="4"/>
      <c r="E52" s="4"/>
      <c r="F52" s="4"/>
      <c r="G52" s="4"/>
      <c r="H52" s="4"/>
      <c r="I52" s="4"/>
      <c r="J52" s="4"/>
      <c r="AA52" s="4"/>
      <c r="AB52" s="4"/>
      <c r="AC52" s="4"/>
      <c r="AD52" s="4"/>
      <c r="AE52" s="4"/>
      <c r="AF52" s="4"/>
      <c r="AG52" s="4"/>
      <c r="AH52" s="4"/>
    </row>
    <row r="53" spans="1:41" x14ac:dyDescent="0.2">
      <c r="A53" s="34" t="str">
        <f>'t1'!A53</f>
        <v>(b) cfr." istruzioni generali e specifiche di comparto" e "glossario"</v>
      </c>
    </row>
    <row r="54" spans="1:41" x14ac:dyDescent="0.2">
      <c r="A54" s="34" t="str">
        <f>'t1'!A54</f>
        <v>(*) inserire i dati comunicati nella tab.1 (colonna presenti al 31/12/2021) della rilevazione dell'anno precedente</v>
      </c>
    </row>
    <row r="55" spans="1:41" x14ac:dyDescent="0.2">
      <c r="A55" s="34" t="str">
        <f>'t1'!A55</f>
        <v xml:space="preserve">(**) dato pari alla somma del personale a tempo pieno + in part-time fino al 50% + in part-time oltre il 50% </v>
      </c>
    </row>
  </sheetData>
  <sheetProtection password="DD41" sheet="1" formatColumns="0" selectLockedCells="1"/>
  <mergeCells count="3">
    <mergeCell ref="H2:J2"/>
    <mergeCell ref="AF2:AH2"/>
    <mergeCell ref="AO4:AO5"/>
  </mergeCells>
  <conditionalFormatting sqref="AE6:AH50 A6:J6 A7:A55 B7:J50">
    <cfRule type="expression" dxfId="3" priority="3" stopIfTrue="1">
      <formula>$K6&gt;0</formula>
    </cfRule>
  </conditionalFormatting>
  <conditionalFormatting sqref="AA6:AC50">
    <cfRule type="expression" dxfId="2" priority="2" stopIfTrue="1">
      <formula>$K6&gt;0</formula>
    </cfRule>
  </conditionalFormatting>
  <conditionalFormatting sqref="AD6:AD50">
    <cfRule type="expression" dxfId="1" priority="1" stopIfTrue="1">
      <formula>$K6&gt;0</formula>
    </cfRule>
  </conditionalFormatting>
  <dataValidations count="2">
    <dataValidation type="decimal" allowBlank="1" showInputMessage="1" showErrorMessage="1" sqref="AA6:AA50">
      <formula1>0</formula1>
      <formula2>99999999</formula2>
    </dataValidation>
    <dataValidation type="whole" allowBlank="1" showInputMessage="1" showErrorMessage="1" errorTitle="ERRORE NEL DATO IMMESSO" error="INSERIRE SOLO NUMERI INTERI" sqref="AB6:AC50 AE6:AG50">
      <formula1>1</formula1>
      <formula2>999999999999</formula2>
    </dataValidation>
  </dataValidations>
  <printOptions horizontalCentered="1" verticalCentered="1"/>
  <pageMargins left="0.7" right="0.7" top="0.75" bottom="0.75" header="0.3" footer="0.3"/>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CA57"/>
  <sheetViews>
    <sheetView showGridLines="0" zoomScaleNormal="100" workbookViewId="0">
      <pane xSplit="2" ySplit="5" topLeftCell="AM24" activePane="bottomRight" state="frozen"/>
      <selection activeCell="AD33" sqref="AD33"/>
      <selection pane="topRight" activeCell="AD33" sqref="AD33"/>
      <selection pane="bottomLeft" activeCell="AD33" sqref="AD33"/>
      <selection pane="bottomRight" activeCell="AD33" sqref="AD33"/>
    </sheetView>
  </sheetViews>
  <sheetFormatPr defaultRowHeight="11.25" x14ac:dyDescent="0.2"/>
  <cols>
    <col min="1" max="1" width="43.5" style="4" customWidth="1"/>
    <col min="2" max="2" width="8.6640625" style="52" customWidth="1"/>
    <col min="3" max="16" width="11.5" style="4" hidden="1" customWidth="1"/>
    <col min="17" max="17" width="11.6640625" style="4" hidden="1" customWidth="1"/>
    <col min="18" max="21" width="11.5" style="4" hidden="1" customWidth="1"/>
    <col min="22" max="22" width="14.33203125" style="4" hidden="1" customWidth="1"/>
    <col min="23" max="26" width="11.5" style="4" hidden="1" customWidth="1"/>
    <col min="27" max="35" width="9.33203125" style="4" hidden="1" customWidth="1"/>
    <col min="36" max="49" width="11.5" style="4" customWidth="1"/>
    <col min="50" max="50" width="11.6640625" style="4" customWidth="1"/>
    <col min="51" max="52" width="11.5" style="4" customWidth="1"/>
    <col min="53" max="53" width="15.5" style="4" customWidth="1"/>
    <col min="54" max="54" width="11.5" style="4" customWidth="1"/>
    <col min="55" max="55" width="16.1640625" style="4" bestFit="1" customWidth="1"/>
    <col min="56" max="59" width="11.5" style="4" customWidth="1"/>
    <col min="60" max="60" width="0" style="4" hidden="1" customWidth="1"/>
    <col min="61" max="76" width="9.33203125" style="4"/>
    <col min="77" max="77" width="9.33203125" style="4" customWidth="1"/>
    <col min="78" max="78" width="9.33203125" style="4"/>
    <col min="79" max="79" width="9.33203125" style="4" hidden="1" customWidth="1"/>
    <col min="80" max="16384" width="9.33203125" style="4"/>
  </cols>
  <sheetData>
    <row r="1" spans="1:79" ht="36" customHeight="1" x14ac:dyDescent="0.2">
      <c r="A1" s="1" t="str">
        <f>'t1'!A1</f>
        <v>REGIONI ED AUTONOMIE LOCALI - anno 2022</v>
      </c>
      <c r="B1" s="1"/>
      <c r="C1" s="1"/>
      <c r="D1" s="1"/>
      <c r="E1" s="1"/>
      <c r="F1" s="1"/>
      <c r="G1" s="1"/>
      <c r="H1" s="1"/>
      <c r="I1" s="1"/>
      <c r="J1" s="1"/>
      <c r="K1" s="1"/>
      <c r="L1" s="1"/>
      <c r="M1" s="1"/>
      <c r="N1" s="1"/>
      <c r="O1" s="1"/>
      <c r="P1" s="1"/>
      <c r="Q1" s="1"/>
      <c r="R1" s="1"/>
      <c r="S1" s="1"/>
      <c r="T1" s="1"/>
      <c r="U1" s="1"/>
      <c r="V1" s="1"/>
      <c r="W1" s="1"/>
      <c r="X1" s="1"/>
      <c r="Y1" s="1"/>
      <c r="Z1" s="56"/>
      <c r="AW1" s="571"/>
      <c r="BG1" s="56"/>
    </row>
    <row r="2" spans="1:79" ht="27" customHeight="1" thickBot="1" x14ac:dyDescent="0.25">
      <c r="A2" s="58"/>
      <c r="G2" s="572"/>
      <c r="H2" s="572"/>
      <c r="I2" s="572"/>
      <c r="J2" s="572"/>
      <c r="K2" s="572"/>
      <c r="L2" s="572"/>
      <c r="M2" s="572"/>
      <c r="N2" s="572"/>
      <c r="O2" s="572"/>
      <c r="P2" s="572"/>
      <c r="Q2" s="572"/>
      <c r="R2" s="572"/>
      <c r="S2" s="572"/>
      <c r="T2" s="572"/>
      <c r="U2" s="572"/>
      <c r="V2" s="572"/>
      <c r="W2" s="572"/>
      <c r="X2" s="572"/>
      <c r="Y2" s="572"/>
      <c r="Z2" s="573"/>
      <c r="AN2" s="572"/>
      <c r="AO2" s="572"/>
      <c r="AP2" s="572"/>
      <c r="AQ2" s="572"/>
      <c r="AR2" s="572"/>
      <c r="AS2" s="572"/>
      <c r="AT2" s="572"/>
      <c r="AU2" s="572"/>
      <c r="AV2" s="572"/>
      <c r="AW2" s="572"/>
      <c r="AX2" s="572"/>
      <c r="AY2" s="572"/>
      <c r="AZ2" s="572"/>
      <c r="BA2" s="572"/>
      <c r="BB2" s="572"/>
      <c r="BC2" s="572"/>
      <c r="BD2" s="572"/>
      <c r="BE2" s="572"/>
      <c r="BF2" s="572"/>
      <c r="BG2" s="573"/>
    </row>
    <row r="3" spans="1:79" customFormat="1" ht="13.5" thickBot="1" x14ac:dyDescent="0.25">
      <c r="A3" s="61"/>
      <c r="B3" s="62"/>
      <c r="C3" s="574" t="s">
        <v>281</v>
      </c>
      <c r="D3" s="575"/>
      <c r="E3" s="575"/>
      <c r="F3" s="576"/>
      <c r="G3" s="576"/>
      <c r="H3" s="576"/>
      <c r="I3" s="576"/>
      <c r="J3" s="576"/>
      <c r="K3" s="576"/>
      <c r="L3" s="576"/>
      <c r="M3" s="576"/>
      <c r="N3" s="576"/>
      <c r="O3" s="576"/>
      <c r="P3" s="576"/>
      <c r="Q3" s="576"/>
      <c r="R3" s="576"/>
      <c r="S3" s="576"/>
      <c r="T3" s="576"/>
      <c r="U3" s="576"/>
      <c r="V3" s="576"/>
      <c r="W3" s="576"/>
      <c r="X3" s="576"/>
      <c r="Y3" s="576"/>
      <c r="Z3" s="577"/>
      <c r="AJ3" s="574" t="s">
        <v>281</v>
      </c>
      <c r="AK3" s="575"/>
      <c r="AL3" s="575"/>
      <c r="AM3" s="576"/>
      <c r="AN3" s="576"/>
      <c r="AO3" s="576"/>
      <c r="AP3" s="576"/>
      <c r="AQ3" s="576"/>
      <c r="AR3" s="576"/>
      <c r="AS3" s="576"/>
      <c r="AT3" s="576"/>
      <c r="AU3" s="576"/>
      <c r="AV3" s="576"/>
      <c r="AW3" s="576"/>
      <c r="AX3" s="576"/>
      <c r="AY3" s="576"/>
      <c r="AZ3" s="576"/>
      <c r="BA3" s="576"/>
      <c r="BB3" s="576"/>
      <c r="BC3" s="576"/>
      <c r="BD3" s="576"/>
      <c r="BE3" s="576"/>
      <c r="BF3" s="576"/>
      <c r="BG3" s="577"/>
    </row>
    <row r="4" spans="1:79" ht="48" customHeight="1" thickTop="1" x14ac:dyDescent="0.2">
      <c r="A4" s="578" t="s">
        <v>211</v>
      </c>
      <c r="B4" s="579" t="s">
        <v>2</v>
      </c>
      <c r="C4" s="580" t="s">
        <v>302</v>
      </c>
      <c r="D4" s="580" t="s">
        <v>303</v>
      </c>
      <c r="E4" s="580" t="s">
        <v>304</v>
      </c>
      <c r="F4" s="581" t="s">
        <v>305</v>
      </c>
      <c r="G4" s="581" t="s">
        <v>306</v>
      </c>
      <c r="H4" s="581" t="s">
        <v>307</v>
      </c>
      <c r="I4" s="581" t="s">
        <v>308</v>
      </c>
      <c r="J4" s="581" t="s">
        <v>309</v>
      </c>
      <c r="K4" s="581" t="s">
        <v>310</v>
      </c>
      <c r="L4" s="581" t="s">
        <v>311</v>
      </c>
      <c r="M4" s="581" t="s">
        <v>312</v>
      </c>
      <c r="N4" s="582" t="s">
        <v>313</v>
      </c>
      <c r="O4" s="583" t="s">
        <v>314</v>
      </c>
      <c r="P4" s="583" t="s">
        <v>315</v>
      </c>
      <c r="Q4" s="583" t="s">
        <v>316</v>
      </c>
      <c r="R4" s="583" t="s">
        <v>317</v>
      </c>
      <c r="S4" s="583" t="s">
        <v>318</v>
      </c>
      <c r="T4" s="583" t="s">
        <v>319</v>
      </c>
      <c r="U4" s="583" t="s">
        <v>320</v>
      </c>
      <c r="V4" s="583" t="s">
        <v>321</v>
      </c>
      <c r="W4" s="583" t="s">
        <v>322</v>
      </c>
      <c r="X4" s="583" t="s">
        <v>323</v>
      </c>
      <c r="Y4" s="584" t="s">
        <v>324</v>
      </c>
      <c r="Z4" s="585" t="s">
        <v>325</v>
      </c>
      <c r="AJ4" s="580" t="s">
        <v>302</v>
      </c>
      <c r="AK4" s="580" t="s">
        <v>303</v>
      </c>
      <c r="AL4" s="580" t="s">
        <v>304</v>
      </c>
      <c r="AM4" s="581" t="s">
        <v>305</v>
      </c>
      <c r="AN4" s="581" t="s">
        <v>306</v>
      </c>
      <c r="AO4" s="581" t="s">
        <v>307</v>
      </c>
      <c r="AP4" s="581" t="s">
        <v>308</v>
      </c>
      <c r="AQ4" s="581" t="s">
        <v>309</v>
      </c>
      <c r="AR4" s="581" t="s">
        <v>310</v>
      </c>
      <c r="AS4" s="581" t="s">
        <v>311</v>
      </c>
      <c r="AT4" s="581" t="s">
        <v>312</v>
      </c>
      <c r="AU4" s="582" t="s">
        <v>313</v>
      </c>
      <c r="AV4" s="583" t="s">
        <v>314</v>
      </c>
      <c r="AW4" s="583" t="s">
        <v>315</v>
      </c>
      <c r="AX4" s="583" t="s">
        <v>326</v>
      </c>
      <c r="AY4" s="583" t="s">
        <v>317</v>
      </c>
      <c r="AZ4" s="583" t="s">
        <v>318</v>
      </c>
      <c r="BA4" s="583" t="s">
        <v>319</v>
      </c>
      <c r="BB4" s="583" t="s">
        <v>320</v>
      </c>
      <c r="BC4" s="583" t="s">
        <v>321</v>
      </c>
      <c r="BD4" s="583" t="s">
        <v>322</v>
      </c>
      <c r="BE4" s="583" t="s">
        <v>323</v>
      </c>
      <c r="BF4" s="584" t="s">
        <v>324</v>
      </c>
      <c r="BG4" s="585" t="s">
        <v>325</v>
      </c>
      <c r="CA4" s="586" t="s">
        <v>327</v>
      </c>
    </row>
    <row r="5" spans="1:79" ht="14.25" customHeight="1" thickBot="1" x14ac:dyDescent="0.25">
      <c r="A5" s="194" t="s">
        <v>152</v>
      </c>
      <c r="B5" s="587"/>
      <c r="C5" s="588" t="s">
        <v>328</v>
      </c>
      <c r="D5" s="588" t="s">
        <v>329</v>
      </c>
      <c r="E5" s="588" t="s">
        <v>330</v>
      </c>
      <c r="F5" s="588" t="s">
        <v>331</v>
      </c>
      <c r="G5" s="588" t="s">
        <v>332</v>
      </c>
      <c r="H5" s="588" t="s">
        <v>333</v>
      </c>
      <c r="I5" s="588" t="s">
        <v>334</v>
      </c>
      <c r="J5" s="588" t="s">
        <v>335</v>
      </c>
      <c r="K5" s="588" t="s">
        <v>336</v>
      </c>
      <c r="L5" s="589" t="s">
        <v>337</v>
      </c>
      <c r="M5" s="589" t="s">
        <v>338</v>
      </c>
      <c r="N5" s="589" t="s">
        <v>339</v>
      </c>
      <c r="O5" s="589" t="s">
        <v>340</v>
      </c>
      <c r="P5" s="589" t="s">
        <v>341</v>
      </c>
      <c r="Q5" s="589" t="s">
        <v>342</v>
      </c>
      <c r="R5" s="589" t="s">
        <v>343</v>
      </c>
      <c r="S5" s="589" t="s">
        <v>344</v>
      </c>
      <c r="T5" s="589" t="s">
        <v>345</v>
      </c>
      <c r="U5" s="589" t="s">
        <v>346</v>
      </c>
      <c r="V5" s="589" t="s">
        <v>347</v>
      </c>
      <c r="W5" s="589" t="s">
        <v>348</v>
      </c>
      <c r="X5" s="589" t="s">
        <v>349</v>
      </c>
      <c r="Y5" s="589" t="s">
        <v>350</v>
      </c>
      <c r="Z5" s="590" t="s">
        <v>178</v>
      </c>
      <c r="AJ5" s="588" t="s">
        <v>328</v>
      </c>
      <c r="AK5" s="588" t="s">
        <v>329</v>
      </c>
      <c r="AL5" s="588" t="s">
        <v>330</v>
      </c>
      <c r="AM5" s="588" t="s">
        <v>331</v>
      </c>
      <c r="AN5" s="588" t="s">
        <v>332</v>
      </c>
      <c r="AO5" s="588" t="s">
        <v>333</v>
      </c>
      <c r="AP5" s="588" t="s">
        <v>334</v>
      </c>
      <c r="AQ5" s="588" t="s">
        <v>335</v>
      </c>
      <c r="AR5" s="588" t="s">
        <v>336</v>
      </c>
      <c r="AS5" s="589" t="s">
        <v>337</v>
      </c>
      <c r="AT5" s="589" t="s">
        <v>338</v>
      </c>
      <c r="AU5" s="589" t="s">
        <v>339</v>
      </c>
      <c r="AV5" s="589" t="s">
        <v>340</v>
      </c>
      <c r="AW5" s="589" t="s">
        <v>341</v>
      </c>
      <c r="AX5" s="589" t="s">
        <v>342</v>
      </c>
      <c r="AY5" s="589" t="s">
        <v>343</v>
      </c>
      <c r="AZ5" s="589" t="s">
        <v>344</v>
      </c>
      <c r="BA5" s="589" t="s">
        <v>345</v>
      </c>
      <c r="BB5" s="589" t="s">
        <v>346</v>
      </c>
      <c r="BC5" s="589" t="s">
        <v>347</v>
      </c>
      <c r="BD5" s="589" t="s">
        <v>348</v>
      </c>
      <c r="BE5" s="589" t="s">
        <v>349</v>
      </c>
      <c r="BF5" s="589" t="s">
        <v>350</v>
      </c>
      <c r="BG5" s="590" t="s">
        <v>178</v>
      </c>
    </row>
    <row r="6" spans="1:79" ht="12.75" customHeight="1" thickTop="1" x14ac:dyDescent="0.2">
      <c r="A6" s="34" t="str">
        <f>'t1'!A6</f>
        <v>SEGRETARIO A</v>
      </c>
      <c r="B6" s="283" t="str">
        <f>'t1'!B6</f>
        <v>0D0102</v>
      </c>
      <c r="C6" s="591">
        <f>ROUND(AJ6,0)</f>
        <v>0</v>
      </c>
      <c r="D6" s="591">
        <f t="shared" ref="D6:S50" si="0">ROUND(AK6,0)</f>
        <v>0</v>
      </c>
      <c r="E6" s="591">
        <f t="shared" si="0"/>
        <v>0</v>
      </c>
      <c r="F6" s="592">
        <f t="shared" si="0"/>
        <v>0</v>
      </c>
      <c r="G6" s="592">
        <f t="shared" si="0"/>
        <v>0</v>
      </c>
      <c r="H6" s="592">
        <f t="shared" si="0"/>
        <v>0</v>
      </c>
      <c r="I6" s="592">
        <f t="shared" si="0"/>
        <v>0</v>
      </c>
      <c r="J6" s="592">
        <f t="shared" si="0"/>
        <v>0</v>
      </c>
      <c r="K6" s="592">
        <f t="shared" si="0"/>
        <v>0</v>
      </c>
      <c r="L6" s="592">
        <f t="shared" si="0"/>
        <v>0</v>
      </c>
      <c r="M6" s="592">
        <f t="shared" si="0"/>
        <v>0</v>
      </c>
      <c r="N6" s="592">
        <f t="shared" si="0"/>
        <v>0</v>
      </c>
      <c r="O6" s="592">
        <f t="shared" si="0"/>
        <v>0</v>
      </c>
      <c r="P6" s="592">
        <f t="shared" si="0"/>
        <v>0</v>
      </c>
      <c r="Q6" s="592">
        <f t="shared" si="0"/>
        <v>0</v>
      </c>
      <c r="R6" s="592">
        <f t="shared" si="0"/>
        <v>0</v>
      </c>
      <c r="S6" s="592">
        <f t="shared" si="0"/>
        <v>0</v>
      </c>
      <c r="T6" s="592">
        <f t="shared" ref="T6:Y50" si="1">ROUND(BA6,0)</f>
        <v>0</v>
      </c>
      <c r="U6" s="592">
        <f t="shared" si="1"/>
        <v>0</v>
      </c>
      <c r="V6" s="592">
        <f t="shared" si="1"/>
        <v>0</v>
      </c>
      <c r="W6" s="592">
        <f t="shared" si="1"/>
        <v>0</v>
      </c>
      <c r="X6" s="592">
        <f t="shared" si="1"/>
        <v>0</v>
      </c>
      <c r="Y6" s="592">
        <f t="shared" si="1"/>
        <v>0</v>
      </c>
      <c r="Z6" s="593">
        <f t="shared" ref="Z6:Z50" si="2">SUM(C6:Y6)</f>
        <v>0</v>
      </c>
      <c r="AA6" s="42">
        <f>'t1'!M6</f>
        <v>0</v>
      </c>
      <c r="AJ6" s="594"/>
      <c r="AK6" s="594"/>
      <c r="AL6" s="594"/>
      <c r="AM6" s="595"/>
      <c r="AN6" s="595"/>
      <c r="AO6" s="595"/>
      <c r="AP6" s="595"/>
      <c r="AQ6" s="595"/>
      <c r="AR6" s="595"/>
      <c r="AS6" s="595"/>
      <c r="AT6" s="595"/>
      <c r="AU6" s="595"/>
      <c r="AV6" s="595"/>
      <c r="AW6" s="595"/>
      <c r="AX6" s="595"/>
      <c r="AY6" s="595"/>
      <c r="AZ6" s="595"/>
      <c r="BA6" s="595"/>
      <c r="BB6" s="595"/>
      <c r="BC6" s="595"/>
      <c r="BD6" s="595"/>
      <c r="BE6" s="595"/>
      <c r="BF6" s="595"/>
      <c r="BG6" s="593">
        <f t="shared" ref="BG6:BG50" si="3">SUM(AJ6:BF6)</f>
        <v>0</v>
      </c>
      <c r="BH6" s="42">
        <f>'t1'!AR6</f>
        <v>0</v>
      </c>
      <c r="CA6" s="596" t="s">
        <v>351</v>
      </c>
    </row>
    <row r="7" spans="1:79" ht="12.75" customHeight="1" x14ac:dyDescent="0.2">
      <c r="A7" s="34" t="str">
        <f>'t1'!A7</f>
        <v>SEGRETARIO B</v>
      </c>
      <c r="B7" s="283" t="str">
        <f>'t1'!B7</f>
        <v>0D0103</v>
      </c>
      <c r="C7" s="591">
        <f t="shared" ref="C7:N50" si="4">ROUND(AJ7,0)</f>
        <v>0</v>
      </c>
      <c r="D7" s="591">
        <f t="shared" si="0"/>
        <v>0</v>
      </c>
      <c r="E7" s="591">
        <f t="shared" si="0"/>
        <v>0</v>
      </c>
      <c r="F7" s="592">
        <f t="shared" si="0"/>
        <v>0</v>
      </c>
      <c r="G7" s="592">
        <f t="shared" si="0"/>
        <v>0</v>
      </c>
      <c r="H7" s="592">
        <f t="shared" si="0"/>
        <v>0</v>
      </c>
      <c r="I7" s="592">
        <f t="shared" si="0"/>
        <v>0</v>
      </c>
      <c r="J7" s="592">
        <f t="shared" si="0"/>
        <v>0</v>
      </c>
      <c r="K7" s="592">
        <f t="shared" si="0"/>
        <v>0</v>
      </c>
      <c r="L7" s="592">
        <f t="shared" si="0"/>
        <v>0</v>
      </c>
      <c r="M7" s="592">
        <f t="shared" si="0"/>
        <v>0</v>
      </c>
      <c r="N7" s="592">
        <f t="shared" si="0"/>
        <v>0</v>
      </c>
      <c r="O7" s="592">
        <f t="shared" si="0"/>
        <v>0</v>
      </c>
      <c r="P7" s="592">
        <f t="shared" si="0"/>
        <v>0</v>
      </c>
      <c r="Q7" s="592">
        <f t="shared" si="0"/>
        <v>0</v>
      </c>
      <c r="R7" s="592">
        <f t="shared" si="0"/>
        <v>0</v>
      </c>
      <c r="S7" s="592">
        <f t="shared" si="0"/>
        <v>0</v>
      </c>
      <c r="T7" s="592">
        <f t="shared" si="1"/>
        <v>0</v>
      </c>
      <c r="U7" s="592">
        <f t="shared" si="1"/>
        <v>0</v>
      </c>
      <c r="V7" s="592">
        <f t="shared" si="1"/>
        <v>0</v>
      </c>
      <c r="W7" s="592">
        <f t="shared" si="1"/>
        <v>0</v>
      </c>
      <c r="X7" s="592">
        <f t="shared" si="1"/>
        <v>0</v>
      </c>
      <c r="Y7" s="592">
        <f t="shared" si="1"/>
        <v>0</v>
      </c>
      <c r="Z7" s="593">
        <f t="shared" si="2"/>
        <v>0</v>
      </c>
      <c r="AA7" s="42">
        <f>'t1'!M7</f>
        <v>0</v>
      </c>
      <c r="AJ7" s="594"/>
      <c r="AK7" s="594"/>
      <c r="AL7" s="594"/>
      <c r="AM7" s="595"/>
      <c r="AN7" s="595"/>
      <c r="AO7" s="595"/>
      <c r="AP7" s="595"/>
      <c r="AQ7" s="595"/>
      <c r="AR7" s="595"/>
      <c r="AS7" s="595"/>
      <c r="AT7" s="595"/>
      <c r="AU7" s="595"/>
      <c r="AV7" s="595"/>
      <c r="AW7" s="595"/>
      <c r="AX7" s="595"/>
      <c r="AY7" s="595"/>
      <c r="AZ7" s="595"/>
      <c r="BA7" s="595"/>
      <c r="BB7" s="595"/>
      <c r="BC7" s="595"/>
      <c r="BD7" s="595"/>
      <c r="BE7" s="595"/>
      <c r="BF7" s="595"/>
      <c r="BG7" s="593">
        <f t="shared" si="3"/>
        <v>0</v>
      </c>
      <c r="BH7" s="42">
        <f>'t1'!AR7</f>
        <v>0</v>
      </c>
      <c r="CA7" s="596" t="s">
        <v>351</v>
      </c>
    </row>
    <row r="8" spans="1:79" ht="12.75" customHeight="1" x14ac:dyDescent="0.2">
      <c r="A8" s="34" t="str">
        <f>'t1'!A8</f>
        <v>SEGRETARIO C</v>
      </c>
      <c r="B8" s="283" t="str">
        <f>'t1'!B8</f>
        <v>0D0485</v>
      </c>
      <c r="C8" s="591">
        <f t="shared" si="4"/>
        <v>0</v>
      </c>
      <c r="D8" s="591">
        <f t="shared" si="0"/>
        <v>0</v>
      </c>
      <c r="E8" s="591">
        <f t="shared" si="0"/>
        <v>0</v>
      </c>
      <c r="F8" s="592">
        <f t="shared" si="0"/>
        <v>0</v>
      </c>
      <c r="G8" s="592">
        <f t="shared" si="0"/>
        <v>0</v>
      </c>
      <c r="H8" s="592">
        <f t="shared" si="0"/>
        <v>0</v>
      </c>
      <c r="I8" s="592">
        <f t="shared" si="0"/>
        <v>0</v>
      </c>
      <c r="J8" s="592">
        <f t="shared" si="0"/>
        <v>0</v>
      </c>
      <c r="K8" s="592">
        <f t="shared" si="0"/>
        <v>0</v>
      </c>
      <c r="L8" s="592">
        <f t="shared" si="0"/>
        <v>0</v>
      </c>
      <c r="M8" s="592">
        <f t="shared" si="0"/>
        <v>0</v>
      </c>
      <c r="N8" s="592">
        <f t="shared" si="0"/>
        <v>0</v>
      </c>
      <c r="O8" s="592">
        <f t="shared" si="0"/>
        <v>0</v>
      </c>
      <c r="P8" s="592">
        <f t="shared" si="0"/>
        <v>0</v>
      </c>
      <c r="Q8" s="592">
        <f t="shared" si="0"/>
        <v>0</v>
      </c>
      <c r="R8" s="592">
        <f t="shared" si="0"/>
        <v>0</v>
      </c>
      <c r="S8" s="592">
        <f t="shared" si="0"/>
        <v>0</v>
      </c>
      <c r="T8" s="592">
        <f t="shared" si="1"/>
        <v>0</v>
      </c>
      <c r="U8" s="592">
        <f t="shared" si="1"/>
        <v>0</v>
      </c>
      <c r="V8" s="592">
        <f t="shared" si="1"/>
        <v>0</v>
      </c>
      <c r="W8" s="592">
        <f t="shared" si="1"/>
        <v>0</v>
      </c>
      <c r="X8" s="592">
        <f t="shared" si="1"/>
        <v>0</v>
      </c>
      <c r="Y8" s="592">
        <f t="shared" si="1"/>
        <v>0</v>
      </c>
      <c r="Z8" s="593">
        <f t="shared" si="2"/>
        <v>0</v>
      </c>
      <c r="AA8" s="42">
        <f>'t1'!M8</f>
        <v>0</v>
      </c>
      <c r="AJ8" s="594"/>
      <c r="AK8" s="594"/>
      <c r="AL8" s="594"/>
      <c r="AM8" s="595"/>
      <c r="AN8" s="595"/>
      <c r="AO8" s="595"/>
      <c r="AP8" s="595"/>
      <c r="AQ8" s="595"/>
      <c r="AR8" s="595"/>
      <c r="AS8" s="595"/>
      <c r="AT8" s="595"/>
      <c r="AU8" s="595"/>
      <c r="AV8" s="595"/>
      <c r="AW8" s="595"/>
      <c r="AX8" s="595"/>
      <c r="AY8" s="595"/>
      <c r="AZ8" s="595"/>
      <c r="BA8" s="595"/>
      <c r="BB8" s="595"/>
      <c r="BC8" s="595"/>
      <c r="BD8" s="595"/>
      <c r="BE8" s="595"/>
      <c r="BF8" s="595"/>
      <c r="BG8" s="593">
        <f t="shared" si="3"/>
        <v>0</v>
      </c>
      <c r="BH8" s="42">
        <f>'t1'!AR8</f>
        <v>0</v>
      </c>
      <c r="CA8" s="596" t="s">
        <v>351</v>
      </c>
    </row>
    <row r="9" spans="1:79" ht="12.75" customHeight="1" x14ac:dyDescent="0.2">
      <c r="A9" s="34" t="str">
        <f>'t1'!A9</f>
        <v>DIRETTORE  GENERALE</v>
      </c>
      <c r="B9" s="283" t="str">
        <f>'t1'!B9</f>
        <v>0D0097</v>
      </c>
      <c r="C9" s="591">
        <f t="shared" si="4"/>
        <v>0</v>
      </c>
      <c r="D9" s="591">
        <f t="shared" si="4"/>
        <v>0</v>
      </c>
      <c r="E9" s="591">
        <f t="shared" si="4"/>
        <v>0</v>
      </c>
      <c r="F9" s="592">
        <f t="shared" si="4"/>
        <v>0</v>
      </c>
      <c r="G9" s="592">
        <f t="shared" si="4"/>
        <v>0</v>
      </c>
      <c r="H9" s="592">
        <f t="shared" si="4"/>
        <v>0</v>
      </c>
      <c r="I9" s="592">
        <f t="shared" si="4"/>
        <v>0</v>
      </c>
      <c r="J9" s="592">
        <f t="shared" si="4"/>
        <v>0</v>
      </c>
      <c r="K9" s="592">
        <f t="shared" si="4"/>
        <v>0</v>
      </c>
      <c r="L9" s="592">
        <f t="shared" si="4"/>
        <v>0</v>
      </c>
      <c r="M9" s="592">
        <f t="shared" si="0"/>
        <v>0</v>
      </c>
      <c r="N9" s="592">
        <f t="shared" si="0"/>
        <v>0</v>
      </c>
      <c r="O9" s="592">
        <f t="shared" si="0"/>
        <v>0</v>
      </c>
      <c r="P9" s="592">
        <f t="shared" si="0"/>
        <v>0</v>
      </c>
      <c r="Q9" s="592">
        <f t="shared" si="0"/>
        <v>0</v>
      </c>
      <c r="R9" s="592">
        <f t="shared" si="0"/>
        <v>0</v>
      </c>
      <c r="S9" s="592">
        <f t="shared" si="0"/>
        <v>0</v>
      </c>
      <c r="T9" s="592">
        <f t="shared" si="1"/>
        <v>0</v>
      </c>
      <c r="U9" s="592">
        <f t="shared" si="1"/>
        <v>0</v>
      </c>
      <c r="V9" s="592">
        <f t="shared" si="1"/>
        <v>0</v>
      </c>
      <c r="W9" s="592">
        <f t="shared" si="1"/>
        <v>0</v>
      </c>
      <c r="X9" s="592">
        <f t="shared" si="1"/>
        <v>0</v>
      </c>
      <c r="Y9" s="592">
        <f t="shared" si="1"/>
        <v>0</v>
      </c>
      <c r="Z9" s="593">
        <f>SUM(C9:Y9)</f>
        <v>0</v>
      </c>
      <c r="AA9" s="42">
        <f>'t1'!M9</f>
        <v>0</v>
      </c>
      <c r="AJ9" s="594"/>
      <c r="AK9" s="594"/>
      <c r="AL9" s="594"/>
      <c r="AM9" s="595"/>
      <c r="AN9" s="595"/>
      <c r="AO9" s="595"/>
      <c r="AP9" s="595"/>
      <c r="AQ9" s="595"/>
      <c r="AR9" s="595"/>
      <c r="AS9" s="595"/>
      <c r="AT9" s="595"/>
      <c r="AU9" s="595"/>
      <c r="AV9" s="595"/>
      <c r="AW9" s="595"/>
      <c r="AX9" s="595"/>
      <c r="AY9" s="595"/>
      <c r="AZ9" s="595"/>
      <c r="BA9" s="595"/>
      <c r="BB9" s="595"/>
      <c r="BC9" s="595"/>
      <c r="BD9" s="595"/>
      <c r="BE9" s="595"/>
      <c r="BF9" s="595"/>
      <c r="BG9" s="593">
        <f>SUM(AJ9:BF9)</f>
        <v>0</v>
      </c>
      <c r="BH9" s="42">
        <f>'t1'!AR12</f>
        <v>0</v>
      </c>
      <c r="CA9" s="596" t="s">
        <v>352</v>
      </c>
    </row>
    <row r="10" spans="1:79" ht="12.75" customHeight="1" x14ac:dyDescent="0.2">
      <c r="A10" s="34" t="str">
        <f>'t1'!A10</f>
        <v>ALTE SPECIALIZZ. FUORI D.O.</v>
      </c>
      <c r="B10" s="283" t="str">
        <f>'t1'!B10</f>
        <v>0D0095</v>
      </c>
      <c r="C10" s="591">
        <f t="shared" si="4"/>
        <v>0</v>
      </c>
      <c r="D10" s="591">
        <f t="shared" si="4"/>
        <v>0</v>
      </c>
      <c r="E10" s="591">
        <f t="shared" si="4"/>
        <v>0</v>
      </c>
      <c r="F10" s="592">
        <f t="shared" si="4"/>
        <v>0</v>
      </c>
      <c r="G10" s="592">
        <f t="shared" si="4"/>
        <v>0</v>
      </c>
      <c r="H10" s="592">
        <f t="shared" si="4"/>
        <v>0</v>
      </c>
      <c r="I10" s="592">
        <f t="shared" si="4"/>
        <v>0</v>
      </c>
      <c r="J10" s="592">
        <f t="shared" si="4"/>
        <v>0</v>
      </c>
      <c r="K10" s="592">
        <f t="shared" si="4"/>
        <v>0</v>
      </c>
      <c r="L10" s="592">
        <f t="shared" si="4"/>
        <v>0</v>
      </c>
      <c r="M10" s="592">
        <f t="shared" si="0"/>
        <v>0</v>
      </c>
      <c r="N10" s="592">
        <f t="shared" si="0"/>
        <v>0</v>
      </c>
      <c r="O10" s="592">
        <f t="shared" si="0"/>
        <v>0</v>
      </c>
      <c r="P10" s="592">
        <f t="shared" si="0"/>
        <v>0</v>
      </c>
      <c r="Q10" s="592">
        <f t="shared" si="0"/>
        <v>0</v>
      </c>
      <c r="R10" s="592">
        <f t="shared" si="0"/>
        <v>0</v>
      </c>
      <c r="S10" s="592">
        <f t="shared" si="0"/>
        <v>0</v>
      </c>
      <c r="T10" s="592">
        <f t="shared" si="1"/>
        <v>0</v>
      </c>
      <c r="U10" s="592">
        <f t="shared" si="1"/>
        <v>0</v>
      </c>
      <c r="V10" s="592">
        <f t="shared" si="1"/>
        <v>0</v>
      </c>
      <c r="W10" s="592">
        <f t="shared" si="1"/>
        <v>0</v>
      </c>
      <c r="X10" s="592">
        <f t="shared" si="1"/>
        <v>0</v>
      </c>
      <c r="Y10" s="592">
        <f t="shared" si="1"/>
        <v>0</v>
      </c>
      <c r="Z10" s="593">
        <f>SUM(C10:Y10)</f>
        <v>0</v>
      </c>
      <c r="AA10" s="42">
        <f>'t1'!M10</f>
        <v>0</v>
      </c>
      <c r="AJ10" s="594"/>
      <c r="AK10" s="594"/>
      <c r="AL10" s="594"/>
      <c r="AM10" s="595"/>
      <c r="AN10" s="595"/>
      <c r="AO10" s="595"/>
      <c r="AP10" s="595"/>
      <c r="AQ10" s="595"/>
      <c r="AR10" s="595"/>
      <c r="AS10" s="595"/>
      <c r="AT10" s="595"/>
      <c r="AU10" s="595"/>
      <c r="AV10" s="595"/>
      <c r="AW10" s="595"/>
      <c r="AX10" s="595"/>
      <c r="AY10" s="595"/>
      <c r="AZ10" s="595"/>
      <c r="BA10" s="595"/>
      <c r="BB10" s="595"/>
      <c r="BC10" s="595"/>
      <c r="BD10" s="595"/>
      <c r="BE10" s="595"/>
      <c r="BF10" s="595"/>
      <c r="BG10" s="593">
        <f>SUM(AJ10:BF10)</f>
        <v>0</v>
      </c>
      <c r="BH10" s="42">
        <f>'t1'!AR13</f>
        <v>0</v>
      </c>
      <c r="CA10" s="596" t="s">
        <v>352</v>
      </c>
    </row>
    <row r="11" spans="1:79" ht="12.75" customHeight="1" x14ac:dyDescent="0.2">
      <c r="A11" s="34" t="str">
        <f>'t1'!A11</f>
        <v>DIRIGENTE A TEMPO DETERMINATO FUORI D.O.</v>
      </c>
      <c r="B11" s="283" t="str">
        <f>'t1'!B11</f>
        <v>0D0098</v>
      </c>
      <c r="C11" s="591">
        <f t="shared" si="4"/>
        <v>0</v>
      </c>
      <c r="D11" s="591">
        <f t="shared" si="4"/>
        <v>0</v>
      </c>
      <c r="E11" s="591">
        <f t="shared" si="4"/>
        <v>0</v>
      </c>
      <c r="F11" s="592">
        <f t="shared" si="4"/>
        <v>0</v>
      </c>
      <c r="G11" s="592">
        <f t="shared" si="4"/>
        <v>0</v>
      </c>
      <c r="H11" s="592">
        <f t="shared" si="4"/>
        <v>0</v>
      </c>
      <c r="I11" s="592">
        <f t="shared" si="4"/>
        <v>0</v>
      </c>
      <c r="J11" s="592">
        <f t="shared" si="4"/>
        <v>0</v>
      </c>
      <c r="K11" s="592">
        <f t="shared" si="4"/>
        <v>0</v>
      </c>
      <c r="L11" s="592">
        <f t="shared" si="4"/>
        <v>0</v>
      </c>
      <c r="M11" s="592">
        <f t="shared" si="0"/>
        <v>0</v>
      </c>
      <c r="N11" s="592">
        <f t="shared" si="0"/>
        <v>0</v>
      </c>
      <c r="O11" s="592">
        <f t="shared" si="0"/>
        <v>0</v>
      </c>
      <c r="P11" s="592">
        <f t="shared" si="0"/>
        <v>0</v>
      </c>
      <c r="Q11" s="592">
        <f t="shared" si="0"/>
        <v>0</v>
      </c>
      <c r="R11" s="592">
        <f t="shared" si="0"/>
        <v>0</v>
      </c>
      <c r="S11" s="592">
        <f t="shared" si="0"/>
        <v>0</v>
      </c>
      <c r="T11" s="592">
        <f t="shared" si="1"/>
        <v>0</v>
      </c>
      <c r="U11" s="592">
        <f t="shared" si="1"/>
        <v>0</v>
      </c>
      <c r="V11" s="592">
        <f t="shared" si="1"/>
        <v>0</v>
      </c>
      <c r="W11" s="592">
        <f t="shared" si="1"/>
        <v>0</v>
      </c>
      <c r="X11" s="592">
        <f t="shared" si="1"/>
        <v>0</v>
      </c>
      <c r="Y11" s="592">
        <f t="shared" si="1"/>
        <v>0</v>
      </c>
      <c r="Z11" s="593">
        <f>SUM(C11:Y11)</f>
        <v>0</v>
      </c>
      <c r="AA11" s="42">
        <f>'t1'!M11</f>
        <v>0</v>
      </c>
      <c r="AJ11" s="594"/>
      <c r="AK11" s="594"/>
      <c r="AL11" s="594"/>
      <c r="AM11" s="595"/>
      <c r="AN11" s="595"/>
      <c r="AO11" s="595"/>
      <c r="AP11" s="595"/>
      <c r="AQ11" s="595"/>
      <c r="AR11" s="595"/>
      <c r="AS11" s="595"/>
      <c r="AT11" s="595"/>
      <c r="AU11" s="595"/>
      <c r="AV11" s="595"/>
      <c r="AW11" s="595"/>
      <c r="AX11" s="595"/>
      <c r="AY11" s="595"/>
      <c r="AZ11" s="595"/>
      <c r="BA11" s="595"/>
      <c r="BB11" s="595"/>
      <c r="BC11" s="595"/>
      <c r="BD11" s="595"/>
      <c r="BE11" s="595"/>
      <c r="BF11" s="595"/>
      <c r="BG11" s="593">
        <f>SUM(AJ11:BF11)</f>
        <v>0</v>
      </c>
      <c r="BH11" s="42">
        <f>'t1'!AR14</f>
        <v>0</v>
      </c>
      <c r="CA11" s="596" t="s">
        <v>353</v>
      </c>
    </row>
    <row r="12" spans="1:79" ht="12.75" customHeight="1" x14ac:dyDescent="0.2">
      <c r="A12" s="34" t="str">
        <f>'t1'!A12</f>
        <v>SEGRETARIO GENERALE CCIAA</v>
      </c>
      <c r="B12" s="283" t="str">
        <f>'t1'!B12</f>
        <v>0D0104</v>
      </c>
      <c r="C12" s="591">
        <f t="shared" si="4"/>
        <v>372</v>
      </c>
      <c r="D12" s="591">
        <f t="shared" si="4"/>
        <v>0</v>
      </c>
      <c r="E12" s="591">
        <f t="shared" si="4"/>
        <v>0</v>
      </c>
      <c r="F12" s="592">
        <f t="shared" si="4"/>
        <v>85197</v>
      </c>
      <c r="G12" s="592">
        <f t="shared" si="4"/>
        <v>56379</v>
      </c>
      <c r="H12" s="592">
        <f t="shared" si="4"/>
        <v>0</v>
      </c>
      <c r="I12" s="592">
        <f t="shared" si="4"/>
        <v>0</v>
      </c>
      <c r="J12" s="592">
        <f t="shared" si="4"/>
        <v>0</v>
      </c>
      <c r="K12" s="592">
        <f t="shared" si="4"/>
        <v>0</v>
      </c>
      <c r="L12" s="592">
        <f t="shared" si="4"/>
        <v>0</v>
      </c>
      <c r="M12" s="592">
        <f t="shared" si="0"/>
        <v>0</v>
      </c>
      <c r="N12" s="592">
        <f t="shared" si="0"/>
        <v>0</v>
      </c>
      <c r="O12" s="592">
        <f t="shared" si="0"/>
        <v>0</v>
      </c>
      <c r="P12" s="592">
        <f t="shared" si="0"/>
        <v>0</v>
      </c>
      <c r="Q12" s="592">
        <f t="shared" si="0"/>
        <v>0</v>
      </c>
      <c r="R12" s="592">
        <f t="shared" si="0"/>
        <v>0</v>
      </c>
      <c r="S12" s="592">
        <f t="shared" si="0"/>
        <v>0</v>
      </c>
      <c r="T12" s="592">
        <f t="shared" si="1"/>
        <v>0</v>
      </c>
      <c r="U12" s="592">
        <f t="shared" si="1"/>
        <v>0</v>
      </c>
      <c r="V12" s="592">
        <f t="shared" si="1"/>
        <v>0</v>
      </c>
      <c r="W12" s="592">
        <f t="shared" si="1"/>
        <v>1229</v>
      </c>
      <c r="X12" s="592">
        <f t="shared" si="1"/>
        <v>0</v>
      </c>
      <c r="Y12" s="592">
        <f t="shared" si="1"/>
        <v>0</v>
      </c>
      <c r="Z12" s="593">
        <f>SUM(C12:Y12)</f>
        <v>143177</v>
      </c>
      <c r="AA12" s="42">
        <f>'t1'!M12</f>
        <v>1</v>
      </c>
      <c r="AJ12" s="594">
        <v>372</v>
      </c>
      <c r="AK12" s="594"/>
      <c r="AL12" s="594"/>
      <c r="AM12" s="595">
        <v>85197</v>
      </c>
      <c r="AN12" s="595">
        <v>56379</v>
      </c>
      <c r="AO12" s="595"/>
      <c r="AP12" s="595"/>
      <c r="AQ12" s="595"/>
      <c r="AR12" s="595"/>
      <c r="AS12" s="595"/>
      <c r="AT12" s="595"/>
      <c r="AU12" s="595"/>
      <c r="AV12" s="595"/>
      <c r="AW12" s="595"/>
      <c r="AX12" s="595"/>
      <c r="AY12" s="595"/>
      <c r="AZ12" s="595"/>
      <c r="BA12" s="595"/>
      <c r="BB12" s="595"/>
      <c r="BC12" s="595"/>
      <c r="BD12" s="595">
        <v>1229</v>
      </c>
      <c r="BE12" s="595"/>
      <c r="BF12" s="595"/>
      <c r="BG12" s="593">
        <f>SUM(AJ12:BF12)</f>
        <v>143177</v>
      </c>
      <c r="BH12" s="42">
        <f>'t1'!AR9</f>
        <v>0</v>
      </c>
      <c r="CA12" s="596" t="s">
        <v>353</v>
      </c>
    </row>
    <row r="13" spans="1:79" ht="12.75" customHeight="1" x14ac:dyDescent="0.2">
      <c r="A13" s="34" t="str">
        <f>'t1'!A13</f>
        <v>DIRIGENTE A TEMPO INDETERMINATO</v>
      </c>
      <c r="B13" s="283" t="str">
        <f>'t1'!B13</f>
        <v>0D0164</v>
      </c>
      <c r="C13" s="591">
        <f t="shared" si="4"/>
        <v>856</v>
      </c>
      <c r="D13" s="591">
        <f t="shared" si="4"/>
        <v>0</v>
      </c>
      <c r="E13" s="591">
        <f t="shared" si="4"/>
        <v>0</v>
      </c>
      <c r="F13" s="592">
        <f t="shared" si="4"/>
        <v>98705</v>
      </c>
      <c r="G13" s="592">
        <f t="shared" si="4"/>
        <v>49016</v>
      </c>
      <c r="H13" s="592">
        <f t="shared" si="4"/>
        <v>0</v>
      </c>
      <c r="I13" s="592">
        <f t="shared" si="4"/>
        <v>0</v>
      </c>
      <c r="J13" s="592">
        <f t="shared" si="4"/>
        <v>0</v>
      </c>
      <c r="K13" s="592">
        <f t="shared" si="4"/>
        <v>0</v>
      </c>
      <c r="L13" s="592">
        <f t="shared" si="4"/>
        <v>0</v>
      </c>
      <c r="M13" s="592">
        <f t="shared" si="0"/>
        <v>0</v>
      </c>
      <c r="N13" s="592">
        <f t="shared" si="0"/>
        <v>0</v>
      </c>
      <c r="O13" s="592">
        <f t="shared" si="0"/>
        <v>0</v>
      </c>
      <c r="P13" s="592">
        <f t="shared" si="0"/>
        <v>0</v>
      </c>
      <c r="Q13" s="592">
        <f t="shared" si="0"/>
        <v>0</v>
      </c>
      <c r="R13" s="592">
        <f t="shared" si="0"/>
        <v>0</v>
      </c>
      <c r="S13" s="592">
        <f t="shared" si="0"/>
        <v>0</v>
      </c>
      <c r="T13" s="592">
        <f t="shared" si="1"/>
        <v>0</v>
      </c>
      <c r="U13" s="592">
        <f t="shared" si="1"/>
        <v>0</v>
      </c>
      <c r="V13" s="592">
        <f t="shared" si="1"/>
        <v>0</v>
      </c>
      <c r="W13" s="592">
        <f t="shared" si="1"/>
        <v>2439</v>
      </c>
      <c r="X13" s="592">
        <f t="shared" si="1"/>
        <v>0</v>
      </c>
      <c r="Y13" s="592">
        <f t="shared" si="1"/>
        <v>0</v>
      </c>
      <c r="Z13" s="593">
        <f>SUM(C13:Y13)</f>
        <v>151016</v>
      </c>
      <c r="AA13" s="42">
        <f>'t1'!M13</f>
        <v>1</v>
      </c>
      <c r="AJ13" s="594">
        <v>856</v>
      </c>
      <c r="AK13" s="594"/>
      <c r="AL13" s="594"/>
      <c r="AM13" s="595">
        <v>98705</v>
      </c>
      <c r="AN13" s="595">
        <v>49016</v>
      </c>
      <c r="AO13" s="595"/>
      <c r="AP13" s="595"/>
      <c r="AQ13" s="595"/>
      <c r="AR13" s="595"/>
      <c r="AS13" s="595"/>
      <c r="AT13" s="595"/>
      <c r="AU13" s="595"/>
      <c r="AV13" s="595"/>
      <c r="AW13" s="595"/>
      <c r="AX13" s="595"/>
      <c r="AY13" s="595"/>
      <c r="AZ13" s="595"/>
      <c r="BA13" s="595"/>
      <c r="BB13" s="595"/>
      <c r="BC13" s="595"/>
      <c r="BD13" s="595">
        <v>2439</v>
      </c>
      <c r="BE13" s="595"/>
      <c r="BF13" s="595"/>
      <c r="BG13" s="593">
        <f>SUM(AJ13:BF13)</f>
        <v>151016</v>
      </c>
      <c r="BH13" s="42">
        <f>'t1'!AR10</f>
        <v>0</v>
      </c>
      <c r="CA13" s="596" t="s">
        <v>353</v>
      </c>
    </row>
    <row r="14" spans="1:79" ht="12.75" customHeight="1" x14ac:dyDescent="0.2">
      <c r="A14" s="34" t="str">
        <f>'t1'!A14</f>
        <v>DIRIGENTE A TEMPO DETERMINATO IN D.O.</v>
      </c>
      <c r="B14" s="283" t="str">
        <f>'t1'!B14</f>
        <v>0D0165</v>
      </c>
      <c r="C14" s="591">
        <f t="shared" si="4"/>
        <v>0</v>
      </c>
      <c r="D14" s="591">
        <f t="shared" si="0"/>
        <v>0</v>
      </c>
      <c r="E14" s="591">
        <f t="shared" si="0"/>
        <v>0</v>
      </c>
      <c r="F14" s="592">
        <f t="shared" si="0"/>
        <v>0</v>
      </c>
      <c r="G14" s="592">
        <f t="shared" si="0"/>
        <v>0</v>
      </c>
      <c r="H14" s="592">
        <f t="shared" si="0"/>
        <v>0</v>
      </c>
      <c r="I14" s="592">
        <f t="shared" si="0"/>
        <v>0</v>
      </c>
      <c r="J14" s="592">
        <f t="shared" si="0"/>
        <v>0</v>
      </c>
      <c r="K14" s="592">
        <f t="shared" si="0"/>
        <v>0</v>
      </c>
      <c r="L14" s="592">
        <f t="shared" si="0"/>
        <v>0</v>
      </c>
      <c r="M14" s="592">
        <f t="shared" si="0"/>
        <v>0</v>
      </c>
      <c r="N14" s="592">
        <f t="shared" si="0"/>
        <v>0</v>
      </c>
      <c r="O14" s="592">
        <f t="shared" si="0"/>
        <v>0</v>
      </c>
      <c r="P14" s="592">
        <f t="shared" si="0"/>
        <v>0</v>
      </c>
      <c r="Q14" s="592">
        <f t="shared" si="0"/>
        <v>0</v>
      </c>
      <c r="R14" s="592">
        <f t="shared" si="0"/>
        <v>0</v>
      </c>
      <c r="S14" s="592">
        <f t="shared" si="0"/>
        <v>0</v>
      </c>
      <c r="T14" s="592">
        <f t="shared" si="1"/>
        <v>0</v>
      </c>
      <c r="U14" s="592">
        <f t="shared" si="1"/>
        <v>0</v>
      </c>
      <c r="V14" s="592">
        <f t="shared" si="1"/>
        <v>0</v>
      </c>
      <c r="W14" s="592">
        <f t="shared" si="1"/>
        <v>0</v>
      </c>
      <c r="X14" s="592">
        <f t="shared" si="1"/>
        <v>0</v>
      </c>
      <c r="Y14" s="592">
        <f t="shared" si="1"/>
        <v>0</v>
      </c>
      <c r="Z14" s="593">
        <f t="shared" si="2"/>
        <v>0</v>
      </c>
      <c r="AA14" s="42">
        <f>'t1'!M14</f>
        <v>0</v>
      </c>
      <c r="AJ14" s="594"/>
      <c r="AK14" s="594"/>
      <c r="AL14" s="594"/>
      <c r="AM14" s="595"/>
      <c r="AN14" s="595"/>
      <c r="AO14" s="595"/>
      <c r="AP14" s="595"/>
      <c r="AQ14" s="595"/>
      <c r="AR14" s="595"/>
      <c r="AS14" s="595"/>
      <c r="AT14" s="595"/>
      <c r="AU14" s="595"/>
      <c r="AV14" s="595"/>
      <c r="AW14" s="595"/>
      <c r="AX14" s="595"/>
      <c r="AY14" s="595"/>
      <c r="AZ14" s="595"/>
      <c r="BA14" s="595"/>
      <c r="BB14" s="595"/>
      <c r="BC14" s="595"/>
      <c r="BD14" s="595"/>
      <c r="BE14" s="595"/>
      <c r="BF14" s="595"/>
      <c r="BG14" s="593">
        <f t="shared" si="3"/>
        <v>0</v>
      </c>
      <c r="BH14" s="42">
        <f>'t1'!AR11</f>
        <v>0</v>
      </c>
      <c r="CA14" s="596" t="s">
        <v>353</v>
      </c>
    </row>
    <row r="15" spans="1:79" ht="12.75" customHeight="1" x14ac:dyDescent="0.2">
      <c r="A15" s="34" t="str">
        <f>'t1'!A15</f>
        <v xml:space="preserve">ALTE SPECIALIZZ. IN D.O. </v>
      </c>
      <c r="B15" s="283" t="str">
        <f>'t1'!B15</f>
        <v>0D0I95</v>
      </c>
      <c r="C15" s="591">
        <f t="shared" si="4"/>
        <v>0</v>
      </c>
      <c r="D15" s="591">
        <f t="shared" si="0"/>
        <v>0</v>
      </c>
      <c r="E15" s="591">
        <f t="shared" si="0"/>
        <v>0</v>
      </c>
      <c r="F15" s="592">
        <f t="shared" si="0"/>
        <v>0</v>
      </c>
      <c r="G15" s="592">
        <f t="shared" si="0"/>
        <v>0</v>
      </c>
      <c r="H15" s="592">
        <f t="shared" si="0"/>
        <v>0</v>
      </c>
      <c r="I15" s="592">
        <f t="shared" si="0"/>
        <v>0</v>
      </c>
      <c r="J15" s="592">
        <f t="shared" si="0"/>
        <v>0</v>
      </c>
      <c r="K15" s="592">
        <f t="shared" si="0"/>
        <v>0</v>
      </c>
      <c r="L15" s="592">
        <f t="shared" si="0"/>
        <v>0</v>
      </c>
      <c r="M15" s="592">
        <f t="shared" si="0"/>
        <v>0</v>
      </c>
      <c r="N15" s="592">
        <f t="shared" si="0"/>
        <v>0</v>
      </c>
      <c r="O15" s="592">
        <f t="shared" si="0"/>
        <v>0</v>
      </c>
      <c r="P15" s="592">
        <f t="shared" si="0"/>
        <v>0</v>
      </c>
      <c r="Q15" s="592">
        <f t="shared" si="0"/>
        <v>0</v>
      </c>
      <c r="R15" s="592">
        <f t="shared" si="0"/>
        <v>0</v>
      </c>
      <c r="S15" s="592">
        <f t="shared" si="0"/>
        <v>0</v>
      </c>
      <c r="T15" s="592">
        <f t="shared" si="1"/>
        <v>0</v>
      </c>
      <c r="U15" s="592">
        <f t="shared" si="1"/>
        <v>0</v>
      </c>
      <c r="V15" s="592">
        <f t="shared" si="1"/>
        <v>0</v>
      </c>
      <c r="W15" s="592">
        <f t="shared" si="1"/>
        <v>0</v>
      </c>
      <c r="X15" s="592">
        <f t="shared" si="1"/>
        <v>0</v>
      </c>
      <c r="Y15" s="592">
        <f t="shared" si="1"/>
        <v>0</v>
      </c>
      <c r="Z15" s="593">
        <f t="shared" si="2"/>
        <v>0</v>
      </c>
      <c r="AA15" s="42">
        <f>'t1'!M15</f>
        <v>0</v>
      </c>
      <c r="AJ15" s="594"/>
      <c r="AK15" s="594"/>
      <c r="AL15" s="594"/>
      <c r="AM15" s="595"/>
      <c r="AN15" s="595"/>
      <c r="AO15" s="595"/>
      <c r="AP15" s="595"/>
      <c r="AQ15" s="595"/>
      <c r="AR15" s="595"/>
      <c r="AS15" s="595"/>
      <c r="AT15" s="595"/>
      <c r="AU15" s="595"/>
      <c r="AV15" s="595"/>
      <c r="AW15" s="595"/>
      <c r="AX15" s="595"/>
      <c r="AY15" s="595"/>
      <c r="AZ15" s="595"/>
      <c r="BA15" s="595"/>
      <c r="BB15" s="595"/>
      <c r="BC15" s="595"/>
      <c r="BD15" s="595"/>
      <c r="BE15" s="595"/>
      <c r="BF15" s="595"/>
      <c r="BG15" s="593">
        <f t="shared" si="3"/>
        <v>0</v>
      </c>
      <c r="BH15" s="42">
        <f>'t1'!AR15</f>
        <v>0</v>
      </c>
      <c r="CA15" s="596" t="s">
        <v>352</v>
      </c>
    </row>
    <row r="16" spans="1:79" ht="12.75" customHeight="1" x14ac:dyDescent="0.2">
      <c r="A16" s="34" t="str">
        <f>'t1'!A16</f>
        <v>RESPONSABILE DEI SERVIZI O DEGLI UFFICI IN D.O</v>
      </c>
      <c r="B16" s="283" t="str">
        <f>'t1'!B16</f>
        <v>0D0I96</v>
      </c>
      <c r="C16" s="591">
        <f t="shared" si="4"/>
        <v>0</v>
      </c>
      <c r="D16" s="591">
        <f t="shared" si="4"/>
        <v>0</v>
      </c>
      <c r="E16" s="591">
        <f t="shared" si="4"/>
        <v>0</v>
      </c>
      <c r="F16" s="592">
        <f t="shared" si="4"/>
        <v>0</v>
      </c>
      <c r="G16" s="592">
        <f t="shared" si="4"/>
        <v>0</v>
      </c>
      <c r="H16" s="592">
        <f t="shared" si="4"/>
        <v>0</v>
      </c>
      <c r="I16" s="592">
        <f t="shared" si="4"/>
        <v>0</v>
      </c>
      <c r="J16" s="592">
        <f t="shared" si="0"/>
        <v>0</v>
      </c>
      <c r="K16" s="592">
        <f>ROUND(AR16,0)</f>
        <v>0</v>
      </c>
      <c r="L16" s="592">
        <f t="shared" si="0"/>
        <v>0</v>
      </c>
      <c r="M16" s="592">
        <f t="shared" si="0"/>
        <v>0</v>
      </c>
      <c r="N16" s="592">
        <f t="shared" si="0"/>
        <v>0</v>
      </c>
      <c r="O16" s="592">
        <f t="shared" si="0"/>
        <v>0</v>
      </c>
      <c r="P16" s="592">
        <f t="shared" si="0"/>
        <v>0</v>
      </c>
      <c r="Q16" s="592">
        <f t="shared" si="0"/>
        <v>0</v>
      </c>
      <c r="R16" s="592">
        <f t="shared" si="0"/>
        <v>0</v>
      </c>
      <c r="S16" s="592">
        <f t="shared" si="0"/>
        <v>0</v>
      </c>
      <c r="T16" s="592">
        <f t="shared" si="1"/>
        <v>0</v>
      </c>
      <c r="U16" s="592">
        <f t="shared" si="1"/>
        <v>0</v>
      </c>
      <c r="V16" s="592">
        <f t="shared" si="1"/>
        <v>0</v>
      </c>
      <c r="W16" s="592">
        <f t="shared" si="1"/>
        <v>0</v>
      </c>
      <c r="X16" s="592">
        <f t="shared" si="1"/>
        <v>0</v>
      </c>
      <c r="Y16" s="592">
        <f t="shared" si="1"/>
        <v>0</v>
      </c>
      <c r="Z16" s="593">
        <f t="shared" si="2"/>
        <v>0</v>
      </c>
      <c r="AA16" s="42">
        <f>'t1'!M16</f>
        <v>0</v>
      </c>
      <c r="AJ16" s="594"/>
      <c r="AK16" s="594"/>
      <c r="AL16" s="594"/>
      <c r="AM16" s="595"/>
      <c r="AN16" s="595"/>
      <c r="AO16" s="595"/>
      <c r="AP16" s="595"/>
      <c r="AQ16" s="595"/>
      <c r="AR16" s="595"/>
      <c r="AS16" s="595"/>
      <c r="AT16" s="595"/>
      <c r="AU16" s="595"/>
      <c r="AV16" s="595"/>
      <c r="AW16" s="595"/>
      <c r="AX16" s="595"/>
      <c r="AY16" s="595"/>
      <c r="AZ16" s="595"/>
      <c r="BA16" s="595"/>
      <c r="BB16" s="595"/>
      <c r="BC16" s="595"/>
      <c r="BD16" s="595"/>
      <c r="BE16" s="595"/>
      <c r="BF16" s="595"/>
      <c r="BG16" s="593">
        <f t="shared" si="3"/>
        <v>0</v>
      </c>
      <c r="BH16" s="42">
        <f>'t1'!AR16</f>
        <v>0</v>
      </c>
      <c r="CA16" s="596" t="s">
        <v>354</v>
      </c>
    </row>
    <row r="17" spans="1:79" ht="12.75" customHeight="1" x14ac:dyDescent="0.2">
      <c r="A17" s="34" t="str">
        <f>'t1'!A17</f>
        <v>POSIZIONE ECONOMICA D7</v>
      </c>
      <c r="B17" s="283" t="str">
        <f>'t1'!B17</f>
        <v>0D7000</v>
      </c>
      <c r="C17" s="591">
        <f t="shared" si="4"/>
        <v>398</v>
      </c>
      <c r="D17" s="591">
        <f t="shared" si="0"/>
        <v>0</v>
      </c>
      <c r="E17" s="591">
        <f t="shared" si="0"/>
        <v>0</v>
      </c>
      <c r="F17" s="592">
        <f t="shared" si="0"/>
        <v>52975</v>
      </c>
      <c r="G17" s="592">
        <f t="shared" si="0"/>
        <v>14433</v>
      </c>
      <c r="H17" s="592">
        <f t="shared" si="0"/>
        <v>5079</v>
      </c>
      <c r="I17" s="592">
        <f t="shared" si="0"/>
        <v>0</v>
      </c>
      <c r="J17" s="592">
        <f t="shared" si="0"/>
        <v>2700</v>
      </c>
      <c r="K17" s="592">
        <f t="shared" si="0"/>
        <v>0</v>
      </c>
      <c r="L17" s="592">
        <f t="shared" si="0"/>
        <v>0</v>
      </c>
      <c r="M17" s="592">
        <f t="shared" si="0"/>
        <v>415</v>
      </c>
      <c r="N17" s="592">
        <f t="shared" si="0"/>
        <v>0</v>
      </c>
      <c r="O17" s="592">
        <f t="shared" si="0"/>
        <v>4776</v>
      </c>
      <c r="P17" s="592">
        <f t="shared" si="0"/>
        <v>9499</v>
      </c>
      <c r="Q17" s="592">
        <f t="shared" si="0"/>
        <v>0</v>
      </c>
      <c r="R17" s="592">
        <f t="shared" si="0"/>
        <v>0</v>
      </c>
      <c r="S17" s="592">
        <f t="shared" si="0"/>
        <v>0</v>
      </c>
      <c r="T17" s="592">
        <f t="shared" si="1"/>
        <v>0</v>
      </c>
      <c r="U17" s="592">
        <f t="shared" si="1"/>
        <v>0</v>
      </c>
      <c r="V17" s="592">
        <f t="shared" si="1"/>
        <v>0</v>
      </c>
      <c r="W17" s="592">
        <f t="shared" si="1"/>
        <v>0</v>
      </c>
      <c r="X17" s="592">
        <f t="shared" si="1"/>
        <v>0</v>
      </c>
      <c r="Y17" s="592">
        <f t="shared" si="1"/>
        <v>1705</v>
      </c>
      <c r="Z17" s="593">
        <f t="shared" si="2"/>
        <v>91980</v>
      </c>
      <c r="AA17" s="42">
        <f>'t1'!M17</f>
        <v>1</v>
      </c>
      <c r="AJ17" s="594">
        <v>398</v>
      </c>
      <c r="AK17" s="594"/>
      <c r="AL17" s="594"/>
      <c r="AM17" s="595">
        <v>52975</v>
      </c>
      <c r="AN17" s="595">
        <v>14433</v>
      </c>
      <c r="AO17" s="595">
        <v>5079</v>
      </c>
      <c r="AP17" s="595"/>
      <c r="AQ17" s="595">
        <v>2700</v>
      </c>
      <c r="AR17" s="595"/>
      <c r="AS17" s="595"/>
      <c r="AT17" s="595">
        <v>415</v>
      </c>
      <c r="AU17" s="595"/>
      <c r="AV17" s="595">
        <v>4776</v>
      </c>
      <c r="AW17" s="595">
        <v>9499</v>
      </c>
      <c r="AX17" s="595"/>
      <c r="AY17" s="595"/>
      <c r="AZ17" s="595"/>
      <c r="BA17" s="595"/>
      <c r="BB17" s="595"/>
      <c r="BC17" s="595"/>
      <c r="BD17" s="595"/>
      <c r="BE17" s="595"/>
      <c r="BF17" s="595">
        <v>1705</v>
      </c>
      <c r="BG17" s="593">
        <f t="shared" si="3"/>
        <v>91980</v>
      </c>
      <c r="BH17" s="42">
        <f>'t1'!AR17</f>
        <v>0</v>
      </c>
      <c r="CA17" s="596" t="s">
        <v>354</v>
      </c>
    </row>
    <row r="18" spans="1:79" ht="12.75" customHeight="1" x14ac:dyDescent="0.2">
      <c r="A18" s="34" t="str">
        <f>'t1'!A18</f>
        <v>POSIZIONE ECONOMICA D6</v>
      </c>
      <c r="B18" s="283" t="str">
        <f>'t1'!B18</f>
        <v>099000</v>
      </c>
      <c r="C18" s="591">
        <f t="shared" si="4"/>
        <v>1234</v>
      </c>
      <c r="D18" s="591">
        <f t="shared" si="0"/>
        <v>0</v>
      </c>
      <c r="E18" s="591">
        <f t="shared" si="0"/>
        <v>0</v>
      </c>
      <c r="F18" s="592">
        <f t="shared" si="0"/>
        <v>0</v>
      </c>
      <c r="G18" s="592">
        <f t="shared" si="0"/>
        <v>0</v>
      </c>
      <c r="H18" s="592">
        <f t="shared" si="0"/>
        <v>4631</v>
      </c>
      <c r="I18" s="592">
        <f t="shared" si="0"/>
        <v>0</v>
      </c>
      <c r="J18" s="592">
        <f t="shared" si="0"/>
        <v>0</v>
      </c>
      <c r="K18" s="592">
        <f t="shared" si="0"/>
        <v>0</v>
      </c>
      <c r="L18" s="592">
        <f t="shared" si="0"/>
        <v>0</v>
      </c>
      <c r="M18" s="592">
        <f t="shared" si="0"/>
        <v>40</v>
      </c>
      <c r="N18" s="592">
        <f t="shared" si="0"/>
        <v>0</v>
      </c>
      <c r="O18" s="592">
        <f t="shared" si="0"/>
        <v>11154</v>
      </c>
      <c r="P18" s="592">
        <f t="shared" si="0"/>
        <v>28035</v>
      </c>
      <c r="Q18" s="592">
        <f t="shared" si="0"/>
        <v>0</v>
      </c>
      <c r="R18" s="592">
        <f t="shared" si="0"/>
        <v>0</v>
      </c>
      <c r="S18" s="592">
        <f t="shared" si="0"/>
        <v>0</v>
      </c>
      <c r="T18" s="592">
        <f t="shared" si="1"/>
        <v>0</v>
      </c>
      <c r="U18" s="592">
        <f t="shared" si="1"/>
        <v>180</v>
      </c>
      <c r="V18" s="592">
        <f t="shared" si="1"/>
        <v>0</v>
      </c>
      <c r="W18" s="592">
        <f t="shared" si="1"/>
        <v>0</v>
      </c>
      <c r="X18" s="592">
        <f t="shared" si="1"/>
        <v>0</v>
      </c>
      <c r="Y18" s="592">
        <f t="shared" si="1"/>
        <v>6104</v>
      </c>
      <c r="Z18" s="593">
        <f t="shared" si="2"/>
        <v>51378</v>
      </c>
      <c r="AA18" s="42">
        <f>'t1'!M18</f>
        <v>1</v>
      </c>
      <c r="AJ18" s="594">
        <v>1234</v>
      </c>
      <c r="AK18" s="594"/>
      <c r="AL18" s="594"/>
      <c r="AM18" s="595"/>
      <c r="AN18" s="595"/>
      <c r="AO18" s="595">
        <v>4631</v>
      </c>
      <c r="AP18" s="595"/>
      <c r="AQ18" s="595"/>
      <c r="AR18" s="595"/>
      <c r="AS18" s="595"/>
      <c r="AT18" s="595">
        <v>40</v>
      </c>
      <c r="AU18" s="595"/>
      <c r="AV18" s="595">
        <v>11154</v>
      </c>
      <c r="AW18" s="595">
        <v>28035</v>
      </c>
      <c r="AX18" s="595"/>
      <c r="AY18" s="595"/>
      <c r="AZ18" s="595"/>
      <c r="BA18" s="595"/>
      <c r="BB18" s="595">
        <v>180</v>
      </c>
      <c r="BC18" s="595"/>
      <c r="BD18" s="595"/>
      <c r="BE18" s="595"/>
      <c r="BF18" s="595">
        <v>6104</v>
      </c>
      <c r="BG18" s="593">
        <f t="shared" si="3"/>
        <v>51378</v>
      </c>
      <c r="BH18" s="42">
        <f>'t1'!AR18</f>
        <v>0</v>
      </c>
      <c r="CA18" s="596" t="s">
        <v>354</v>
      </c>
    </row>
    <row r="19" spans="1:79" ht="12.75" customHeight="1" x14ac:dyDescent="0.2">
      <c r="A19" s="34" t="str">
        <f>'t1'!A19</f>
        <v>POSIZIONE ECONOMICA D5</v>
      </c>
      <c r="B19" s="283" t="str">
        <f>'t1'!B19</f>
        <v>0D5000</v>
      </c>
      <c r="C19" s="591">
        <f t="shared" si="4"/>
        <v>0</v>
      </c>
      <c r="D19" s="591">
        <f t="shared" si="0"/>
        <v>0</v>
      </c>
      <c r="E19" s="591">
        <f t="shared" si="0"/>
        <v>0</v>
      </c>
      <c r="F19" s="592">
        <f t="shared" si="0"/>
        <v>0</v>
      </c>
      <c r="G19" s="592">
        <f t="shared" si="0"/>
        <v>0</v>
      </c>
      <c r="H19" s="592">
        <f t="shared" si="0"/>
        <v>727</v>
      </c>
      <c r="I19" s="592">
        <f t="shared" si="0"/>
        <v>0</v>
      </c>
      <c r="J19" s="592">
        <f t="shared" si="0"/>
        <v>0</v>
      </c>
      <c r="K19" s="592">
        <f t="shared" si="0"/>
        <v>0</v>
      </c>
      <c r="L19" s="592">
        <f t="shared" si="0"/>
        <v>0</v>
      </c>
      <c r="M19" s="592">
        <f t="shared" si="0"/>
        <v>0</v>
      </c>
      <c r="N19" s="592">
        <f t="shared" si="0"/>
        <v>0</v>
      </c>
      <c r="O19" s="592">
        <f t="shared" si="0"/>
        <v>1750</v>
      </c>
      <c r="P19" s="592">
        <f t="shared" si="0"/>
        <v>3445</v>
      </c>
      <c r="Q19" s="592">
        <f t="shared" si="0"/>
        <v>0</v>
      </c>
      <c r="R19" s="592">
        <f t="shared" si="0"/>
        <v>0</v>
      </c>
      <c r="S19" s="592">
        <f t="shared" si="0"/>
        <v>0</v>
      </c>
      <c r="T19" s="592">
        <f t="shared" si="1"/>
        <v>0</v>
      </c>
      <c r="U19" s="592">
        <f t="shared" si="1"/>
        <v>0</v>
      </c>
      <c r="V19" s="592">
        <f t="shared" si="1"/>
        <v>0</v>
      </c>
      <c r="W19" s="592">
        <f t="shared" si="1"/>
        <v>0</v>
      </c>
      <c r="X19" s="592">
        <f t="shared" si="1"/>
        <v>0</v>
      </c>
      <c r="Y19" s="592">
        <f t="shared" si="1"/>
        <v>476</v>
      </c>
      <c r="Z19" s="593">
        <f t="shared" si="2"/>
        <v>6398</v>
      </c>
      <c r="AA19" s="42">
        <f>'t1'!M19</f>
        <v>1</v>
      </c>
      <c r="AJ19" s="594"/>
      <c r="AK19" s="594"/>
      <c r="AL19" s="594"/>
      <c r="AM19" s="595"/>
      <c r="AN19" s="595"/>
      <c r="AO19" s="595">
        <v>727</v>
      </c>
      <c r="AP19" s="595"/>
      <c r="AQ19" s="595"/>
      <c r="AR19" s="595"/>
      <c r="AS19" s="595"/>
      <c r="AT19" s="595"/>
      <c r="AU19" s="595"/>
      <c r="AV19" s="595">
        <v>1750</v>
      </c>
      <c r="AW19" s="595">
        <v>3445</v>
      </c>
      <c r="AX19" s="595"/>
      <c r="AY19" s="595"/>
      <c r="AZ19" s="595"/>
      <c r="BA19" s="595"/>
      <c r="BB19" s="595"/>
      <c r="BC19" s="595"/>
      <c r="BD19" s="595"/>
      <c r="BE19" s="595"/>
      <c r="BF19" s="595">
        <v>476</v>
      </c>
      <c r="BG19" s="593">
        <f t="shared" si="3"/>
        <v>6398</v>
      </c>
      <c r="BH19" s="42">
        <f>'t1'!AR19</f>
        <v>0</v>
      </c>
      <c r="CA19" s="596" t="s">
        <v>354</v>
      </c>
    </row>
    <row r="20" spans="1:79" ht="12.75" customHeight="1" x14ac:dyDescent="0.2">
      <c r="A20" s="34" t="str">
        <f>'t1'!A20</f>
        <v>POSIZIONE ECONOMICA D4</v>
      </c>
      <c r="B20" s="283" t="str">
        <f>'t1'!B20</f>
        <v>0D4000</v>
      </c>
      <c r="C20" s="591">
        <f t="shared" si="4"/>
        <v>223</v>
      </c>
      <c r="D20" s="591">
        <f t="shared" si="0"/>
        <v>0</v>
      </c>
      <c r="E20" s="591">
        <f t="shared" si="0"/>
        <v>0</v>
      </c>
      <c r="F20" s="592">
        <f t="shared" si="0"/>
        <v>0</v>
      </c>
      <c r="G20" s="592">
        <f t="shared" si="0"/>
        <v>0</v>
      </c>
      <c r="H20" s="592">
        <f t="shared" si="0"/>
        <v>2413</v>
      </c>
      <c r="I20" s="592">
        <f t="shared" si="0"/>
        <v>0</v>
      </c>
      <c r="J20" s="592">
        <f t="shared" si="0"/>
        <v>0</v>
      </c>
      <c r="K20" s="592">
        <f t="shared" si="0"/>
        <v>0</v>
      </c>
      <c r="L20" s="592">
        <f t="shared" si="0"/>
        <v>0</v>
      </c>
      <c r="M20" s="592">
        <f t="shared" si="0"/>
        <v>20</v>
      </c>
      <c r="N20" s="592">
        <f t="shared" si="0"/>
        <v>0</v>
      </c>
      <c r="O20" s="592">
        <f t="shared" si="0"/>
        <v>5811</v>
      </c>
      <c r="P20" s="592">
        <f t="shared" si="0"/>
        <v>13267</v>
      </c>
      <c r="Q20" s="592">
        <f t="shared" si="0"/>
        <v>0</v>
      </c>
      <c r="R20" s="592">
        <f t="shared" si="0"/>
        <v>0</v>
      </c>
      <c r="S20" s="592">
        <f t="shared" si="0"/>
        <v>0</v>
      </c>
      <c r="T20" s="592">
        <f t="shared" si="1"/>
        <v>0</v>
      </c>
      <c r="U20" s="592">
        <f t="shared" si="1"/>
        <v>221</v>
      </c>
      <c r="V20" s="592">
        <f t="shared" si="1"/>
        <v>0</v>
      </c>
      <c r="W20" s="592">
        <f t="shared" si="1"/>
        <v>0</v>
      </c>
      <c r="X20" s="592">
        <f t="shared" si="1"/>
        <v>0</v>
      </c>
      <c r="Y20" s="592">
        <f t="shared" si="1"/>
        <v>3224</v>
      </c>
      <c r="Z20" s="593">
        <f t="shared" si="2"/>
        <v>25179</v>
      </c>
      <c r="AA20" s="42">
        <f>'t1'!M20</f>
        <v>1</v>
      </c>
      <c r="AJ20" s="594">
        <v>223</v>
      </c>
      <c r="AK20" s="594"/>
      <c r="AL20" s="594"/>
      <c r="AM20" s="595"/>
      <c r="AN20" s="595"/>
      <c r="AO20" s="595">
        <v>2413</v>
      </c>
      <c r="AP20" s="595"/>
      <c r="AQ20" s="595"/>
      <c r="AR20" s="595"/>
      <c r="AS20" s="595"/>
      <c r="AT20" s="595">
        <v>20</v>
      </c>
      <c r="AU20" s="595"/>
      <c r="AV20" s="595">
        <v>5811</v>
      </c>
      <c r="AW20" s="595">
        <v>13267</v>
      </c>
      <c r="AX20" s="595"/>
      <c r="AY20" s="595"/>
      <c r="AZ20" s="595"/>
      <c r="BA20" s="595"/>
      <c r="BB20" s="595">
        <v>221</v>
      </c>
      <c r="BC20" s="595"/>
      <c r="BD20" s="595"/>
      <c r="BE20" s="595"/>
      <c r="BF20" s="595">
        <v>3224</v>
      </c>
      <c r="BG20" s="593">
        <f t="shared" si="3"/>
        <v>25179</v>
      </c>
      <c r="BH20" s="42">
        <f>'t1'!AR20</f>
        <v>0</v>
      </c>
      <c r="CA20" s="596" t="s">
        <v>354</v>
      </c>
    </row>
    <row r="21" spans="1:79" ht="12.75" customHeight="1" x14ac:dyDescent="0.2">
      <c r="A21" s="34" t="str">
        <f>'t1'!A21</f>
        <v>POSIZIONE ECONOMICA D3</v>
      </c>
      <c r="B21" s="283" t="str">
        <f>'t1'!B21</f>
        <v>050000</v>
      </c>
      <c r="C21" s="591">
        <f t="shared" si="4"/>
        <v>828</v>
      </c>
      <c r="D21" s="591">
        <f t="shared" si="0"/>
        <v>0</v>
      </c>
      <c r="E21" s="591">
        <f t="shared" si="0"/>
        <v>0</v>
      </c>
      <c r="F21" s="592">
        <f t="shared" si="0"/>
        <v>0</v>
      </c>
      <c r="G21" s="592">
        <f t="shared" si="0"/>
        <v>0</v>
      </c>
      <c r="H21" s="592">
        <f t="shared" si="0"/>
        <v>3973</v>
      </c>
      <c r="I21" s="592">
        <f t="shared" si="0"/>
        <v>0</v>
      </c>
      <c r="J21" s="592">
        <f t="shared" si="0"/>
        <v>0</v>
      </c>
      <c r="K21" s="592">
        <f t="shared" si="0"/>
        <v>0</v>
      </c>
      <c r="L21" s="592">
        <f t="shared" si="0"/>
        <v>0</v>
      </c>
      <c r="M21" s="592">
        <f t="shared" si="0"/>
        <v>60</v>
      </c>
      <c r="N21" s="592">
        <f t="shared" si="0"/>
        <v>0</v>
      </c>
      <c r="O21" s="592">
        <f t="shared" si="0"/>
        <v>9568</v>
      </c>
      <c r="P21" s="592">
        <f t="shared" si="0"/>
        <v>23617</v>
      </c>
      <c r="Q21" s="592">
        <f t="shared" si="0"/>
        <v>0</v>
      </c>
      <c r="R21" s="592">
        <f t="shared" si="0"/>
        <v>0</v>
      </c>
      <c r="S21" s="592">
        <f t="shared" si="0"/>
        <v>0</v>
      </c>
      <c r="T21" s="592">
        <f t="shared" si="1"/>
        <v>0</v>
      </c>
      <c r="U21" s="592">
        <f t="shared" si="1"/>
        <v>693</v>
      </c>
      <c r="V21" s="592">
        <f t="shared" si="1"/>
        <v>0</v>
      </c>
      <c r="W21" s="592">
        <f t="shared" si="1"/>
        <v>0</v>
      </c>
      <c r="X21" s="592">
        <f t="shared" si="1"/>
        <v>0</v>
      </c>
      <c r="Y21" s="592">
        <f t="shared" si="1"/>
        <v>5192</v>
      </c>
      <c r="Z21" s="593">
        <f t="shared" si="2"/>
        <v>43931</v>
      </c>
      <c r="AA21" s="42">
        <f>'t1'!M21</f>
        <v>1</v>
      </c>
      <c r="AJ21" s="594">
        <v>828</v>
      </c>
      <c r="AK21" s="594"/>
      <c r="AL21" s="594"/>
      <c r="AM21" s="595"/>
      <c r="AN21" s="595"/>
      <c r="AO21" s="595">
        <v>3973</v>
      </c>
      <c r="AP21" s="595"/>
      <c r="AQ21" s="595"/>
      <c r="AR21" s="595"/>
      <c r="AS21" s="595"/>
      <c r="AT21" s="595">
        <v>60</v>
      </c>
      <c r="AU21" s="595"/>
      <c r="AV21" s="595">
        <v>9568</v>
      </c>
      <c r="AW21" s="595">
        <v>23617</v>
      </c>
      <c r="AX21" s="595"/>
      <c r="AY21" s="595"/>
      <c r="AZ21" s="595"/>
      <c r="BA21" s="595"/>
      <c r="BB21" s="595">
        <v>693</v>
      </c>
      <c r="BC21" s="595"/>
      <c r="BD21" s="595"/>
      <c r="BE21" s="595"/>
      <c r="BF21" s="595">
        <v>5192</v>
      </c>
      <c r="BG21" s="593">
        <f t="shared" si="3"/>
        <v>43931</v>
      </c>
      <c r="BH21" s="42">
        <f>'t1'!AR21</f>
        <v>0</v>
      </c>
      <c r="CA21" s="596" t="s">
        <v>354</v>
      </c>
    </row>
    <row r="22" spans="1:79" ht="12.75" customHeight="1" x14ac:dyDescent="0.2">
      <c r="A22" s="34" t="str">
        <f>'t1'!A22</f>
        <v>POSIZIONE ECONOMICA D2</v>
      </c>
      <c r="B22" s="283" t="str">
        <f>'t1'!B22</f>
        <v>049000</v>
      </c>
      <c r="C22" s="591">
        <f t="shared" si="4"/>
        <v>0</v>
      </c>
      <c r="D22" s="591">
        <f t="shared" si="0"/>
        <v>0</v>
      </c>
      <c r="E22" s="591">
        <f t="shared" si="0"/>
        <v>0</v>
      </c>
      <c r="F22" s="592">
        <f t="shared" si="0"/>
        <v>0</v>
      </c>
      <c r="G22" s="592">
        <f t="shared" si="0"/>
        <v>0</v>
      </c>
      <c r="H22" s="592">
        <f t="shared" si="0"/>
        <v>0</v>
      </c>
      <c r="I22" s="592">
        <f t="shared" si="0"/>
        <v>0</v>
      </c>
      <c r="J22" s="592">
        <f t="shared" si="0"/>
        <v>0</v>
      </c>
      <c r="K22" s="592">
        <f t="shared" si="0"/>
        <v>0</v>
      </c>
      <c r="L22" s="592">
        <f t="shared" si="0"/>
        <v>0</v>
      </c>
      <c r="M22" s="592">
        <f t="shared" si="0"/>
        <v>0</v>
      </c>
      <c r="N22" s="592">
        <f t="shared" si="0"/>
        <v>0</v>
      </c>
      <c r="O22" s="592">
        <f t="shared" si="0"/>
        <v>0</v>
      </c>
      <c r="P22" s="592">
        <f t="shared" si="0"/>
        <v>0</v>
      </c>
      <c r="Q22" s="592">
        <f t="shared" si="0"/>
        <v>0</v>
      </c>
      <c r="R22" s="592">
        <f t="shared" si="0"/>
        <v>0</v>
      </c>
      <c r="S22" s="592">
        <f t="shared" si="0"/>
        <v>0</v>
      </c>
      <c r="T22" s="592">
        <f t="shared" si="1"/>
        <v>0</v>
      </c>
      <c r="U22" s="592">
        <f t="shared" si="1"/>
        <v>0</v>
      </c>
      <c r="V22" s="592">
        <f t="shared" si="1"/>
        <v>0</v>
      </c>
      <c r="W22" s="592">
        <f t="shared" si="1"/>
        <v>0</v>
      </c>
      <c r="X22" s="592">
        <f t="shared" si="1"/>
        <v>0</v>
      </c>
      <c r="Y22" s="592">
        <f t="shared" si="1"/>
        <v>0</v>
      </c>
      <c r="Z22" s="593">
        <f t="shared" si="2"/>
        <v>0</v>
      </c>
      <c r="AA22" s="42">
        <f>'t1'!M22</f>
        <v>0</v>
      </c>
      <c r="AJ22" s="594"/>
      <c r="AK22" s="594"/>
      <c r="AL22" s="594"/>
      <c r="AM22" s="595"/>
      <c r="AN22" s="595"/>
      <c r="AO22" s="595"/>
      <c r="AP22" s="595"/>
      <c r="AQ22" s="595"/>
      <c r="AR22" s="595"/>
      <c r="AS22" s="595"/>
      <c r="AT22" s="595"/>
      <c r="AU22" s="595"/>
      <c r="AV22" s="595"/>
      <c r="AW22" s="595"/>
      <c r="AX22" s="595"/>
      <c r="AY22" s="595"/>
      <c r="AZ22" s="595"/>
      <c r="BA22" s="595"/>
      <c r="BB22" s="595"/>
      <c r="BC22" s="595"/>
      <c r="BD22" s="595"/>
      <c r="BE22" s="595"/>
      <c r="BF22" s="595"/>
      <c r="BG22" s="593">
        <f t="shared" si="3"/>
        <v>0</v>
      </c>
      <c r="BH22" s="42">
        <f>'t1'!AR22</f>
        <v>0</v>
      </c>
      <c r="CA22" s="596" t="s">
        <v>354</v>
      </c>
    </row>
    <row r="23" spans="1:79" ht="12.75" customHeight="1" x14ac:dyDescent="0.2">
      <c r="A23" s="34" t="str">
        <f>'t1'!A23</f>
        <v>POSIZIONE ECONOMICA D1</v>
      </c>
      <c r="B23" s="283" t="str">
        <f>'t1'!B23</f>
        <v>0D1000</v>
      </c>
      <c r="C23" s="591">
        <f t="shared" si="4"/>
        <v>0</v>
      </c>
      <c r="D23" s="591">
        <f t="shared" si="0"/>
        <v>0</v>
      </c>
      <c r="E23" s="591">
        <f t="shared" si="0"/>
        <v>0</v>
      </c>
      <c r="F23" s="592">
        <f t="shared" si="0"/>
        <v>0</v>
      </c>
      <c r="G23" s="592">
        <f t="shared" si="0"/>
        <v>0</v>
      </c>
      <c r="H23" s="592">
        <f t="shared" si="0"/>
        <v>0</v>
      </c>
      <c r="I23" s="592">
        <f t="shared" si="0"/>
        <v>0</v>
      </c>
      <c r="J23" s="592">
        <f t="shared" si="0"/>
        <v>0</v>
      </c>
      <c r="K23" s="592">
        <f t="shared" si="0"/>
        <v>0</v>
      </c>
      <c r="L23" s="592">
        <f t="shared" si="0"/>
        <v>0</v>
      </c>
      <c r="M23" s="592">
        <f t="shared" si="0"/>
        <v>0</v>
      </c>
      <c r="N23" s="592">
        <f t="shared" si="0"/>
        <v>0</v>
      </c>
      <c r="O23" s="592">
        <f t="shared" si="0"/>
        <v>0</v>
      </c>
      <c r="P23" s="592">
        <f t="shared" si="0"/>
        <v>0</v>
      </c>
      <c r="Q23" s="592">
        <f t="shared" si="0"/>
        <v>0</v>
      </c>
      <c r="R23" s="592">
        <f t="shared" si="0"/>
        <v>0</v>
      </c>
      <c r="S23" s="592">
        <f t="shared" si="0"/>
        <v>0</v>
      </c>
      <c r="T23" s="592">
        <f t="shared" si="1"/>
        <v>0</v>
      </c>
      <c r="U23" s="592">
        <f t="shared" si="1"/>
        <v>0</v>
      </c>
      <c r="V23" s="592">
        <f t="shared" si="1"/>
        <v>0</v>
      </c>
      <c r="W23" s="592">
        <f t="shared" si="1"/>
        <v>0</v>
      </c>
      <c r="X23" s="592">
        <f t="shared" si="1"/>
        <v>0</v>
      </c>
      <c r="Y23" s="592">
        <f t="shared" si="1"/>
        <v>0</v>
      </c>
      <c r="Z23" s="593">
        <f t="shared" si="2"/>
        <v>0</v>
      </c>
      <c r="AA23" s="42">
        <f>'t1'!M23</f>
        <v>0</v>
      </c>
      <c r="AJ23" s="594"/>
      <c r="AK23" s="594"/>
      <c r="AL23" s="594"/>
      <c r="AM23" s="595"/>
      <c r="AN23" s="595"/>
      <c r="AO23" s="595"/>
      <c r="AP23" s="595"/>
      <c r="AQ23" s="595"/>
      <c r="AR23" s="595"/>
      <c r="AS23" s="595"/>
      <c r="AT23" s="595"/>
      <c r="AU23" s="595"/>
      <c r="AV23" s="595"/>
      <c r="AW23" s="595"/>
      <c r="AX23" s="595"/>
      <c r="AY23" s="595"/>
      <c r="AZ23" s="595"/>
      <c r="BA23" s="595"/>
      <c r="BB23" s="595"/>
      <c r="BC23" s="595"/>
      <c r="BD23" s="595"/>
      <c r="BE23" s="595"/>
      <c r="BF23" s="595"/>
      <c r="BG23" s="593">
        <f t="shared" si="3"/>
        <v>0</v>
      </c>
      <c r="BH23" s="42">
        <f>'t1'!AR23</f>
        <v>0</v>
      </c>
      <c r="CA23" s="596" t="s">
        <v>354</v>
      </c>
    </row>
    <row r="24" spans="1:79" ht="12.75" customHeight="1" x14ac:dyDescent="0.2">
      <c r="A24" s="34" t="str">
        <f>'t1'!A24</f>
        <v>POSIZIONE ECONOMICA C6</v>
      </c>
      <c r="B24" s="283" t="str">
        <f>'t1'!B24</f>
        <v>097000</v>
      </c>
      <c r="C24" s="591">
        <f t="shared" si="4"/>
        <v>2885</v>
      </c>
      <c r="D24" s="591">
        <f t="shared" si="0"/>
        <v>0</v>
      </c>
      <c r="E24" s="591">
        <f t="shared" si="0"/>
        <v>0</v>
      </c>
      <c r="F24" s="592">
        <f t="shared" si="0"/>
        <v>0</v>
      </c>
      <c r="G24" s="592">
        <f t="shared" si="0"/>
        <v>0</v>
      </c>
      <c r="H24" s="592">
        <f t="shared" si="0"/>
        <v>19529</v>
      </c>
      <c r="I24" s="592">
        <f t="shared" si="0"/>
        <v>0</v>
      </c>
      <c r="J24" s="592">
        <f t="shared" si="0"/>
        <v>1255</v>
      </c>
      <c r="K24" s="592">
        <f t="shared" si="0"/>
        <v>0</v>
      </c>
      <c r="L24" s="592">
        <f t="shared" si="0"/>
        <v>0</v>
      </c>
      <c r="M24" s="592">
        <f t="shared" si="0"/>
        <v>2108</v>
      </c>
      <c r="N24" s="592">
        <f t="shared" si="0"/>
        <v>0</v>
      </c>
      <c r="O24" s="592">
        <f t="shared" si="0"/>
        <v>0</v>
      </c>
      <c r="P24" s="592">
        <f t="shared" si="0"/>
        <v>104793</v>
      </c>
      <c r="Q24" s="592">
        <f t="shared" si="0"/>
        <v>0</v>
      </c>
      <c r="R24" s="592">
        <f t="shared" si="0"/>
        <v>0</v>
      </c>
      <c r="S24" s="592">
        <f t="shared" si="0"/>
        <v>0</v>
      </c>
      <c r="T24" s="592">
        <f t="shared" si="1"/>
        <v>0</v>
      </c>
      <c r="U24" s="592">
        <f t="shared" si="1"/>
        <v>0</v>
      </c>
      <c r="V24" s="592">
        <f t="shared" si="1"/>
        <v>0</v>
      </c>
      <c r="W24" s="592">
        <f t="shared" si="1"/>
        <v>0</v>
      </c>
      <c r="X24" s="592">
        <f t="shared" si="1"/>
        <v>300</v>
      </c>
      <c r="Y24" s="592">
        <f t="shared" si="1"/>
        <v>10158</v>
      </c>
      <c r="Z24" s="593">
        <f t="shared" si="2"/>
        <v>141028</v>
      </c>
      <c r="AA24" s="42">
        <f>'t1'!M24</f>
        <v>1</v>
      </c>
      <c r="AJ24" s="594">
        <v>2885</v>
      </c>
      <c r="AK24" s="594"/>
      <c r="AL24" s="594"/>
      <c r="AM24" s="595"/>
      <c r="AN24" s="595"/>
      <c r="AO24" s="595">
        <v>19529</v>
      </c>
      <c r="AP24" s="595"/>
      <c r="AQ24" s="595">
        <v>1255</v>
      </c>
      <c r="AR24" s="595"/>
      <c r="AS24" s="595"/>
      <c r="AT24" s="595">
        <v>2108</v>
      </c>
      <c r="AU24" s="595"/>
      <c r="AV24" s="595"/>
      <c r="AW24" s="595">
        <v>104793</v>
      </c>
      <c r="AX24" s="595"/>
      <c r="AY24" s="595"/>
      <c r="AZ24" s="595"/>
      <c r="BA24" s="595"/>
      <c r="BB24" s="595"/>
      <c r="BC24" s="595"/>
      <c r="BD24" s="595"/>
      <c r="BE24" s="595">
        <v>300</v>
      </c>
      <c r="BF24" s="595">
        <v>10158</v>
      </c>
      <c r="BG24" s="593">
        <f t="shared" si="3"/>
        <v>141028</v>
      </c>
      <c r="BH24" s="42">
        <f>'t1'!AR24</f>
        <v>0</v>
      </c>
      <c r="CA24" s="596" t="s">
        <v>354</v>
      </c>
    </row>
    <row r="25" spans="1:79" ht="12.75" customHeight="1" x14ac:dyDescent="0.2">
      <c r="A25" s="34" t="str">
        <f>'t1'!A25</f>
        <v>POSIZIONE ECONOMICA C5</v>
      </c>
      <c r="B25" s="283" t="str">
        <f>'t1'!B25</f>
        <v>046000</v>
      </c>
      <c r="C25" s="591">
        <f t="shared" si="4"/>
        <v>77</v>
      </c>
      <c r="D25" s="591">
        <f t="shared" si="0"/>
        <v>0</v>
      </c>
      <c r="E25" s="591">
        <f t="shared" si="0"/>
        <v>0</v>
      </c>
      <c r="F25" s="592">
        <f t="shared" si="0"/>
        <v>0</v>
      </c>
      <c r="G25" s="592">
        <f t="shared" ref="G25:S69" si="5">ROUND(AN25,0)</f>
        <v>0</v>
      </c>
      <c r="H25" s="592">
        <f t="shared" si="5"/>
        <v>530</v>
      </c>
      <c r="I25" s="592">
        <f t="shared" si="5"/>
        <v>0</v>
      </c>
      <c r="J25" s="592">
        <f t="shared" si="5"/>
        <v>0</v>
      </c>
      <c r="K25" s="592">
        <f t="shared" si="5"/>
        <v>0</v>
      </c>
      <c r="L25" s="592">
        <f t="shared" si="5"/>
        <v>0</v>
      </c>
      <c r="M25" s="592">
        <f t="shared" si="5"/>
        <v>10</v>
      </c>
      <c r="N25" s="592">
        <f t="shared" si="5"/>
        <v>0</v>
      </c>
      <c r="O25" s="592">
        <f t="shared" si="5"/>
        <v>0</v>
      </c>
      <c r="P25" s="592">
        <f t="shared" si="5"/>
        <v>2899</v>
      </c>
      <c r="Q25" s="592">
        <f t="shared" si="5"/>
        <v>0</v>
      </c>
      <c r="R25" s="592">
        <f t="shared" si="5"/>
        <v>0</v>
      </c>
      <c r="S25" s="592">
        <f t="shared" si="5"/>
        <v>0</v>
      </c>
      <c r="T25" s="592">
        <f t="shared" si="1"/>
        <v>0</v>
      </c>
      <c r="U25" s="592">
        <f t="shared" si="1"/>
        <v>204</v>
      </c>
      <c r="V25" s="592">
        <f t="shared" si="1"/>
        <v>0</v>
      </c>
      <c r="W25" s="592">
        <f t="shared" si="1"/>
        <v>0</v>
      </c>
      <c r="X25" s="592">
        <f t="shared" si="1"/>
        <v>0</v>
      </c>
      <c r="Y25" s="592">
        <f t="shared" si="1"/>
        <v>258</v>
      </c>
      <c r="Z25" s="593">
        <f t="shared" si="2"/>
        <v>3978</v>
      </c>
      <c r="AA25" s="42">
        <f>'t1'!M25</f>
        <v>1</v>
      </c>
      <c r="AJ25" s="594">
        <v>77</v>
      </c>
      <c r="AK25" s="594"/>
      <c r="AL25" s="594"/>
      <c r="AM25" s="595"/>
      <c r="AN25" s="595"/>
      <c r="AO25" s="595">
        <v>530</v>
      </c>
      <c r="AP25" s="595"/>
      <c r="AQ25" s="595"/>
      <c r="AR25" s="595"/>
      <c r="AS25" s="595"/>
      <c r="AT25" s="595">
        <v>10</v>
      </c>
      <c r="AU25" s="595"/>
      <c r="AV25" s="595"/>
      <c r="AW25" s="595">
        <v>2899</v>
      </c>
      <c r="AX25" s="595"/>
      <c r="AY25" s="595"/>
      <c r="AZ25" s="595"/>
      <c r="BA25" s="595"/>
      <c r="BB25" s="595">
        <v>204</v>
      </c>
      <c r="BC25" s="595"/>
      <c r="BD25" s="595"/>
      <c r="BE25" s="595"/>
      <c r="BF25" s="595">
        <v>258</v>
      </c>
      <c r="BG25" s="593">
        <f t="shared" si="3"/>
        <v>3978</v>
      </c>
      <c r="BH25" s="42">
        <f>'t1'!AR25</f>
        <v>0</v>
      </c>
      <c r="CA25" s="596" t="s">
        <v>354</v>
      </c>
    </row>
    <row r="26" spans="1:79" ht="12.75" customHeight="1" x14ac:dyDescent="0.2">
      <c r="A26" s="34" t="str">
        <f>'t1'!A26</f>
        <v>POSIZIONE ECONOMICA C4</v>
      </c>
      <c r="B26" s="283" t="str">
        <f>'t1'!B26</f>
        <v>045000</v>
      </c>
      <c r="C26" s="591">
        <f t="shared" si="4"/>
        <v>0</v>
      </c>
      <c r="D26" s="591">
        <f t="shared" si="4"/>
        <v>0</v>
      </c>
      <c r="E26" s="591">
        <f t="shared" si="4"/>
        <v>0</v>
      </c>
      <c r="F26" s="592">
        <f t="shared" si="4"/>
        <v>0</v>
      </c>
      <c r="G26" s="592">
        <f t="shared" si="5"/>
        <v>0</v>
      </c>
      <c r="H26" s="592">
        <f t="shared" si="5"/>
        <v>2533</v>
      </c>
      <c r="I26" s="592">
        <f t="shared" si="5"/>
        <v>0</v>
      </c>
      <c r="J26" s="592">
        <f t="shared" si="5"/>
        <v>0</v>
      </c>
      <c r="K26" s="592">
        <f t="shared" si="5"/>
        <v>0</v>
      </c>
      <c r="L26" s="592">
        <f t="shared" si="5"/>
        <v>0</v>
      </c>
      <c r="M26" s="592">
        <f t="shared" si="5"/>
        <v>10</v>
      </c>
      <c r="N26" s="592">
        <f t="shared" si="5"/>
        <v>0</v>
      </c>
      <c r="O26" s="592">
        <f t="shared" si="5"/>
        <v>0</v>
      </c>
      <c r="P26" s="592">
        <f t="shared" si="5"/>
        <v>9695</v>
      </c>
      <c r="Q26" s="592">
        <f t="shared" si="5"/>
        <v>0</v>
      </c>
      <c r="R26" s="592">
        <f t="shared" si="5"/>
        <v>0</v>
      </c>
      <c r="S26" s="592">
        <f t="shared" si="5"/>
        <v>0</v>
      </c>
      <c r="T26" s="592">
        <f t="shared" si="1"/>
        <v>0</v>
      </c>
      <c r="U26" s="592">
        <f t="shared" si="1"/>
        <v>927</v>
      </c>
      <c r="V26" s="592">
        <f t="shared" si="1"/>
        <v>0</v>
      </c>
      <c r="W26" s="592">
        <f t="shared" si="1"/>
        <v>0</v>
      </c>
      <c r="X26" s="592">
        <f t="shared" si="1"/>
        <v>0</v>
      </c>
      <c r="Y26" s="592">
        <f t="shared" si="1"/>
        <v>622</v>
      </c>
      <c r="Z26" s="593">
        <f t="shared" si="2"/>
        <v>13787</v>
      </c>
      <c r="AA26" s="42">
        <f>'t1'!M26</f>
        <v>1</v>
      </c>
      <c r="AJ26" s="594"/>
      <c r="AK26" s="594"/>
      <c r="AL26" s="594"/>
      <c r="AM26" s="595"/>
      <c r="AN26" s="595"/>
      <c r="AO26" s="595">
        <v>2533</v>
      </c>
      <c r="AP26" s="595"/>
      <c r="AQ26" s="595"/>
      <c r="AR26" s="595"/>
      <c r="AS26" s="595"/>
      <c r="AT26" s="595">
        <v>10</v>
      </c>
      <c r="AU26" s="595"/>
      <c r="AV26" s="595"/>
      <c r="AW26" s="595">
        <v>9695</v>
      </c>
      <c r="AX26" s="595"/>
      <c r="AY26" s="595"/>
      <c r="AZ26" s="595"/>
      <c r="BA26" s="595"/>
      <c r="BB26" s="595">
        <v>927</v>
      </c>
      <c r="BC26" s="595"/>
      <c r="BD26" s="595"/>
      <c r="BE26" s="595"/>
      <c r="BF26" s="595">
        <v>622</v>
      </c>
      <c r="BG26" s="593">
        <f t="shared" si="3"/>
        <v>13787</v>
      </c>
      <c r="BH26" s="42">
        <f>'t1'!AR26</f>
        <v>0</v>
      </c>
      <c r="CA26" s="596" t="s">
        <v>354</v>
      </c>
    </row>
    <row r="27" spans="1:79" ht="12.75" customHeight="1" x14ac:dyDescent="0.2">
      <c r="A27" s="34" t="str">
        <f>'t1'!A27</f>
        <v>POSIZIONE ECONOMICA C3</v>
      </c>
      <c r="B27" s="283" t="str">
        <f>'t1'!B27</f>
        <v>043000</v>
      </c>
      <c r="C27" s="591">
        <f t="shared" si="4"/>
        <v>936</v>
      </c>
      <c r="D27" s="591">
        <f t="shared" si="4"/>
        <v>0</v>
      </c>
      <c r="E27" s="591">
        <f t="shared" si="4"/>
        <v>0</v>
      </c>
      <c r="F27" s="592">
        <f t="shared" si="4"/>
        <v>0</v>
      </c>
      <c r="G27" s="592">
        <f t="shared" si="5"/>
        <v>0</v>
      </c>
      <c r="H27" s="592">
        <f t="shared" si="5"/>
        <v>2743</v>
      </c>
      <c r="I27" s="592">
        <f t="shared" si="5"/>
        <v>0</v>
      </c>
      <c r="J27" s="592">
        <f t="shared" si="5"/>
        <v>0</v>
      </c>
      <c r="K27" s="592">
        <f t="shared" si="5"/>
        <v>0</v>
      </c>
      <c r="L27" s="592">
        <f t="shared" si="5"/>
        <v>0</v>
      </c>
      <c r="M27" s="592">
        <f t="shared" si="5"/>
        <v>300</v>
      </c>
      <c r="N27" s="592">
        <f t="shared" si="5"/>
        <v>0</v>
      </c>
      <c r="O27" s="592">
        <f t="shared" si="5"/>
        <v>0</v>
      </c>
      <c r="P27" s="592">
        <f t="shared" si="5"/>
        <v>17900</v>
      </c>
      <c r="Q27" s="592">
        <f t="shared" si="5"/>
        <v>0</v>
      </c>
      <c r="R27" s="592">
        <f t="shared" si="5"/>
        <v>0</v>
      </c>
      <c r="S27" s="592">
        <f t="shared" si="5"/>
        <v>0</v>
      </c>
      <c r="T27" s="592">
        <f t="shared" si="1"/>
        <v>0</v>
      </c>
      <c r="U27" s="592">
        <f t="shared" si="1"/>
        <v>1222</v>
      </c>
      <c r="V27" s="592">
        <f t="shared" si="1"/>
        <v>0</v>
      </c>
      <c r="W27" s="592">
        <f t="shared" si="1"/>
        <v>0</v>
      </c>
      <c r="X27" s="592">
        <f t="shared" si="1"/>
        <v>0</v>
      </c>
      <c r="Y27" s="592">
        <f t="shared" si="1"/>
        <v>161</v>
      </c>
      <c r="Z27" s="593">
        <f t="shared" si="2"/>
        <v>23262</v>
      </c>
      <c r="AA27" s="42">
        <f>'t1'!M27</f>
        <v>0</v>
      </c>
      <c r="AJ27" s="594">
        <v>936</v>
      </c>
      <c r="AK27" s="594"/>
      <c r="AL27" s="594"/>
      <c r="AM27" s="595"/>
      <c r="AN27" s="595"/>
      <c r="AO27" s="595">
        <v>2743</v>
      </c>
      <c r="AP27" s="595"/>
      <c r="AQ27" s="595"/>
      <c r="AR27" s="595"/>
      <c r="AS27" s="595"/>
      <c r="AT27" s="595">
        <v>300</v>
      </c>
      <c r="AU27" s="595"/>
      <c r="AV27" s="595"/>
      <c r="AW27" s="595">
        <v>17900</v>
      </c>
      <c r="AX27" s="595"/>
      <c r="AY27" s="595"/>
      <c r="AZ27" s="595"/>
      <c r="BA27" s="595"/>
      <c r="BB27" s="595">
        <v>1222</v>
      </c>
      <c r="BC27" s="595"/>
      <c r="BD27" s="595"/>
      <c r="BE27" s="595"/>
      <c r="BF27" s="595">
        <v>161</v>
      </c>
      <c r="BG27" s="593">
        <f t="shared" si="3"/>
        <v>23262</v>
      </c>
      <c r="BH27" s="42">
        <f>'t1'!AR27</f>
        <v>0</v>
      </c>
      <c r="CA27" s="596" t="s">
        <v>354</v>
      </c>
    </row>
    <row r="28" spans="1:79" ht="12.75" customHeight="1" x14ac:dyDescent="0.2">
      <c r="A28" s="34" t="str">
        <f>'t1'!A28</f>
        <v>POSIZIONE ECONOMICA C2</v>
      </c>
      <c r="B28" s="283" t="str">
        <f>'t1'!B28</f>
        <v>042000</v>
      </c>
      <c r="C28" s="591">
        <f t="shared" si="4"/>
        <v>0</v>
      </c>
      <c r="D28" s="591">
        <f t="shared" si="4"/>
        <v>0</v>
      </c>
      <c r="E28" s="591">
        <f t="shared" si="4"/>
        <v>0</v>
      </c>
      <c r="F28" s="592">
        <f t="shared" si="4"/>
        <v>0</v>
      </c>
      <c r="G28" s="592">
        <f t="shared" si="5"/>
        <v>0</v>
      </c>
      <c r="H28" s="592">
        <f t="shared" si="5"/>
        <v>0</v>
      </c>
      <c r="I28" s="592">
        <f t="shared" si="5"/>
        <v>0</v>
      </c>
      <c r="J28" s="592">
        <f t="shared" si="5"/>
        <v>0</v>
      </c>
      <c r="K28" s="592">
        <f t="shared" si="5"/>
        <v>0</v>
      </c>
      <c r="L28" s="592">
        <f t="shared" si="5"/>
        <v>0</v>
      </c>
      <c r="M28" s="592">
        <f t="shared" si="5"/>
        <v>0</v>
      </c>
      <c r="N28" s="592">
        <f t="shared" si="5"/>
        <v>0</v>
      </c>
      <c r="O28" s="592">
        <f t="shared" si="5"/>
        <v>0</v>
      </c>
      <c r="P28" s="592">
        <f t="shared" si="5"/>
        <v>0</v>
      </c>
      <c r="Q28" s="592">
        <f t="shared" si="5"/>
        <v>0</v>
      </c>
      <c r="R28" s="592">
        <f t="shared" si="5"/>
        <v>0</v>
      </c>
      <c r="S28" s="592">
        <f t="shared" si="5"/>
        <v>0</v>
      </c>
      <c r="T28" s="592">
        <f t="shared" si="1"/>
        <v>0</v>
      </c>
      <c r="U28" s="592">
        <f t="shared" si="1"/>
        <v>0</v>
      </c>
      <c r="V28" s="592">
        <f t="shared" si="1"/>
        <v>0</v>
      </c>
      <c r="W28" s="592">
        <f t="shared" si="1"/>
        <v>0</v>
      </c>
      <c r="X28" s="592">
        <f t="shared" si="1"/>
        <v>0</v>
      </c>
      <c r="Y28" s="592">
        <f t="shared" si="1"/>
        <v>0</v>
      </c>
      <c r="Z28" s="593">
        <f t="shared" si="2"/>
        <v>0</v>
      </c>
      <c r="AA28" s="42">
        <f>'t1'!M28</f>
        <v>0</v>
      </c>
      <c r="AJ28" s="594"/>
      <c r="AK28" s="594"/>
      <c r="AL28" s="594"/>
      <c r="AM28" s="595"/>
      <c r="AN28" s="595"/>
      <c r="AO28" s="595"/>
      <c r="AP28" s="595"/>
      <c r="AQ28" s="595"/>
      <c r="AR28" s="595"/>
      <c r="AS28" s="595"/>
      <c r="AT28" s="595"/>
      <c r="AU28" s="595"/>
      <c r="AV28" s="595"/>
      <c r="AW28" s="595"/>
      <c r="AX28" s="595"/>
      <c r="AY28" s="595"/>
      <c r="AZ28" s="595"/>
      <c r="BA28" s="595"/>
      <c r="BB28" s="595"/>
      <c r="BC28" s="595"/>
      <c r="BD28" s="595"/>
      <c r="BE28" s="595"/>
      <c r="BF28" s="595"/>
      <c r="BG28" s="593">
        <f t="shared" si="3"/>
        <v>0</v>
      </c>
      <c r="BH28" s="42">
        <f>'t1'!AR28</f>
        <v>0</v>
      </c>
      <c r="CA28" s="596" t="s">
        <v>354</v>
      </c>
    </row>
    <row r="29" spans="1:79" ht="12.75" customHeight="1" x14ac:dyDescent="0.2">
      <c r="A29" s="34" t="str">
        <f>'t1'!A29</f>
        <v>POSIZIONE ECONOMICA C1</v>
      </c>
      <c r="B29" s="283" t="str">
        <f>'t1'!B29</f>
        <v>0C1000</v>
      </c>
      <c r="C29" s="591">
        <f t="shared" si="4"/>
        <v>386</v>
      </c>
      <c r="D29" s="591">
        <f t="shared" si="4"/>
        <v>0</v>
      </c>
      <c r="E29" s="591">
        <f t="shared" si="4"/>
        <v>0</v>
      </c>
      <c r="F29" s="592">
        <f t="shared" si="4"/>
        <v>0</v>
      </c>
      <c r="G29" s="592">
        <f t="shared" si="5"/>
        <v>0</v>
      </c>
      <c r="H29" s="592">
        <f t="shared" si="5"/>
        <v>2843</v>
      </c>
      <c r="I29" s="592">
        <f t="shared" si="5"/>
        <v>0</v>
      </c>
      <c r="J29" s="592">
        <f t="shared" si="5"/>
        <v>0</v>
      </c>
      <c r="K29" s="592">
        <f t="shared" si="5"/>
        <v>0</v>
      </c>
      <c r="L29" s="592">
        <f t="shared" si="5"/>
        <v>0</v>
      </c>
      <c r="M29" s="592">
        <f t="shared" si="5"/>
        <v>291</v>
      </c>
      <c r="N29" s="592">
        <f t="shared" si="5"/>
        <v>0</v>
      </c>
      <c r="O29" s="592">
        <f t="shared" si="5"/>
        <v>0</v>
      </c>
      <c r="P29" s="592">
        <f t="shared" si="5"/>
        <v>2740</v>
      </c>
      <c r="Q29" s="592">
        <f t="shared" si="5"/>
        <v>0</v>
      </c>
      <c r="R29" s="592">
        <f t="shared" si="5"/>
        <v>0</v>
      </c>
      <c r="S29" s="592">
        <f t="shared" si="5"/>
        <v>0</v>
      </c>
      <c r="T29" s="592">
        <f t="shared" si="1"/>
        <v>0</v>
      </c>
      <c r="U29" s="592">
        <f t="shared" si="1"/>
        <v>1483</v>
      </c>
      <c r="V29" s="592">
        <f t="shared" si="1"/>
        <v>0</v>
      </c>
      <c r="W29" s="592">
        <f t="shared" si="1"/>
        <v>0</v>
      </c>
      <c r="X29" s="592">
        <f t="shared" si="1"/>
        <v>0</v>
      </c>
      <c r="Y29" s="592">
        <f t="shared" si="1"/>
        <v>2120</v>
      </c>
      <c r="Z29" s="593">
        <f t="shared" si="2"/>
        <v>9863</v>
      </c>
      <c r="AA29" s="42">
        <f>'t1'!M29</f>
        <v>1</v>
      </c>
      <c r="AJ29" s="594">
        <v>386</v>
      </c>
      <c r="AK29" s="594"/>
      <c r="AL29" s="594"/>
      <c r="AM29" s="595"/>
      <c r="AN29" s="595"/>
      <c r="AO29" s="595">
        <v>2843</v>
      </c>
      <c r="AP29" s="595"/>
      <c r="AQ29" s="595"/>
      <c r="AR29" s="595"/>
      <c r="AS29" s="595"/>
      <c r="AT29" s="595">
        <v>291</v>
      </c>
      <c r="AU29" s="595"/>
      <c r="AV29" s="595"/>
      <c r="AW29" s="595">
        <v>2740</v>
      </c>
      <c r="AX29" s="595"/>
      <c r="AY29" s="595"/>
      <c r="AZ29" s="595"/>
      <c r="BA29" s="595"/>
      <c r="BB29" s="595">
        <v>1483</v>
      </c>
      <c r="BC29" s="595"/>
      <c r="BD29" s="595"/>
      <c r="BE29" s="595"/>
      <c r="BF29" s="595">
        <v>2120</v>
      </c>
      <c r="BG29" s="593">
        <f t="shared" si="3"/>
        <v>9863</v>
      </c>
      <c r="BH29" s="42">
        <f>'t1'!AR29</f>
        <v>0</v>
      </c>
      <c r="CA29" s="596" t="s">
        <v>354</v>
      </c>
    </row>
    <row r="30" spans="1:79" ht="12.75" customHeight="1" x14ac:dyDescent="0.2">
      <c r="A30" s="34" t="str">
        <f>'t1'!A30</f>
        <v>POSIZIONE ECONOMICA B8</v>
      </c>
      <c r="B30" s="283" t="str">
        <f>'t1'!B30</f>
        <v>0B8000</v>
      </c>
      <c r="C30" s="591">
        <f t="shared" si="4"/>
        <v>263</v>
      </c>
      <c r="D30" s="591">
        <f t="shared" si="4"/>
        <v>0</v>
      </c>
      <c r="E30" s="591">
        <f t="shared" si="4"/>
        <v>0</v>
      </c>
      <c r="F30" s="592">
        <f t="shared" si="4"/>
        <v>0</v>
      </c>
      <c r="G30" s="592">
        <f t="shared" si="5"/>
        <v>0</v>
      </c>
      <c r="H30" s="592">
        <f t="shared" si="5"/>
        <v>1673</v>
      </c>
      <c r="I30" s="592">
        <f t="shared" si="5"/>
        <v>0</v>
      </c>
      <c r="J30" s="592">
        <f t="shared" si="5"/>
        <v>1181</v>
      </c>
      <c r="K30" s="592">
        <f t="shared" si="5"/>
        <v>0</v>
      </c>
      <c r="L30" s="592">
        <f t="shared" si="5"/>
        <v>0</v>
      </c>
      <c r="M30" s="592">
        <f t="shared" si="5"/>
        <v>550</v>
      </c>
      <c r="N30" s="592">
        <f t="shared" si="5"/>
        <v>0</v>
      </c>
      <c r="O30" s="592">
        <f t="shared" si="5"/>
        <v>0</v>
      </c>
      <c r="P30" s="592">
        <f t="shared" si="5"/>
        <v>8599</v>
      </c>
      <c r="Q30" s="592">
        <f t="shared" si="5"/>
        <v>0</v>
      </c>
      <c r="R30" s="592">
        <f t="shared" si="5"/>
        <v>0</v>
      </c>
      <c r="S30" s="592">
        <f t="shared" si="5"/>
        <v>0</v>
      </c>
      <c r="T30" s="592">
        <f t="shared" si="1"/>
        <v>0</v>
      </c>
      <c r="U30" s="592">
        <f t="shared" si="1"/>
        <v>0</v>
      </c>
      <c r="V30" s="592">
        <f t="shared" si="1"/>
        <v>0</v>
      </c>
      <c r="W30" s="592">
        <f t="shared" si="1"/>
        <v>0</v>
      </c>
      <c r="X30" s="592">
        <f t="shared" si="1"/>
        <v>62</v>
      </c>
      <c r="Y30" s="592">
        <f t="shared" si="1"/>
        <v>743</v>
      </c>
      <c r="Z30" s="593">
        <f t="shared" si="2"/>
        <v>13071</v>
      </c>
      <c r="AA30" s="42">
        <f>'t1'!M30</f>
        <v>1</v>
      </c>
      <c r="AJ30" s="594">
        <v>263</v>
      </c>
      <c r="AK30" s="594"/>
      <c r="AL30" s="594"/>
      <c r="AM30" s="595"/>
      <c r="AN30" s="595"/>
      <c r="AO30" s="595">
        <v>1673</v>
      </c>
      <c r="AP30" s="595"/>
      <c r="AQ30" s="595">
        <v>1181</v>
      </c>
      <c r="AR30" s="595"/>
      <c r="AS30" s="595"/>
      <c r="AT30" s="595">
        <v>550</v>
      </c>
      <c r="AU30" s="595"/>
      <c r="AV30" s="595"/>
      <c r="AW30" s="595">
        <v>8599</v>
      </c>
      <c r="AX30" s="595"/>
      <c r="AY30" s="595"/>
      <c r="AZ30" s="595"/>
      <c r="BA30" s="595"/>
      <c r="BB30" s="595"/>
      <c r="BC30" s="595"/>
      <c r="BD30" s="595"/>
      <c r="BE30" s="595">
        <v>62</v>
      </c>
      <c r="BF30" s="595">
        <v>743</v>
      </c>
      <c r="BG30" s="593">
        <f t="shared" si="3"/>
        <v>13071</v>
      </c>
      <c r="BH30" s="42">
        <f>'t1'!AR30</f>
        <v>0</v>
      </c>
      <c r="CA30" s="596" t="s">
        <v>354</v>
      </c>
    </row>
    <row r="31" spans="1:79" ht="12.75" customHeight="1" x14ac:dyDescent="0.2">
      <c r="A31" s="34" t="str">
        <f>'t1'!A31</f>
        <v>POSIZ. ECON. B7 - PROFILO ACCESSO B3</v>
      </c>
      <c r="B31" s="283" t="str">
        <f>'t1'!B31</f>
        <v>0B7A00</v>
      </c>
      <c r="C31" s="591">
        <f t="shared" si="4"/>
        <v>0</v>
      </c>
      <c r="D31" s="591">
        <f t="shared" si="4"/>
        <v>0</v>
      </c>
      <c r="E31" s="591">
        <f t="shared" si="4"/>
        <v>0</v>
      </c>
      <c r="F31" s="592">
        <f t="shared" si="4"/>
        <v>0</v>
      </c>
      <c r="G31" s="592">
        <f t="shared" si="5"/>
        <v>0</v>
      </c>
      <c r="H31" s="592">
        <f t="shared" si="5"/>
        <v>0</v>
      </c>
      <c r="I31" s="592">
        <f t="shared" si="5"/>
        <v>0</v>
      </c>
      <c r="J31" s="592">
        <f t="shared" si="5"/>
        <v>0</v>
      </c>
      <c r="K31" s="592">
        <f t="shared" si="5"/>
        <v>0</v>
      </c>
      <c r="L31" s="592">
        <f t="shared" si="5"/>
        <v>0</v>
      </c>
      <c r="M31" s="592">
        <f t="shared" si="5"/>
        <v>0</v>
      </c>
      <c r="N31" s="592">
        <f t="shared" si="5"/>
        <v>0</v>
      </c>
      <c r="O31" s="592">
        <f t="shared" si="5"/>
        <v>0</v>
      </c>
      <c r="P31" s="592">
        <f t="shared" si="5"/>
        <v>0</v>
      </c>
      <c r="Q31" s="592">
        <f t="shared" si="5"/>
        <v>0</v>
      </c>
      <c r="R31" s="592">
        <f t="shared" si="5"/>
        <v>0</v>
      </c>
      <c r="S31" s="592">
        <f t="shared" si="5"/>
        <v>0</v>
      </c>
      <c r="T31" s="592">
        <f t="shared" si="1"/>
        <v>0</v>
      </c>
      <c r="U31" s="592">
        <f t="shared" si="1"/>
        <v>0</v>
      </c>
      <c r="V31" s="592">
        <f t="shared" si="1"/>
        <v>0</v>
      </c>
      <c r="W31" s="592">
        <f t="shared" si="1"/>
        <v>0</v>
      </c>
      <c r="X31" s="592">
        <f t="shared" si="1"/>
        <v>0</v>
      </c>
      <c r="Y31" s="592">
        <f t="shared" si="1"/>
        <v>0</v>
      </c>
      <c r="Z31" s="593">
        <f t="shared" si="2"/>
        <v>0</v>
      </c>
      <c r="AA31" s="42">
        <f>'t1'!M31</f>
        <v>0</v>
      </c>
      <c r="AJ31" s="594"/>
      <c r="AK31" s="594"/>
      <c r="AL31" s="594"/>
      <c r="AM31" s="595"/>
      <c r="AN31" s="595"/>
      <c r="AO31" s="595"/>
      <c r="AP31" s="595"/>
      <c r="AQ31" s="595"/>
      <c r="AR31" s="595"/>
      <c r="AS31" s="595"/>
      <c r="AT31" s="595"/>
      <c r="AU31" s="595"/>
      <c r="AV31" s="595"/>
      <c r="AW31" s="595"/>
      <c r="AX31" s="595"/>
      <c r="AY31" s="595"/>
      <c r="AZ31" s="595"/>
      <c r="BA31" s="595"/>
      <c r="BB31" s="595"/>
      <c r="BC31" s="595"/>
      <c r="BD31" s="595"/>
      <c r="BE31" s="595"/>
      <c r="BF31" s="595"/>
      <c r="BG31" s="593">
        <f t="shared" si="3"/>
        <v>0</v>
      </c>
      <c r="BH31" s="42">
        <f>'t1'!AR31</f>
        <v>0</v>
      </c>
      <c r="CA31" s="596" t="s">
        <v>354</v>
      </c>
    </row>
    <row r="32" spans="1:79" ht="12.75" customHeight="1" x14ac:dyDescent="0.2">
      <c r="A32" s="34" t="str">
        <f>'t1'!A32</f>
        <v>POSIZ. ECON. B7 - PROFILO  ACCESSO B1</v>
      </c>
      <c r="B32" s="283" t="str">
        <f>'t1'!B32</f>
        <v>0B7000</v>
      </c>
      <c r="C32" s="591">
        <f t="shared" si="4"/>
        <v>0</v>
      </c>
      <c r="D32" s="591">
        <f t="shared" si="4"/>
        <v>0</v>
      </c>
      <c r="E32" s="591">
        <f t="shared" si="4"/>
        <v>0</v>
      </c>
      <c r="F32" s="592">
        <f t="shared" si="4"/>
        <v>0</v>
      </c>
      <c r="G32" s="592">
        <f t="shared" si="5"/>
        <v>0</v>
      </c>
      <c r="H32" s="592">
        <f t="shared" si="5"/>
        <v>0</v>
      </c>
      <c r="I32" s="592">
        <f t="shared" si="5"/>
        <v>0</v>
      </c>
      <c r="J32" s="592">
        <f t="shared" si="5"/>
        <v>0</v>
      </c>
      <c r="K32" s="592">
        <f t="shared" si="5"/>
        <v>0</v>
      </c>
      <c r="L32" s="592">
        <f t="shared" si="5"/>
        <v>0</v>
      </c>
      <c r="M32" s="592">
        <f t="shared" si="5"/>
        <v>0</v>
      </c>
      <c r="N32" s="592">
        <f t="shared" si="5"/>
        <v>0</v>
      </c>
      <c r="O32" s="592">
        <f t="shared" si="5"/>
        <v>0</v>
      </c>
      <c r="P32" s="592">
        <f t="shared" si="5"/>
        <v>0</v>
      </c>
      <c r="Q32" s="592">
        <f t="shared" si="5"/>
        <v>0</v>
      </c>
      <c r="R32" s="592">
        <f t="shared" si="5"/>
        <v>0</v>
      </c>
      <c r="S32" s="592">
        <f t="shared" si="5"/>
        <v>0</v>
      </c>
      <c r="T32" s="592">
        <f t="shared" si="1"/>
        <v>0</v>
      </c>
      <c r="U32" s="592">
        <f t="shared" si="1"/>
        <v>0</v>
      </c>
      <c r="V32" s="592">
        <f t="shared" si="1"/>
        <v>0</v>
      </c>
      <c r="W32" s="592">
        <f t="shared" si="1"/>
        <v>0</v>
      </c>
      <c r="X32" s="592">
        <f t="shared" si="1"/>
        <v>0</v>
      </c>
      <c r="Y32" s="592">
        <f t="shared" si="1"/>
        <v>0</v>
      </c>
      <c r="Z32" s="593">
        <f t="shared" si="2"/>
        <v>0</v>
      </c>
      <c r="AA32" s="42">
        <f>'t1'!M32</f>
        <v>0</v>
      </c>
      <c r="AJ32" s="594"/>
      <c r="AK32" s="594"/>
      <c r="AL32" s="594"/>
      <c r="AM32" s="595"/>
      <c r="AN32" s="595"/>
      <c r="AO32" s="595"/>
      <c r="AP32" s="595"/>
      <c r="AQ32" s="595"/>
      <c r="AR32" s="595"/>
      <c r="AS32" s="595"/>
      <c r="AT32" s="595"/>
      <c r="AU32" s="595"/>
      <c r="AV32" s="595"/>
      <c r="AW32" s="595"/>
      <c r="AX32" s="595"/>
      <c r="AY32" s="595"/>
      <c r="AZ32" s="595"/>
      <c r="BA32" s="595"/>
      <c r="BB32" s="595"/>
      <c r="BC32" s="595"/>
      <c r="BD32" s="595"/>
      <c r="BE32" s="595"/>
      <c r="BF32" s="595"/>
      <c r="BG32" s="593">
        <f t="shared" si="3"/>
        <v>0</v>
      </c>
      <c r="BH32" s="42">
        <f>'t1'!AR32</f>
        <v>0</v>
      </c>
      <c r="CA32" s="596" t="s">
        <v>354</v>
      </c>
    </row>
    <row r="33" spans="1:79" ht="12.75" customHeight="1" x14ac:dyDescent="0.2">
      <c r="A33" s="34" t="str">
        <f>'t1'!A33</f>
        <v>POSIZ.ECON. B6 PROFILI ACCESSO B3</v>
      </c>
      <c r="B33" s="283" t="str">
        <f>'t1'!B33</f>
        <v>038490</v>
      </c>
      <c r="C33" s="591">
        <f t="shared" si="4"/>
        <v>0</v>
      </c>
      <c r="D33" s="591">
        <f t="shared" si="4"/>
        <v>0</v>
      </c>
      <c r="E33" s="591">
        <f t="shared" si="4"/>
        <v>0</v>
      </c>
      <c r="F33" s="592">
        <f t="shared" si="4"/>
        <v>0</v>
      </c>
      <c r="G33" s="592">
        <f t="shared" si="5"/>
        <v>0</v>
      </c>
      <c r="H33" s="592">
        <f t="shared" si="5"/>
        <v>0</v>
      </c>
      <c r="I33" s="592">
        <f t="shared" si="5"/>
        <v>0</v>
      </c>
      <c r="J33" s="592">
        <f t="shared" si="5"/>
        <v>0</v>
      </c>
      <c r="K33" s="592">
        <f t="shared" si="5"/>
        <v>0</v>
      </c>
      <c r="L33" s="592">
        <f t="shared" si="5"/>
        <v>0</v>
      </c>
      <c r="M33" s="592">
        <f t="shared" si="5"/>
        <v>0</v>
      </c>
      <c r="N33" s="592">
        <f t="shared" si="5"/>
        <v>0</v>
      </c>
      <c r="O33" s="592">
        <f t="shared" si="5"/>
        <v>0</v>
      </c>
      <c r="P33" s="592">
        <f t="shared" si="5"/>
        <v>0</v>
      </c>
      <c r="Q33" s="592">
        <f t="shared" si="5"/>
        <v>0</v>
      </c>
      <c r="R33" s="592">
        <f t="shared" si="5"/>
        <v>0</v>
      </c>
      <c r="S33" s="592">
        <f t="shared" si="5"/>
        <v>0</v>
      </c>
      <c r="T33" s="592">
        <f t="shared" si="1"/>
        <v>0</v>
      </c>
      <c r="U33" s="592">
        <f t="shared" si="1"/>
        <v>0</v>
      </c>
      <c r="V33" s="592">
        <f t="shared" si="1"/>
        <v>0</v>
      </c>
      <c r="W33" s="592">
        <f t="shared" si="1"/>
        <v>0</v>
      </c>
      <c r="X33" s="592">
        <f t="shared" si="1"/>
        <v>0</v>
      </c>
      <c r="Y33" s="592">
        <f t="shared" si="1"/>
        <v>0</v>
      </c>
      <c r="Z33" s="593">
        <f t="shared" si="2"/>
        <v>0</v>
      </c>
      <c r="AA33" s="42">
        <f>'t1'!M33</f>
        <v>0</v>
      </c>
      <c r="AJ33" s="594"/>
      <c r="AK33" s="594"/>
      <c r="AL33" s="594"/>
      <c r="AM33" s="595"/>
      <c r="AN33" s="595"/>
      <c r="AO33" s="595"/>
      <c r="AP33" s="595"/>
      <c r="AQ33" s="595"/>
      <c r="AR33" s="595"/>
      <c r="AS33" s="595"/>
      <c r="AT33" s="595"/>
      <c r="AU33" s="595"/>
      <c r="AV33" s="595"/>
      <c r="AW33" s="595"/>
      <c r="AX33" s="595"/>
      <c r="AY33" s="595"/>
      <c r="AZ33" s="595"/>
      <c r="BA33" s="595"/>
      <c r="BB33" s="595"/>
      <c r="BC33" s="595"/>
      <c r="BD33" s="595"/>
      <c r="BE33" s="595"/>
      <c r="BF33" s="595"/>
      <c r="BG33" s="593">
        <f t="shared" si="3"/>
        <v>0</v>
      </c>
      <c r="BH33" s="42">
        <f>'t1'!AR33</f>
        <v>0</v>
      </c>
      <c r="CA33" s="596" t="s">
        <v>354</v>
      </c>
    </row>
    <row r="34" spans="1:79" ht="12.75" customHeight="1" x14ac:dyDescent="0.2">
      <c r="A34" s="34" t="str">
        <f>'t1'!A34</f>
        <v>POSIZ.ECON. B6 PROFILI ACCESSO B1</v>
      </c>
      <c r="B34" s="283" t="str">
        <f>'t1'!B34</f>
        <v>038491</v>
      </c>
      <c r="C34" s="591">
        <f t="shared" si="4"/>
        <v>0</v>
      </c>
      <c r="D34" s="591">
        <f t="shared" si="4"/>
        <v>0</v>
      </c>
      <c r="E34" s="591">
        <f t="shared" si="4"/>
        <v>0</v>
      </c>
      <c r="F34" s="592">
        <f t="shared" si="4"/>
        <v>0</v>
      </c>
      <c r="G34" s="592">
        <f t="shared" si="5"/>
        <v>0</v>
      </c>
      <c r="H34" s="592">
        <f t="shared" si="5"/>
        <v>0</v>
      </c>
      <c r="I34" s="592">
        <f t="shared" si="5"/>
        <v>0</v>
      </c>
      <c r="J34" s="592">
        <f t="shared" si="5"/>
        <v>0</v>
      </c>
      <c r="K34" s="592">
        <f t="shared" si="5"/>
        <v>0</v>
      </c>
      <c r="L34" s="592">
        <f t="shared" si="5"/>
        <v>0</v>
      </c>
      <c r="M34" s="592">
        <f t="shared" si="5"/>
        <v>0</v>
      </c>
      <c r="N34" s="592">
        <f t="shared" si="5"/>
        <v>0</v>
      </c>
      <c r="O34" s="592">
        <f t="shared" si="5"/>
        <v>0</v>
      </c>
      <c r="P34" s="592">
        <f t="shared" si="5"/>
        <v>0</v>
      </c>
      <c r="Q34" s="592">
        <f t="shared" si="5"/>
        <v>0</v>
      </c>
      <c r="R34" s="592">
        <f t="shared" si="5"/>
        <v>0</v>
      </c>
      <c r="S34" s="592">
        <f t="shared" si="5"/>
        <v>0</v>
      </c>
      <c r="T34" s="592">
        <f t="shared" si="1"/>
        <v>0</v>
      </c>
      <c r="U34" s="592">
        <f t="shared" si="1"/>
        <v>0</v>
      </c>
      <c r="V34" s="592">
        <f t="shared" si="1"/>
        <v>0</v>
      </c>
      <c r="W34" s="592">
        <f t="shared" si="1"/>
        <v>0</v>
      </c>
      <c r="X34" s="592">
        <f t="shared" si="1"/>
        <v>0</v>
      </c>
      <c r="Y34" s="592">
        <f t="shared" si="1"/>
        <v>0</v>
      </c>
      <c r="Z34" s="593">
        <f t="shared" si="2"/>
        <v>0</v>
      </c>
      <c r="AA34" s="42">
        <f>'t1'!M34</f>
        <v>0</v>
      </c>
      <c r="AJ34" s="594"/>
      <c r="AK34" s="594"/>
      <c r="AL34" s="594"/>
      <c r="AM34" s="595"/>
      <c r="AN34" s="595"/>
      <c r="AO34" s="595"/>
      <c r="AP34" s="595"/>
      <c r="AQ34" s="595"/>
      <c r="AR34" s="595"/>
      <c r="AS34" s="595"/>
      <c r="AT34" s="595"/>
      <c r="AU34" s="595"/>
      <c r="AV34" s="595"/>
      <c r="AW34" s="595"/>
      <c r="AX34" s="595"/>
      <c r="AY34" s="595"/>
      <c r="AZ34" s="595"/>
      <c r="BA34" s="595"/>
      <c r="BB34" s="595"/>
      <c r="BC34" s="595"/>
      <c r="BD34" s="595"/>
      <c r="BE34" s="595"/>
      <c r="BF34" s="595"/>
      <c r="BG34" s="593">
        <f t="shared" si="3"/>
        <v>0</v>
      </c>
      <c r="BH34" s="42">
        <f>'t1'!AR34</f>
        <v>0</v>
      </c>
      <c r="CA34" s="596" t="s">
        <v>354</v>
      </c>
    </row>
    <row r="35" spans="1:79" ht="12.75" customHeight="1" x14ac:dyDescent="0.2">
      <c r="A35" s="34" t="str">
        <f>'t1'!A35</f>
        <v>POSIZ.ECON. B5 PROFILI ACCESSO B3</v>
      </c>
      <c r="B35" s="283" t="str">
        <f>'t1'!B35</f>
        <v>037492</v>
      </c>
      <c r="C35" s="591">
        <f t="shared" si="4"/>
        <v>0</v>
      </c>
      <c r="D35" s="591">
        <f t="shared" si="4"/>
        <v>0</v>
      </c>
      <c r="E35" s="591">
        <f t="shared" si="4"/>
        <v>0</v>
      </c>
      <c r="F35" s="592">
        <f t="shared" si="4"/>
        <v>0</v>
      </c>
      <c r="G35" s="592">
        <f t="shared" si="5"/>
        <v>0</v>
      </c>
      <c r="H35" s="592">
        <f t="shared" si="5"/>
        <v>0</v>
      </c>
      <c r="I35" s="592">
        <f t="shared" si="5"/>
        <v>0</v>
      </c>
      <c r="J35" s="592">
        <f t="shared" si="5"/>
        <v>0</v>
      </c>
      <c r="K35" s="592">
        <f t="shared" si="5"/>
        <v>0</v>
      </c>
      <c r="L35" s="592">
        <f t="shared" si="5"/>
        <v>0</v>
      </c>
      <c r="M35" s="592">
        <f t="shared" si="5"/>
        <v>0</v>
      </c>
      <c r="N35" s="592">
        <f t="shared" si="5"/>
        <v>0</v>
      </c>
      <c r="O35" s="592">
        <f t="shared" si="5"/>
        <v>0</v>
      </c>
      <c r="P35" s="592">
        <f t="shared" si="5"/>
        <v>0</v>
      </c>
      <c r="Q35" s="592">
        <f t="shared" si="5"/>
        <v>0</v>
      </c>
      <c r="R35" s="592">
        <f t="shared" si="5"/>
        <v>0</v>
      </c>
      <c r="S35" s="592">
        <f t="shared" si="5"/>
        <v>0</v>
      </c>
      <c r="T35" s="592">
        <f t="shared" si="1"/>
        <v>0</v>
      </c>
      <c r="U35" s="592">
        <f t="shared" si="1"/>
        <v>0</v>
      </c>
      <c r="V35" s="592">
        <f t="shared" si="1"/>
        <v>0</v>
      </c>
      <c r="W35" s="592">
        <f t="shared" si="1"/>
        <v>0</v>
      </c>
      <c r="X35" s="592">
        <f t="shared" si="1"/>
        <v>0</v>
      </c>
      <c r="Y35" s="592">
        <f t="shared" si="1"/>
        <v>0</v>
      </c>
      <c r="Z35" s="593">
        <f t="shared" si="2"/>
        <v>0</v>
      </c>
      <c r="AA35" s="42">
        <f>'t1'!M35</f>
        <v>0</v>
      </c>
      <c r="AJ35" s="594"/>
      <c r="AK35" s="594"/>
      <c r="AL35" s="594"/>
      <c r="AM35" s="595"/>
      <c r="AN35" s="595"/>
      <c r="AO35" s="595"/>
      <c r="AP35" s="595"/>
      <c r="AQ35" s="595"/>
      <c r="AR35" s="595"/>
      <c r="AS35" s="595"/>
      <c r="AT35" s="595"/>
      <c r="AU35" s="595"/>
      <c r="AV35" s="595"/>
      <c r="AW35" s="595"/>
      <c r="AX35" s="595"/>
      <c r="AY35" s="595"/>
      <c r="AZ35" s="595"/>
      <c r="BA35" s="595"/>
      <c r="BB35" s="595"/>
      <c r="BC35" s="595"/>
      <c r="BD35" s="595"/>
      <c r="BE35" s="595"/>
      <c r="BF35" s="595"/>
      <c r="BG35" s="593">
        <f t="shared" si="3"/>
        <v>0</v>
      </c>
      <c r="BH35" s="42">
        <f>'t1'!AR35</f>
        <v>0</v>
      </c>
      <c r="CA35" s="596" t="s">
        <v>354</v>
      </c>
    </row>
    <row r="36" spans="1:79" ht="12.75" customHeight="1" x14ac:dyDescent="0.2">
      <c r="A36" s="34" t="str">
        <f>'t1'!A36</f>
        <v>POSIZ.ECON. B5 PROFILI ACCESSO B1</v>
      </c>
      <c r="B36" s="283" t="str">
        <f>'t1'!B36</f>
        <v>037493</v>
      </c>
      <c r="C36" s="591">
        <f t="shared" si="4"/>
        <v>68</v>
      </c>
      <c r="D36" s="591">
        <f t="shared" si="4"/>
        <v>0</v>
      </c>
      <c r="E36" s="591">
        <f t="shared" si="4"/>
        <v>0</v>
      </c>
      <c r="F36" s="592">
        <f t="shared" si="4"/>
        <v>0</v>
      </c>
      <c r="G36" s="592">
        <f t="shared" si="5"/>
        <v>0</v>
      </c>
      <c r="H36" s="592">
        <f t="shared" si="5"/>
        <v>472</v>
      </c>
      <c r="I36" s="592">
        <f t="shared" si="5"/>
        <v>0</v>
      </c>
      <c r="J36" s="592">
        <f t="shared" si="5"/>
        <v>0</v>
      </c>
      <c r="K36" s="592">
        <f t="shared" si="5"/>
        <v>0</v>
      </c>
      <c r="L36" s="592">
        <f t="shared" si="5"/>
        <v>0</v>
      </c>
      <c r="M36" s="592">
        <f t="shared" si="5"/>
        <v>150</v>
      </c>
      <c r="N36" s="592">
        <f t="shared" si="5"/>
        <v>0</v>
      </c>
      <c r="O36" s="592">
        <f t="shared" si="5"/>
        <v>0</v>
      </c>
      <c r="P36" s="592">
        <f t="shared" si="5"/>
        <v>2356</v>
      </c>
      <c r="Q36" s="592">
        <f t="shared" si="5"/>
        <v>0</v>
      </c>
      <c r="R36" s="592">
        <f t="shared" si="5"/>
        <v>0</v>
      </c>
      <c r="S36" s="592">
        <f t="shared" si="5"/>
        <v>0</v>
      </c>
      <c r="T36" s="592">
        <f t="shared" si="1"/>
        <v>0</v>
      </c>
      <c r="U36" s="592">
        <f t="shared" si="1"/>
        <v>276</v>
      </c>
      <c r="V36" s="592">
        <f t="shared" si="1"/>
        <v>0</v>
      </c>
      <c r="W36" s="592">
        <f t="shared" si="1"/>
        <v>0</v>
      </c>
      <c r="X36" s="592">
        <f t="shared" si="1"/>
        <v>65</v>
      </c>
      <c r="Y36" s="592">
        <f t="shared" si="1"/>
        <v>286</v>
      </c>
      <c r="Z36" s="593">
        <f t="shared" si="2"/>
        <v>3673</v>
      </c>
      <c r="AA36" s="42">
        <f>'t1'!M36</f>
        <v>1</v>
      </c>
      <c r="AJ36" s="594">
        <v>68</v>
      </c>
      <c r="AK36" s="594"/>
      <c r="AL36" s="594"/>
      <c r="AM36" s="595"/>
      <c r="AN36" s="595"/>
      <c r="AO36" s="595">
        <v>472</v>
      </c>
      <c r="AP36" s="595"/>
      <c r="AQ36" s="595"/>
      <c r="AR36" s="595"/>
      <c r="AS36" s="595"/>
      <c r="AT36" s="595">
        <v>150</v>
      </c>
      <c r="AU36" s="595"/>
      <c r="AV36" s="595"/>
      <c r="AW36" s="595">
        <v>2356</v>
      </c>
      <c r="AX36" s="595"/>
      <c r="AY36" s="595"/>
      <c r="AZ36" s="595"/>
      <c r="BA36" s="595"/>
      <c r="BB36" s="595">
        <v>276</v>
      </c>
      <c r="BC36" s="595"/>
      <c r="BD36" s="595"/>
      <c r="BE36" s="595">
        <v>65</v>
      </c>
      <c r="BF36" s="595">
        <v>286</v>
      </c>
      <c r="BG36" s="593">
        <f t="shared" si="3"/>
        <v>3673</v>
      </c>
      <c r="BH36" s="42">
        <f>'t1'!AR36</f>
        <v>0</v>
      </c>
      <c r="CA36" s="596" t="s">
        <v>354</v>
      </c>
    </row>
    <row r="37" spans="1:79" ht="12.75" customHeight="1" x14ac:dyDescent="0.2">
      <c r="A37" s="34" t="str">
        <f>'t1'!A37</f>
        <v>POSIZ.ECON. B4 PROFILI ACCESSO B3</v>
      </c>
      <c r="B37" s="283" t="str">
        <f>'t1'!B37</f>
        <v>036494</v>
      </c>
      <c r="C37" s="591">
        <f t="shared" si="4"/>
        <v>0</v>
      </c>
      <c r="D37" s="591">
        <f t="shared" si="4"/>
        <v>0</v>
      </c>
      <c r="E37" s="591">
        <f t="shared" si="4"/>
        <v>0</v>
      </c>
      <c r="F37" s="592">
        <f t="shared" si="4"/>
        <v>0</v>
      </c>
      <c r="G37" s="592">
        <f t="shared" si="5"/>
        <v>0</v>
      </c>
      <c r="H37" s="592">
        <f t="shared" si="5"/>
        <v>0</v>
      </c>
      <c r="I37" s="592">
        <f t="shared" si="5"/>
        <v>0</v>
      </c>
      <c r="J37" s="592">
        <f t="shared" si="5"/>
        <v>0</v>
      </c>
      <c r="K37" s="592">
        <f t="shared" si="5"/>
        <v>0</v>
      </c>
      <c r="L37" s="592">
        <f t="shared" si="5"/>
        <v>0</v>
      </c>
      <c r="M37" s="592">
        <f t="shared" si="5"/>
        <v>0</v>
      </c>
      <c r="N37" s="592">
        <f t="shared" si="5"/>
        <v>0</v>
      </c>
      <c r="O37" s="592">
        <f t="shared" si="5"/>
        <v>0</v>
      </c>
      <c r="P37" s="592">
        <f t="shared" si="5"/>
        <v>0</v>
      </c>
      <c r="Q37" s="592">
        <f t="shared" si="5"/>
        <v>0</v>
      </c>
      <c r="R37" s="592">
        <f t="shared" si="5"/>
        <v>0</v>
      </c>
      <c r="S37" s="592">
        <f t="shared" si="5"/>
        <v>0</v>
      </c>
      <c r="T37" s="592">
        <f t="shared" si="1"/>
        <v>0</v>
      </c>
      <c r="U37" s="592">
        <f t="shared" si="1"/>
        <v>0</v>
      </c>
      <c r="V37" s="592">
        <f t="shared" si="1"/>
        <v>0</v>
      </c>
      <c r="W37" s="592">
        <f t="shared" si="1"/>
        <v>0</v>
      </c>
      <c r="X37" s="592">
        <f t="shared" si="1"/>
        <v>0</v>
      </c>
      <c r="Y37" s="592">
        <f t="shared" si="1"/>
        <v>0</v>
      </c>
      <c r="Z37" s="593">
        <f t="shared" si="2"/>
        <v>0</v>
      </c>
      <c r="AA37" s="42">
        <f>'t1'!M37</f>
        <v>0</v>
      </c>
      <c r="AJ37" s="594"/>
      <c r="AK37" s="594"/>
      <c r="AL37" s="594"/>
      <c r="AM37" s="595"/>
      <c r="AN37" s="595"/>
      <c r="AO37" s="595"/>
      <c r="AP37" s="595"/>
      <c r="AQ37" s="595"/>
      <c r="AR37" s="595"/>
      <c r="AS37" s="595"/>
      <c r="AT37" s="595"/>
      <c r="AU37" s="595"/>
      <c r="AV37" s="595"/>
      <c r="AW37" s="595"/>
      <c r="AX37" s="595"/>
      <c r="AY37" s="595"/>
      <c r="AZ37" s="595"/>
      <c r="BA37" s="595"/>
      <c r="BB37" s="595"/>
      <c r="BC37" s="595"/>
      <c r="BD37" s="595"/>
      <c r="BE37" s="595"/>
      <c r="BF37" s="595"/>
      <c r="BG37" s="593">
        <f t="shared" si="3"/>
        <v>0</v>
      </c>
      <c r="BH37" s="42">
        <f>'t1'!AR37</f>
        <v>0</v>
      </c>
      <c r="CA37" s="596" t="s">
        <v>354</v>
      </c>
    </row>
    <row r="38" spans="1:79" ht="12.75" customHeight="1" x14ac:dyDescent="0.2">
      <c r="A38" s="34" t="str">
        <f>'t1'!A38</f>
        <v>POSIZ.ECON. B4 PROFILI ACCESSO B1</v>
      </c>
      <c r="B38" s="283" t="str">
        <f>'t1'!B38</f>
        <v>036495</v>
      </c>
      <c r="C38" s="591">
        <f t="shared" si="4"/>
        <v>65</v>
      </c>
      <c r="D38" s="591">
        <f t="shared" si="4"/>
        <v>0</v>
      </c>
      <c r="E38" s="591">
        <f t="shared" si="4"/>
        <v>0</v>
      </c>
      <c r="F38" s="592">
        <f t="shared" si="4"/>
        <v>0</v>
      </c>
      <c r="G38" s="592">
        <f t="shared" si="5"/>
        <v>0</v>
      </c>
      <c r="H38" s="592">
        <f t="shared" si="5"/>
        <v>448</v>
      </c>
      <c r="I38" s="592">
        <f t="shared" si="5"/>
        <v>0</v>
      </c>
      <c r="J38" s="592">
        <f t="shared" si="5"/>
        <v>0</v>
      </c>
      <c r="K38" s="592">
        <f t="shared" si="5"/>
        <v>0</v>
      </c>
      <c r="L38" s="592">
        <f t="shared" si="5"/>
        <v>0</v>
      </c>
      <c r="M38" s="592">
        <f t="shared" si="5"/>
        <v>0</v>
      </c>
      <c r="N38" s="592">
        <f t="shared" si="5"/>
        <v>0</v>
      </c>
      <c r="O38" s="592">
        <f t="shared" si="5"/>
        <v>0</v>
      </c>
      <c r="P38" s="592">
        <f t="shared" si="5"/>
        <v>2146</v>
      </c>
      <c r="Q38" s="592">
        <f t="shared" si="5"/>
        <v>0</v>
      </c>
      <c r="R38" s="592">
        <f t="shared" si="5"/>
        <v>0</v>
      </c>
      <c r="S38" s="592">
        <f t="shared" si="5"/>
        <v>0</v>
      </c>
      <c r="T38" s="592">
        <f t="shared" si="1"/>
        <v>0</v>
      </c>
      <c r="U38" s="592">
        <f t="shared" si="1"/>
        <v>288</v>
      </c>
      <c r="V38" s="592">
        <f t="shared" si="1"/>
        <v>0</v>
      </c>
      <c r="W38" s="592">
        <f t="shared" si="1"/>
        <v>0</v>
      </c>
      <c r="X38" s="592">
        <f t="shared" si="1"/>
        <v>61</v>
      </c>
      <c r="Y38" s="592">
        <f t="shared" si="1"/>
        <v>0</v>
      </c>
      <c r="Z38" s="593">
        <f t="shared" si="2"/>
        <v>3008</v>
      </c>
      <c r="AA38" s="42">
        <f>'t1'!M38</f>
        <v>1</v>
      </c>
      <c r="AJ38" s="594">
        <v>65</v>
      </c>
      <c r="AK38" s="594"/>
      <c r="AL38" s="594"/>
      <c r="AM38" s="595"/>
      <c r="AN38" s="595"/>
      <c r="AO38" s="595">
        <v>448</v>
      </c>
      <c r="AP38" s="595"/>
      <c r="AQ38" s="595"/>
      <c r="AR38" s="595"/>
      <c r="AS38" s="595"/>
      <c r="AT38" s="595"/>
      <c r="AU38" s="595"/>
      <c r="AV38" s="595"/>
      <c r="AW38" s="595">
        <v>2146</v>
      </c>
      <c r="AX38" s="595"/>
      <c r="AY38" s="595"/>
      <c r="AZ38" s="595"/>
      <c r="BA38" s="595"/>
      <c r="BB38" s="595">
        <v>288</v>
      </c>
      <c r="BC38" s="595"/>
      <c r="BD38" s="595"/>
      <c r="BE38" s="595">
        <v>61</v>
      </c>
      <c r="BF38" s="595"/>
      <c r="BG38" s="593">
        <f t="shared" si="3"/>
        <v>3008</v>
      </c>
      <c r="BH38" s="42">
        <f>'t1'!AR38</f>
        <v>0</v>
      </c>
      <c r="CA38" s="596" t="s">
        <v>354</v>
      </c>
    </row>
    <row r="39" spans="1:79" ht="12.75" customHeight="1" x14ac:dyDescent="0.2">
      <c r="A39" s="34" t="str">
        <f>'t1'!A39</f>
        <v>POSIZIONE ECONOMICA DI ACCESSO B3</v>
      </c>
      <c r="B39" s="283" t="str">
        <f>'t1'!B39</f>
        <v>055000</v>
      </c>
      <c r="C39" s="591">
        <f t="shared" si="4"/>
        <v>0</v>
      </c>
      <c r="D39" s="591">
        <f t="shared" si="4"/>
        <v>0</v>
      </c>
      <c r="E39" s="591">
        <f t="shared" si="4"/>
        <v>0</v>
      </c>
      <c r="F39" s="592">
        <f t="shared" si="4"/>
        <v>0</v>
      </c>
      <c r="G39" s="592">
        <f t="shared" si="5"/>
        <v>0</v>
      </c>
      <c r="H39" s="592">
        <f t="shared" si="5"/>
        <v>0</v>
      </c>
      <c r="I39" s="592">
        <f t="shared" si="5"/>
        <v>0</v>
      </c>
      <c r="J39" s="592">
        <f t="shared" si="5"/>
        <v>0</v>
      </c>
      <c r="K39" s="592">
        <f t="shared" si="5"/>
        <v>0</v>
      </c>
      <c r="L39" s="592">
        <f t="shared" si="5"/>
        <v>0</v>
      </c>
      <c r="M39" s="592">
        <f t="shared" si="5"/>
        <v>0</v>
      </c>
      <c r="N39" s="592">
        <f t="shared" si="5"/>
        <v>0</v>
      </c>
      <c r="O39" s="592">
        <f t="shared" si="5"/>
        <v>0</v>
      </c>
      <c r="P39" s="592">
        <f t="shared" si="5"/>
        <v>0</v>
      </c>
      <c r="Q39" s="592">
        <f t="shared" si="5"/>
        <v>0</v>
      </c>
      <c r="R39" s="592">
        <f t="shared" si="5"/>
        <v>0</v>
      </c>
      <c r="S39" s="592">
        <f t="shared" si="5"/>
        <v>0</v>
      </c>
      <c r="T39" s="592">
        <f t="shared" si="1"/>
        <v>0</v>
      </c>
      <c r="U39" s="592">
        <f t="shared" si="1"/>
        <v>0</v>
      </c>
      <c r="V39" s="592">
        <f t="shared" si="1"/>
        <v>0</v>
      </c>
      <c r="W39" s="592">
        <f t="shared" si="1"/>
        <v>0</v>
      </c>
      <c r="X39" s="592">
        <f t="shared" si="1"/>
        <v>0</v>
      </c>
      <c r="Y39" s="592">
        <f t="shared" si="1"/>
        <v>0</v>
      </c>
      <c r="Z39" s="593">
        <f t="shared" si="2"/>
        <v>0</v>
      </c>
      <c r="AA39" s="42">
        <f>'t1'!M39</f>
        <v>0</v>
      </c>
      <c r="AJ39" s="594"/>
      <c r="AK39" s="594"/>
      <c r="AL39" s="594"/>
      <c r="AM39" s="595"/>
      <c r="AN39" s="595"/>
      <c r="AO39" s="595"/>
      <c r="AP39" s="595"/>
      <c r="AQ39" s="595"/>
      <c r="AR39" s="595"/>
      <c r="AS39" s="595"/>
      <c r="AT39" s="595"/>
      <c r="AU39" s="595"/>
      <c r="AV39" s="595"/>
      <c r="AW39" s="595"/>
      <c r="AX39" s="595"/>
      <c r="AY39" s="595"/>
      <c r="AZ39" s="595"/>
      <c r="BA39" s="595"/>
      <c r="BB39" s="595"/>
      <c r="BC39" s="595"/>
      <c r="BD39" s="595"/>
      <c r="BE39" s="595"/>
      <c r="BF39" s="595"/>
      <c r="BG39" s="593">
        <f t="shared" si="3"/>
        <v>0</v>
      </c>
      <c r="BH39" s="42">
        <f>'t1'!AR39</f>
        <v>0</v>
      </c>
      <c r="CA39" s="596" t="s">
        <v>354</v>
      </c>
    </row>
    <row r="40" spans="1:79" ht="12.75" customHeight="1" x14ac:dyDescent="0.2">
      <c r="A40" s="34" t="str">
        <f>'t1'!A40</f>
        <v>POSIZIONE ECONOMICA B3</v>
      </c>
      <c r="B40" s="283" t="str">
        <f>'t1'!B40</f>
        <v>034000</v>
      </c>
      <c r="C40" s="591">
        <f t="shared" si="4"/>
        <v>0</v>
      </c>
      <c r="D40" s="591">
        <f t="shared" si="4"/>
        <v>0</v>
      </c>
      <c r="E40" s="591">
        <f t="shared" si="4"/>
        <v>0</v>
      </c>
      <c r="F40" s="592">
        <f t="shared" si="4"/>
        <v>0</v>
      </c>
      <c r="G40" s="592">
        <f t="shared" si="5"/>
        <v>0</v>
      </c>
      <c r="H40" s="592">
        <f t="shared" si="5"/>
        <v>0</v>
      </c>
      <c r="I40" s="592">
        <f t="shared" si="5"/>
        <v>0</v>
      </c>
      <c r="J40" s="592">
        <f t="shared" si="5"/>
        <v>0</v>
      </c>
      <c r="K40" s="592">
        <f t="shared" si="5"/>
        <v>0</v>
      </c>
      <c r="L40" s="592">
        <f t="shared" si="5"/>
        <v>0</v>
      </c>
      <c r="M40" s="592">
        <f t="shared" si="5"/>
        <v>0</v>
      </c>
      <c r="N40" s="592">
        <f t="shared" si="5"/>
        <v>0</v>
      </c>
      <c r="O40" s="592">
        <f t="shared" si="5"/>
        <v>0</v>
      </c>
      <c r="P40" s="592">
        <f t="shared" si="5"/>
        <v>0</v>
      </c>
      <c r="Q40" s="592">
        <f t="shared" si="5"/>
        <v>0</v>
      </c>
      <c r="R40" s="592">
        <f t="shared" si="5"/>
        <v>0</v>
      </c>
      <c r="S40" s="592">
        <f t="shared" si="5"/>
        <v>0</v>
      </c>
      <c r="T40" s="592">
        <f t="shared" si="1"/>
        <v>0</v>
      </c>
      <c r="U40" s="592">
        <f t="shared" si="1"/>
        <v>0</v>
      </c>
      <c r="V40" s="592">
        <f t="shared" si="1"/>
        <v>0</v>
      </c>
      <c r="W40" s="592">
        <f t="shared" si="1"/>
        <v>0</v>
      </c>
      <c r="X40" s="592">
        <f t="shared" si="1"/>
        <v>0</v>
      </c>
      <c r="Y40" s="592">
        <f t="shared" si="1"/>
        <v>0</v>
      </c>
      <c r="Z40" s="593">
        <f t="shared" si="2"/>
        <v>0</v>
      </c>
      <c r="AA40" s="42">
        <f>'t1'!M40</f>
        <v>0</v>
      </c>
      <c r="AJ40" s="594"/>
      <c r="AK40" s="594"/>
      <c r="AL40" s="594"/>
      <c r="AM40" s="595"/>
      <c r="AN40" s="595"/>
      <c r="AO40" s="595"/>
      <c r="AP40" s="595"/>
      <c r="AQ40" s="595"/>
      <c r="AR40" s="595"/>
      <c r="AS40" s="595"/>
      <c r="AT40" s="595"/>
      <c r="AU40" s="595"/>
      <c r="AV40" s="595"/>
      <c r="AW40" s="595"/>
      <c r="AX40" s="595"/>
      <c r="AY40" s="595"/>
      <c r="AZ40" s="595"/>
      <c r="BA40" s="595"/>
      <c r="BB40" s="595"/>
      <c r="BC40" s="595"/>
      <c r="BD40" s="595"/>
      <c r="BE40" s="595"/>
      <c r="BF40" s="595"/>
      <c r="BG40" s="593">
        <f t="shared" si="3"/>
        <v>0</v>
      </c>
      <c r="BH40" s="42">
        <f>'t1'!AR40</f>
        <v>0</v>
      </c>
      <c r="CA40" s="596" t="s">
        <v>354</v>
      </c>
    </row>
    <row r="41" spans="1:79" ht="12.75" customHeight="1" x14ac:dyDescent="0.2">
      <c r="A41" s="34" t="str">
        <f>'t1'!A41</f>
        <v>POSIZIONE ECONOMICA B2</v>
      </c>
      <c r="B41" s="283" t="str">
        <f>'t1'!B41</f>
        <v>032000</v>
      </c>
      <c r="C41" s="591">
        <f t="shared" si="4"/>
        <v>0</v>
      </c>
      <c r="D41" s="591">
        <f t="shared" si="4"/>
        <v>0</v>
      </c>
      <c r="E41" s="591">
        <f t="shared" si="4"/>
        <v>0</v>
      </c>
      <c r="F41" s="592">
        <f t="shared" si="4"/>
        <v>0</v>
      </c>
      <c r="G41" s="592">
        <f t="shared" si="5"/>
        <v>0</v>
      </c>
      <c r="H41" s="592">
        <f t="shared" si="5"/>
        <v>0</v>
      </c>
      <c r="I41" s="592">
        <f t="shared" si="5"/>
        <v>0</v>
      </c>
      <c r="J41" s="592">
        <f t="shared" si="5"/>
        <v>0</v>
      </c>
      <c r="K41" s="592">
        <f t="shared" si="5"/>
        <v>0</v>
      </c>
      <c r="L41" s="592">
        <f t="shared" si="5"/>
        <v>0</v>
      </c>
      <c r="M41" s="592">
        <f t="shared" si="5"/>
        <v>0</v>
      </c>
      <c r="N41" s="592">
        <f t="shared" si="5"/>
        <v>0</v>
      </c>
      <c r="O41" s="592">
        <f t="shared" si="5"/>
        <v>0</v>
      </c>
      <c r="P41" s="592">
        <f t="shared" si="5"/>
        <v>0</v>
      </c>
      <c r="Q41" s="592">
        <f t="shared" si="5"/>
        <v>0</v>
      </c>
      <c r="R41" s="592">
        <f t="shared" si="5"/>
        <v>0</v>
      </c>
      <c r="S41" s="592">
        <f t="shared" si="5"/>
        <v>0</v>
      </c>
      <c r="T41" s="592">
        <f t="shared" si="1"/>
        <v>0</v>
      </c>
      <c r="U41" s="592">
        <f t="shared" si="1"/>
        <v>0</v>
      </c>
      <c r="V41" s="592">
        <f t="shared" si="1"/>
        <v>0</v>
      </c>
      <c r="W41" s="592">
        <f t="shared" si="1"/>
        <v>0</v>
      </c>
      <c r="X41" s="592">
        <f t="shared" si="1"/>
        <v>0</v>
      </c>
      <c r="Y41" s="592">
        <f t="shared" si="1"/>
        <v>0</v>
      </c>
      <c r="Z41" s="593">
        <f t="shared" si="2"/>
        <v>0</v>
      </c>
      <c r="AA41" s="42">
        <f>'t1'!M41</f>
        <v>0</v>
      </c>
      <c r="AJ41" s="594"/>
      <c r="AK41" s="594"/>
      <c r="AL41" s="594"/>
      <c r="AM41" s="595"/>
      <c r="AN41" s="595"/>
      <c r="AO41" s="595"/>
      <c r="AP41" s="595"/>
      <c r="AQ41" s="595"/>
      <c r="AR41" s="595"/>
      <c r="AS41" s="595"/>
      <c r="AT41" s="595"/>
      <c r="AU41" s="595"/>
      <c r="AV41" s="595"/>
      <c r="AW41" s="595"/>
      <c r="AX41" s="595"/>
      <c r="AY41" s="595"/>
      <c r="AZ41" s="595"/>
      <c r="BA41" s="595"/>
      <c r="BB41" s="595"/>
      <c r="BC41" s="595"/>
      <c r="BD41" s="595"/>
      <c r="BE41" s="595"/>
      <c r="BF41" s="595"/>
      <c r="BG41" s="593">
        <f t="shared" si="3"/>
        <v>0</v>
      </c>
      <c r="BH41" s="42">
        <f>'t1'!AR41</f>
        <v>0</v>
      </c>
      <c r="CA41" s="596" t="s">
        <v>354</v>
      </c>
    </row>
    <row r="42" spans="1:79" ht="12.75" customHeight="1" x14ac:dyDescent="0.2">
      <c r="A42" s="34" t="str">
        <f>'t1'!A42</f>
        <v>POSIZIONE ECONOMICA DI ACCESSO B1</v>
      </c>
      <c r="B42" s="283" t="str">
        <f>'t1'!B42</f>
        <v>054000</v>
      </c>
      <c r="C42" s="591">
        <f t="shared" si="4"/>
        <v>0</v>
      </c>
      <c r="D42" s="591">
        <f t="shared" si="4"/>
        <v>0</v>
      </c>
      <c r="E42" s="591">
        <f t="shared" si="4"/>
        <v>0</v>
      </c>
      <c r="F42" s="592">
        <f t="shared" si="4"/>
        <v>0</v>
      </c>
      <c r="G42" s="592">
        <f t="shared" si="5"/>
        <v>0</v>
      </c>
      <c r="H42" s="592">
        <f t="shared" si="5"/>
        <v>0</v>
      </c>
      <c r="I42" s="592">
        <f t="shared" si="5"/>
        <v>0</v>
      </c>
      <c r="J42" s="592">
        <f t="shared" si="5"/>
        <v>0</v>
      </c>
      <c r="K42" s="592">
        <f t="shared" si="5"/>
        <v>0</v>
      </c>
      <c r="L42" s="592">
        <f t="shared" si="5"/>
        <v>0</v>
      </c>
      <c r="M42" s="592">
        <f t="shared" si="5"/>
        <v>0</v>
      </c>
      <c r="N42" s="592">
        <f t="shared" si="5"/>
        <v>0</v>
      </c>
      <c r="O42" s="592">
        <f t="shared" si="5"/>
        <v>0</v>
      </c>
      <c r="P42" s="592">
        <f t="shared" si="5"/>
        <v>0</v>
      </c>
      <c r="Q42" s="592">
        <f t="shared" si="5"/>
        <v>0</v>
      </c>
      <c r="R42" s="592">
        <f t="shared" si="5"/>
        <v>0</v>
      </c>
      <c r="S42" s="592">
        <f t="shared" si="5"/>
        <v>0</v>
      </c>
      <c r="T42" s="592">
        <f t="shared" si="1"/>
        <v>0</v>
      </c>
      <c r="U42" s="592">
        <f t="shared" si="1"/>
        <v>0</v>
      </c>
      <c r="V42" s="592">
        <f t="shared" si="1"/>
        <v>0</v>
      </c>
      <c r="W42" s="592">
        <f t="shared" si="1"/>
        <v>0</v>
      </c>
      <c r="X42" s="592">
        <f t="shared" si="1"/>
        <v>0</v>
      </c>
      <c r="Y42" s="592">
        <f t="shared" si="1"/>
        <v>0</v>
      </c>
      <c r="Z42" s="593">
        <f t="shared" si="2"/>
        <v>0</v>
      </c>
      <c r="AA42" s="42">
        <f>'t1'!M42</f>
        <v>0</v>
      </c>
      <c r="AJ42" s="594"/>
      <c r="AK42" s="594"/>
      <c r="AL42" s="594"/>
      <c r="AM42" s="595"/>
      <c r="AN42" s="595"/>
      <c r="AO42" s="595"/>
      <c r="AP42" s="595"/>
      <c r="AQ42" s="595"/>
      <c r="AR42" s="595"/>
      <c r="AS42" s="595"/>
      <c r="AT42" s="595"/>
      <c r="AU42" s="595"/>
      <c r="AV42" s="595"/>
      <c r="AW42" s="595"/>
      <c r="AX42" s="595"/>
      <c r="AY42" s="595"/>
      <c r="AZ42" s="595"/>
      <c r="BA42" s="595"/>
      <c r="BB42" s="595"/>
      <c r="BC42" s="595"/>
      <c r="BD42" s="595"/>
      <c r="BE42" s="595"/>
      <c r="BF42" s="595"/>
      <c r="BG42" s="593">
        <f t="shared" si="3"/>
        <v>0</v>
      </c>
      <c r="BH42" s="42">
        <f>'t1'!AR42</f>
        <v>0</v>
      </c>
      <c r="CA42" s="596" t="s">
        <v>354</v>
      </c>
    </row>
    <row r="43" spans="1:79" ht="12.75" customHeight="1" x14ac:dyDescent="0.2">
      <c r="A43" s="34" t="str">
        <f>'t1'!A43</f>
        <v>POSIZIONE ECONOMICA A6</v>
      </c>
      <c r="B43" s="283" t="str">
        <f>'t1'!B43</f>
        <v>0A6000</v>
      </c>
      <c r="C43" s="591">
        <f t="shared" si="4"/>
        <v>0</v>
      </c>
      <c r="D43" s="591">
        <f t="shared" si="4"/>
        <v>0</v>
      </c>
      <c r="E43" s="591">
        <f t="shared" si="4"/>
        <v>0</v>
      </c>
      <c r="F43" s="592">
        <f t="shared" si="4"/>
        <v>0</v>
      </c>
      <c r="G43" s="592">
        <f t="shared" si="5"/>
        <v>0</v>
      </c>
      <c r="H43" s="592">
        <f t="shared" si="5"/>
        <v>0</v>
      </c>
      <c r="I43" s="592">
        <f t="shared" si="5"/>
        <v>0</v>
      </c>
      <c r="J43" s="592">
        <f t="shared" si="5"/>
        <v>0</v>
      </c>
      <c r="K43" s="592">
        <f t="shared" si="5"/>
        <v>0</v>
      </c>
      <c r="L43" s="592">
        <f t="shared" si="5"/>
        <v>0</v>
      </c>
      <c r="M43" s="592">
        <f t="shared" si="5"/>
        <v>0</v>
      </c>
      <c r="N43" s="592">
        <f t="shared" si="5"/>
        <v>0</v>
      </c>
      <c r="O43" s="592">
        <f t="shared" si="5"/>
        <v>0</v>
      </c>
      <c r="P43" s="592">
        <f t="shared" si="5"/>
        <v>0</v>
      </c>
      <c r="Q43" s="592">
        <f t="shared" si="5"/>
        <v>0</v>
      </c>
      <c r="R43" s="592">
        <f t="shared" si="5"/>
        <v>0</v>
      </c>
      <c r="S43" s="592">
        <f t="shared" si="5"/>
        <v>0</v>
      </c>
      <c r="T43" s="592">
        <f t="shared" si="1"/>
        <v>0</v>
      </c>
      <c r="U43" s="592">
        <f t="shared" si="1"/>
        <v>0</v>
      </c>
      <c r="V43" s="592">
        <f t="shared" si="1"/>
        <v>0</v>
      </c>
      <c r="W43" s="592">
        <f t="shared" si="1"/>
        <v>0</v>
      </c>
      <c r="X43" s="592">
        <f t="shared" si="1"/>
        <v>0</v>
      </c>
      <c r="Y43" s="592">
        <f t="shared" si="1"/>
        <v>0</v>
      </c>
      <c r="Z43" s="593">
        <f t="shared" si="2"/>
        <v>0</v>
      </c>
      <c r="AA43" s="42">
        <f>'t1'!M43</f>
        <v>0</v>
      </c>
      <c r="AJ43" s="594"/>
      <c r="AK43" s="594"/>
      <c r="AL43" s="594"/>
      <c r="AM43" s="595"/>
      <c r="AN43" s="595"/>
      <c r="AO43" s="595"/>
      <c r="AP43" s="595"/>
      <c r="AQ43" s="595"/>
      <c r="AR43" s="595"/>
      <c r="AS43" s="595"/>
      <c r="AT43" s="595"/>
      <c r="AU43" s="595"/>
      <c r="AV43" s="595"/>
      <c r="AW43" s="595"/>
      <c r="AX43" s="595"/>
      <c r="AY43" s="595"/>
      <c r="AZ43" s="595"/>
      <c r="BA43" s="595"/>
      <c r="BB43" s="595"/>
      <c r="BC43" s="595"/>
      <c r="BD43" s="595"/>
      <c r="BE43" s="595"/>
      <c r="BF43" s="595"/>
      <c r="BG43" s="593">
        <f t="shared" si="3"/>
        <v>0</v>
      </c>
      <c r="BH43" s="42">
        <f>'t1'!AR43</f>
        <v>0</v>
      </c>
      <c r="CA43" s="596" t="s">
        <v>354</v>
      </c>
    </row>
    <row r="44" spans="1:79" ht="12.75" customHeight="1" x14ac:dyDescent="0.2">
      <c r="A44" s="34" t="str">
        <f>'t1'!A44</f>
        <v>POSIZIONE ECONOMICA A5</v>
      </c>
      <c r="B44" s="283" t="str">
        <f>'t1'!B44</f>
        <v>0A5000</v>
      </c>
      <c r="C44" s="591">
        <f t="shared" si="4"/>
        <v>62</v>
      </c>
      <c r="D44" s="591">
        <f t="shared" si="4"/>
        <v>0</v>
      </c>
      <c r="E44" s="591">
        <f t="shared" si="4"/>
        <v>0</v>
      </c>
      <c r="F44" s="592">
        <f t="shared" si="4"/>
        <v>0</v>
      </c>
      <c r="G44" s="592">
        <f t="shared" si="5"/>
        <v>0</v>
      </c>
      <c r="H44" s="592">
        <f t="shared" si="5"/>
        <v>375</v>
      </c>
      <c r="I44" s="592">
        <f t="shared" si="5"/>
        <v>0</v>
      </c>
      <c r="J44" s="592">
        <f t="shared" si="5"/>
        <v>0</v>
      </c>
      <c r="K44" s="592">
        <f t="shared" si="5"/>
        <v>0</v>
      </c>
      <c r="L44" s="592">
        <f t="shared" si="5"/>
        <v>0</v>
      </c>
      <c r="M44" s="592">
        <f t="shared" si="5"/>
        <v>0</v>
      </c>
      <c r="N44" s="592">
        <f t="shared" si="5"/>
        <v>0</v>
      </c>
      <c r="O44" s="592">
        <f t="shared" ref="O44:V88" si="6">ROUND(AV44,0)</f>
        <v>0</v>
      </c>
      <c r="P44" s="592">
        <f t="shared" si="6"/>
        <v>1755</v>
      </c>
      <c r="Q44" s="592">
        <f t="shared" si="6"/>
        <v>0</v>
      </c>
      <c r="R44" s="592">
        <f t="shared" si="6"/>
        <v>0</v>
      </c>
      <c r="S44" s="592">
        <f t="shared" si="6"/>
        <v>0</v>
      </c>
      <c r="T44" s="592">
        <f t="shared" si="1"/>
        <v>0</v>
      </c>
      <c r="U44" s="592">
        <f t="shared" si="1"/>
        <v>312</v>
      </c>
      <c r="V44" s="592">
        <f t="shared" si="1"/>
        <v>0</v>
      </c>
      <c r="W44" s="592">
        <f t="shared" si="1"/>
        <v>0</v>
      </c>
      <c r="X44" s="592">
        <f t="shared" si="1"/>
        <v>62</v>
      </c>
      <c r="Y44" s="592">
        <f t="shared" si="1"/>
        <v>0</v>
      </c>
      <c r="Z44" s="593">
        <f t="shared" si="2"/>
        <v>2566</v>
      </c>
      <c r="AA44" s="42">
        <f>'t1'!M44</f>
        <v>1</v>
      </c>
      <c r="AJ44" s="594">
        <v>62</v>
      </c>
      <c r="AK44" s="594"/>
      <c r="AL44" s="594"/>
      <c r="AM44" s="595"/>
      <c r="AN44" s="595"/>
      <c r="AO44" s="595">
        <v>375</v>
      </c>
      <c r="AP44" s="595"/>
      <c r="AQ44" s="595"/>
      <c r="AR44" s="595"/>
      <c r="AS44" s="595"/>
      <c r="AT44" s="595"/>
      <c r="AU44" s="595"/>
      <c r="AV44" s="595"/>
      <c r="AW44" s="595">
        <v>1755</v>
      </c>
      <c r="AX44" s="595"/>
      <c r="AY44" s="595"/>
      <c r="AZ44" s="595"/>
      <c r="BA44" s="595"/>
      <c r="BB44" s="595">
        <v>312</v>
      </c>
      <c r="BC44" s="595"/>
      <c r="BD44" s="595"/>
      <c r="BE44" s="595">
        <v>62</v>
      </c>
      <c r="BF44" s="595"/>
      <c r="BG44" s="593">
        <f t="shared" si="3"/>
        <v>2566</v>
      </c>
      <c r="BH44" s="42">
        <f>'t1'!AR44</f>
        <v>0</v>
      </c>
      <c r="CA44" s="596" t="s">
        <v>354</v>
      </c>
    </row>
    <row r="45" spans="1:79" ht="12.75" customHeight="1" x14ac:dyDescent="0.2">
      <c r="A45" s="34" t="str">
        <f>'t1'!A45</f>
        <v>POSIZIONE ECONOMICA A4</v>
      </c>
      <c r="B45" s="283" t="str">
        <f>'t1'!B45</f>
        <v>028000</v>
      </c>
      <c r="C45" s="591">
        <f t="shared" si="4"/>
        <v>0</v>
      </c>
      <c r="D45" s="591">
        <f t="shared" si="4"/>
        <v>0</v>
      </c>
      <c r="E45" s="591">
        <f t="shared" si="4"/>
        <v>0</v>
      </c>
      <c r="F45" s="592">
        <f t="shared" si="4"/>
        <v>0</v>
      </c>
      <c r="G45" s="592">
        <f t="shared" si="4"/>
        <v>0</v>
      </c>
      <c r="H45" s="592">
        <f t="shared" si="4"/>
        <v>0</v>
      </c>
      <c r="I45" s="592">
        <f t="shared" si="4"/>
        <v>0</v>
      </c>
      <c r="J45" s="592">
        <f t="shared" si="4"/>
        <v>0</v>
      </c>
      <c r="K45" s="592">
        <f t="shared" si="4"/>
        <v>0</v>
      </c>
      <c r="L45" s="592">
        <f t="shared" si="4"/>
        <v>0</v>
      </c>
      <c r="M45" s="592">
        <f t="shared" si="4"/>
        <v>0</v>
      </c>
      <c r="N45" s="592">
        <f t="shared" si="4"/>
        <v>0</v>
      </c>
      <c r="O45" s="592">
        <f t="shared" si="6"/>
        <v>0</v>
      </c>
      <c r="P45" s="592">
        <f t="shared" si="6"/>
        <v>0</v>
      </c>
      <c r="Q45" s="592">
        <f t="shared" si="6"/>
        <v>0</v>
      </c>
      <c r="R45" s="592">
        <f t="shared" si="6"/>
        <v>0</v>
      </c>
      <c r="S45" s="592">
        <f t="shared" si="6"/>
        <v>0</v>
      </c>
      <c r="T45" s="592">
        <f t="shared" si="1"/>
        <v>0</v>
      </c>
      <c r="U45" s="592">
        <f t="shared" si="1"/>
        <v>0</v>
      </c>
      <c r="V45" s="592">
        <f t="shared" si="1"/>
        <v>0</v>
      </c>
      <c r="W45" s="592">
        <f t="shared" si="1"/>
        <v>0</v>
      </c>
      <c r="X45" s="592">
        <f t="shared" si="1"/>
        <v>0</v>
      </c>
      <c r="Y45" s="592">
        <f t="shared" si="1"/>
        <v>0</v>
      </c>
      <c r="Z45" s="593">
        <f t="shared" si="2"/>
        <v>0</v>
      </c>
      <c r="AA45" s="42">
        <f>'t1'!M45</f>
        <v>0</v>
      </c>
      <c r="AJ45" s="594"/>
      <c r="AK45" s="594"/>
      <c r="AL45" s="594"/>
      <c r="AM45" s="595"/>
      <c r="AN45" s="595"/>
      <c r="AO45" s="595"/>
      <c r="AP45" s="595"/>
      <c r="AQ45" s="595"/>
      <c r="AR45" s="595"/>
      <c r="AS45" s="595"/>
      <c r="AT45" s="595"/>
      <c r="AU45" s="595"/>
      <c r="AV45" s="595"/>
      <c r="AW45" s="595"/>
      <c r="AX45" s="595"/>
      <c r="AY45" s="595"/>
      <c r="AZ45" s="595"/>
      <c r="BA45" s="595"/>
      <c r="BB45" s="595"/>
      <c r="BC45" s="595"/>
      <c r="BD45" s="595"/>
      <c r="BE45" s="595"/>
      <c r="BF45" s="595"/>
      <c r="BG45" s="593">
        <f t="shared" si="3"/>
        <v>0</v>
      </c>
      <c r="BH45" s="42">
        <f>'t1'!AR45</f>
        <v>0</v>
      </c>
      <c r="CA45" s="596" t="s">
        <v>354</v>
      </c>
    </row>
    <row r="46" spans="1:79" ht="12.75" customHeight="1" x14ac:dyDescent="0.2">
      <c r="A46" s="34" t="str">
        <f>'t1'!A46</f>
        <v>POSIZIONE ECONOMICA A3</v>
      </c>
      <c r="B46" s="283" t="str">
        <f>'t1'!B46</f>
        <v>027000</v>
      </c>
      <c r="C46" s="591">
        <f t="shared" si="4"/>
        <v>0</v>
      </c>
      <c r="D46" s="591">
        <f t="shared" si="4"/>
        <v>0</v>
      </c>
      <c r="E46" s="591">
        <f t="shared" si="4"/>
        <v>0</v>
      </c>
      <c r="F46" s="592">
        <f t="shared" si="4"/>
        <v>0</v>
      </c>
      <c r="G46" s="592">
        <f t="shared" si="4"/>
        <v>0</v>
      </c>
      <c r="H46" s="592">
        <f t="shared" si="4"/>
        <v>0</v>
      </c>
      <c r="I46" s="592">
        <f t="shared" si="4"/>
        <v>0</v>
      </c>
      <c r="J46" s="592">
        <f t="shared" si="4"/>
        <v>0</v>
      </c>
      <c r="K46" s="592">
        <f t="shared" si="4"/>
        <v>0</v>
      </c>
      <c r="L46" s="592">
        <f t="shared" si="4"/>
        <v>0</v>
      </c>
      <c r="M46" s="592">
        <f t="shared" si="4"/>
        <v>0</v>
      </c>
      <c r="N46" s="592">
        <f t="shared" si="4"/>
        <v>0</v>
      </c>
      <c r="O46" s="592">
        <f t="shared" si="6"/>
        <v>0</v>
      </c>
      <c r="P46" s="592">
        <f t="shared" si="6"/>
        <v>0</v>
      </c>
      <c r="Q46" s="592">
        <f t="shared" si="6"/>
        <v>0</v>
      </c>
      <c r="R46" s="592">
        <f t="shared" si="6"/>
        <v>0</v>
      </c>
      <c r="S46" s="592">
        <f t="shared" si="6"/>
        <v>0</v>
      </c>
      <c r="T46" s="592">
        <f t="shared" si="1"/>
        <v>0</v>
      </c>
      <c r="U46" s="592">
        <f t="shared" si="1"/>
        <v>0</v>
      </c>
      <c r="V46" s="592">
        <f t="shared" si="1"/>
        <v>0</v>
      </c>
      <c r="W46" s="592">
        <f t="shared" si="1"/>
        <v>0</v>
      </c>
      <c r="X46" s="592">
        <f t="shared" si="1"/>
        <v>0</v>
      </c>
      <c r="Y46" s="592">
        <f t="shared" si="1"/>
        <v>0</v>
      </c>
      <c r="Z46" s="593">
        <f t="shared" si="2"/>
        <v>0</v>
      </c>
      <c r="AA46" s="42">
        <f>'t1'!M46</f>
        <v>0</v>
      </c>
      <c r="AJ46" s="594"/>
      <c r="AK46" s="594"/>
      <c r="AL46" s="594"/>
      <c r="AM46" s="595"/>
      <c r="AN46" s="595"/>
      <c r="AO46" s="595"/>
      <c r="AP46" s="595"/>
      <c r="AQ46" s="595"/>
      <c r="AR46" s="595"/>
      <c r="AS46" s="595"/>
      <c r="AT46" s="595"/>
      <c r="AU46" s="595"/>
      <c r="AV46" s="595"/>
      <c r="AW46" s="595"/>
      <c r="AX46" s="595"/>
      <c r="AY46" s="595"/>
      <c r="AZ46" s="595"/>
      <c r="BA46" s="595"/>
      <c r="BB46" s="595"/>
      <c r="BC46" s="595"/>
      <c r="BD46" s="595"/>
      <c r="BE46" s="595"/>
      <c r="BF46" s="595"/>
      <c r="BG46" s="593">
        <f t="shared" si="3"/>
        <v>0</v>
      </c>
      <c r="BH46" s="42">
        <f>'t1'!AR46</f>
        <v>0</v>
      </c>
      <c r="CA46" s="596" t="s">
        <v>354</v>
      </c>
    </row>
    <row r="47" spans="1:79" ht="12.75" customHeight="1" x14ac:dyDescent="0.2">
      <c r="A47" s="34" t="str">
        <f>'t1'!A47</f>
        <v>POSIZIONE ECONOMICA A2</v>
      </c>
      <c r="B47" s="283" t="str">
        <f>'t1'!B47</f>
        <v>025000</v>
      </c>
      <c r="C47" s="591">
        <f t="shared" si="4"/>
        <v>0</v>
      </c>
      <c r="D47" s="591">
        <f t="shared" si="4"/>
        <v>0</v>
      </c>
      <c r="E47" s="591">
        <f t="shared" si="4"/>
        <v>0</v>
      </c>
      <c r="F47" s="592">
        <f t="shared" si="4"/>
        <v>0</v>
      </c>
      <c r="G47" s="592">
        <f t="shared" si="4"/>
        <v>0</v>
      </c>
      <c r="H47" s="592">
        <f t="shared" si="4"/>
        <v>0</v>
      </c>
      <c r="I47" s="592">
        <f t="shared" si="4"/>
        <v>0</v>
      </c>
      <c r="J47" s="592">
        <f t="shared" si="4"/>
        <v>0</v>
      </c>
      <c r="K47" s="592">
        <f t="shared" si="4"/>
        <v>0</v>
      </c>
      <c r="L47" s="592">
        <f t="shared" si="4"/>
        <v>0</v>
      </c>
      <c r="M47" s="592">
        <f t="shared" si="4"/>
        <v>0</v>
      </c>
      <c r="N47" s="592">
        <f t="shared" si="4"/>
        <v>0</v>
      </c>
      <c r="O47" s="592">
        <f t="shared" si="6"/>
        <v>0</v>
      </c>
      <c r="P47" s="592">
        <f t="shared" si="6"/>
        <v>0</v>
      </c>
      <c r="Q47" s="592">
        <f t="shared" si="6"/>
        <v>0</v>
      </c>
      <c r="R47" s="592">
        <f t="shared" si="6"/>
        <v>0</v>
      </c>
      <c r="S47" s="592">
        <f t="shared" si="6"/>
        <v>0</v>
      </c>
      <c r="T47" s="592">
        <f t="shared" si="1"/>
        <v>0</v>
      </c>
      <c r="U47" s="592">
        <f t="shared" si="1"/>
        <v>0</v>
      </c>
      <c r="V47" s="592">
        <f t="shared" si="1"/>
        <v>0</v>
      </c>
      <c r="W47" s="592">
        <f t="shared" si="1"/>
        <v>0</v>
      </c>
      <c r="X47" s="592">
        <f t="shared" si="1"/>
        <v>0</v>
      </c>
      <c r="Y47" s="592">
        <f t="shared" si="1"/>
        <v>0</v>
      </c>
      <c r="Z47" s="593">
        <f t="shared" si="2"/>
        <v>0</v>
      </c>
      <c r="AA47" s="42">
        <f>'t1'!M47</f>
        <v>0</v>
      </c>
      <c r="AJ47" s="594"/>
      <c r="AK47" s="594"/>
      <c r="AL47" s="594"/>
      <c r="AM47" s="595"/>
      <c r="AN47" s="595"/>
      <c r="AO47" s="595"/>
      <c r="AP47" s="595"/>
      <c r="AQ47" s="595"/>
      <c r="AR47" s="595"/>
      <c r="AS47" s="595"/>
      <c r="AT47" s="595"/>
      <c r="AU47" s="595"/>
      <c r="AV47" s="595"/>
      <c r="AW47" s="595"/>
      <c r="AX47" s="595"/>
      <c r="AY47" s="595"/>
      <c r="AZ47" s="595"/>
      <c r="BA47" s="595"/>
      <c r="BB47" s="595"/>
      <c r="BC47" s="595"/>
      <c r="BD47" s="595"/>
      <c r="BE47" s="595"/>
      <c r="BF47" s="595"/>
      <c r="BG47" s="593">
        <f t="shared" si="3"/>
        <v>0</v>
      </c>
      <c r="BH47" s="42">
        <f>'t1'!AR47</f>
        <v>0</v>
      </c>
      <c r="CA47" s="596" t="s">
        <v>354</v>
      </c>
    </row>
    <row r="48" spans="1:79" ht="12.75" customHeight="1" x14ac:dyDescent="0.2">
      <c r="A48" s="34" t="str">
        <f>'t1'!A48</f>
        <v>POSIZIONE ECONOMICA A1</v>
      </c>
      <c r="B48" s="283" t="str">
        <f>'t1'!B48</f>
        <v>0A1000</v>
      </c>
      <c r="C48" s="591">
        <f t="shared" si="4"/>
        <v>0</v>
      </c>
      <c r="D48" s="591">
        <f t="shared" si="4"/>
        <v>0</v>
      </c>
      <c r="E48" s="591">
        <f t="shared" si="4"/>
        <v>0</v>
      </c>
      <c r="F48" s="592">
        <f t="shared" si="4"/>
        <v>0</v>
      </c>
      <c r="G48" s="592">
        <f t="shared" si="4"/>
        <v>0</v>
      </c>
      <c r="H48" s="592">
        <f t="shared" si="4"/>
        <v>0</v>
      </c>
      <c r="I48" s="592">
        <f t="shared" si="4"/>
        <v>0</v>
      </c>
      <c r="J48" s="592">
        <f t="shared" si="4"/>
        <v>0</v>
      </c>
      <c r="K48" s="592">
        <f t="shared" si="4"/>
        <v>0</v>
      </c>
      <c r="L48" s="592">
        <f t="shared" si="4"/>
        <v>0</v>
      </c>
      <c r="M48" s="592">
        <f t="shared" si="4"/>
        <v>0</v>
      </c>
      <c r="N48" s="592">
        <f t="shared" si="4"/>
        <v>0</v>
      </c>
      <c r="O48" s="592">
        <f t="shared" si="6"/>
        <v>0</v>
      </c>
      <c r="P48" s="592">
        <f t="shared" si="6"/>
        <v>0</v>
      </c>
      <c r="Q48" s="592">
        <f t="shared" si="6"/>
        <v>0</v>
      </c>
      <c r="R48" s="592">
        <f t="shared" si="6"/>
        <v>0</v>
      </c>
      <c r="S48" s="592">
        <f t="shared" si="6"/>
        <v>0</v>
      </c>
      <c r="T48" s="592">
        <f t="shared" si="1"/>
        <v>0</v>
      </c>
      <c r="U48" s="592">
        <f t="shared" si="1"/>
        <v>0</v>
      </c>
      <c r="V48" s="592">
        <f t="shared" si="1"/>
        <v>0</v>
      </c>
      <c r="W48" s="592">
        <f t="shared" ref="W48:Y92" si="7">ROUND(BD48,0)</f>
        <v>0</v>
      </c>
      <c r="X48" s="592">
        <f t="shared" si="7"/>
        <v>0</v>
      </c>
      <c r="Y48" s="592">
        <f t="shared" si="7"/>
        <v>0</v>
      </c>
      <c r="Z48" s="593">
        <f t="shared" si="2"/>
        <v>0</v>
      </c>
      <c r="AA48" s="42">
        <f>'t1'!M48</f>
        <v>0</v>
      </c>
      <c r="AJ48" s="594"/>
      <c r="AK48" s="594"/>
      <c r="AL48" s="594"/>
      <c r="AM48" s="595"/>
      <c r="AN48" s="595"/>
      <c r="AO48" s="595"/>
      <c r="AP48" s="595"/>
      <c r="AQ48" s="595"/>
      <c r="AR48" s="595"/>
      <c r="AS48" s="595"/>
      <c r="AT48" s="595"/>
      <c r="AU48" s="595"/>
      <c r="AV48" s="595"/>
      <c r="AW48" s="595"/>
      <c r="AX48" s="595"/>
      <c r="AY48" s="595"/>
      <c r="AZ48" s="595"/>
      <c r="BA48" s="595"/>
      <c r="BB48" s="595"/>
      <c r="BC48" s="595"/>
      <c r="BD48" s="595"/>
      <c r="BE48" s="595"/>
      <c r="BF48" s="595"/>
      <c r="BG48" s="593">
        <f t="shared" si="3"/>
        <v>0</v>
      </c>
      <c r="BH48" s="42">
        <f>'t1'!AR48</f>
        <v>0</v>
      </c>
      <c r="CA48" s="596" t="s">
        <v>354</v>
      </c>
    </row>
    <row r="49" spans="1:79" ht="12.75" customHeight="1" x14ac:dyDescent="0.2">
      <c r="A49" s="34" t="str">
        <f>'t1'!A49</f>
        <v>CONTRATTISTI</v>
      </c>
      <c r="B49" s="283" t="str">
        <f>'t1'!B49</f>
        <v>000061</v>
      </c>
      <c r="C49" s="591">
        <f t="shared" si="4"/>
        <v>0</v>
      </c>
      <c r="D49" s="591">
        <f t="shared" si="4"/>
        <v>0</v>
      </c>
      <c r="E49" s="591">
        <f t="shared" si="4"/>
        <v>0</v>
      </c>
      <c r="F49" s="592">
        <f t="shared" si="4"/>
        <v>0</v>
      </c>
      <c r="G49" s="592">
        <f t="shared" si="4"/>
        <v>0</v>
      </c>
      <c r="H49" s="592">
        <f t="shared" si="4"/>
        <v>0</v>
      </c>
      <c r="I49" s="592">
        <f t="shared" si="4"/>
        <v>0</v>
      </c>
      <c r="J49" s="592">
        <f t="shared" si="4"/>
        <v>0</v>
      </c>
      <c r="K49" s="592">
        <f t="shared" si="4"/>
        <v>0</v>
      </c>
      <c r="L49" s="592">
        <f t="shared" si="4"/>
        <v>0</v>
      </c>
      <c r="M49" s="592">
        <f t="shared" si="4"/>
        <v>0</v>
      </c>
      <c r="N49" s="592">
        <f t="shared" si="4"/>
        <v>0</v>
      </c>
      <c r="O49" s="592">
        <f t="shared" si="6"/>
        <v>0</v>
      </c>
      <c r="P49" s="592">
        <f t="shared" si="6"/>
        <v>0</v>
      </c>
      <c r="Q49" s="592">
        <f t="shared" si="6"/>
        <v>0</v>
      </c>
      <c r="R49" s="592">
        <f t="shared" si="6"/>
        <v>0</v>
      </c>
      <c r="S49" s="592">
        <f t="shared" si="6"/>
        <v>0</v>
      </c>
      <c r="T49" s="592">
        <f t="shared" si="6"/>
        <v>0</v>
      </c>
      <c r="U49" s="592">
        <f t="shared" si="6"/>
        <v>0</v>
      </c>
      <c r="V49" s="592">
        <f t="shared" si="6"/>
        <v>0</v>
      </c>
      <c r="W49" s="592">
        <f t="shared" si="7"/>
        <v>0</v>
      </c>
      <c r="X49" s="592">
        <f t="shared" si="7"/>
        <v>0</v>
      </c>
      <c r="Y49" s="592">
        <f t="shared" si="7"/>
        <v>0</v>
      </c>
      <c r="Z49" s="593">
        <f t="shared" si="2"/>
        <v>0</v>
      </c>
      <c r="AA49" s="42">
        <f>'t1'!M49</f>
        <v>0</v>
      </c>
      <c r="AJ49" s="594"/>
      <c r="AK49" s="594"/>
      <c r="AL49" s="594"/>
      <c r="AM49" s="595"/>
      <c r="AN49" s="595"/>
      <c r="AO49" s="595"/>
      <c r="AP49" s="595"/>
      <c r="AQ49" s="595"/>
      <c r="AR49" s="595"/>
      <c r="AS49" s="595"/>
      <c r="AT49" s="595"/>
      <c r="AU49" s="595"/>
      <c r="AV49" s="595"/>
      <c r="AW49" s="595"/>
      <c r="AX49" s="595"/>
      <c r="AY49" s="595"/>
      <c r="AZ49" s="595"/>
      <c r="BA49" s="595"/>
      <c r="BB49" s="595"/>
      <c r="BC49" s="595"/>
      <c r="BD49" s="595"/>
      <c r="BE49" s="595"/>
      <c r="BF49" s="595"/>
      <c r="BG49" s="593">
        <f t="shared" si="3"/>
        <v>0</v>
      </c>
      <c r="BH49" s="42">
        <f>'t1'!AR49</f>
        <v>0</v>
      </c>
      <c r="CA49" s="596" t="s">
        <v>352</v>
      </c>
    </row>
    <row r="50" spans="1:79" ht="12.75" customHeight="1" thickBot="1" x14ac:dyDescent="0.25">
      <c r="A50" s="34" t="str">
        <f>'t1'!A50</f>
        <v>COLLABORATORE A T.D. ART. 90 TUEL</v>
      </c>
      <c r="B50" s="283" t="str">
        <f>'t1'!B50</f>
        <v>000096</v>
      </c>
      <c r="C50" s="591">
        <f t="shared" si="4"/>
        <v>0</v>
      </c>
      <c r="D50" s="591">
        <f t="shared" si="4"/>
        <v>0</v>
      </c>
      <c r="E50" s="591">
        <f t="shared" si="4"/>
        <v>0</v>
      </c>
      <c r="F50" s="592">
        <f t="shared" si="4"/>
        <v>0</v>
      </c>
      <c r="G50" s="592">
        <f t="shared" si="4"/>
        <v>0</v>
      </c>
      <c r="H50" s="592">
        <f t="shared" si="4"/>
        <v>0</v>
      </c>
      <c r="I50" s="592">
        <f t="shared" si="4"/>
        <v>0</v>
      </c>
      <c r="J50" s="592">
        <f t="shared" si="4"/>
        <v>0</v>
      </c>
      <c r="K50" s="592">
        <f t="shared" si="4"/>
        <v>0</v>
      </c>
      <c r="L50" s="592">
        <f t="shared" si="4"/>
        <v>0</v>
      </c>
      <c r="M50" s="592">
        <f t="shared" si="4"/>
        <v>0</v>
      </c>
      <c r="N50" s="592">
        <f t="shared" si="4"/>
        <v>0</v>
      </c>
      <c r="O50" s="592">
        <f t="shared" si="6"/>
        <v>0</v>
      </c>
      <c r="P50" s="592">
        <f t="shared" si="6"/>
        <v>0</v>
      </c>
      <c r="Q50" s="592">
        <f t="shared" si="6"/>
        <v>0</v>
      </c>
      <c r="R50" s="592">
        <f t="shared" si="6"/>
        <v>0</v>
      </c>
      <c r="S50" s="592">
        <f t="shared" si="6"/>
        <v>0</v>
      </c>
      <c r="T50" s="592">
        <f t="shared" si="6"/>
        <v>0</v>
      </c>
      <c r="U50" s="592">
        <f t="shared" si="6"/>
        <v>0</v>
      </c>
      <c r="V50" s="592">
        <f t="shared" si="6"/>
        <v>0</v>
      </c>
      <c r="W50" s="592">
        <f t="shared" si="7"/>
        <v>0</v>
      </c>
      <c r="X50" s="592">
        <f t="shared" si="7"/>
        <v>0</v>
      </c>
      <c r="Y50" s="592">
        <f t="shared" si="7"/>
        <v>0</v>
      </c>
      <c r="Z50" s="593">
        <f t="shared" si="2"/>
        <v>0</v>
      </c>
      <c r="AA50" s="42">
        <f>'t1'!M50</f>
        <v>0</v>
      </c>
      <c r="AJ50" s="594"/>
      <c r="AK50" s="594"/>
      <c r="AL50" s="594"/>
      <c r="AM50" s="595"/>
      <c r="AN50" s="595"/>
      <c r="AO50" s="595"/>
      <c r="AP50" s="595"/>
      <c r="AQ50" s="595"/>
      <c r="AR50" s="595"/>
      <c r="AS50" s="595"/>
      <c r="AT50" s="595"/>
      <c r="AU50" s="595"/>
      <c r="AV50" s="595"/>
      <c r="AW50" s="595"/>
      <c r="AX50" s="595"/>
      <c r="AY50" s="595"/>
      <c r="AZ50" s="595"/>
      <c r="BA50" s="595"/>
      <c r="BB50" s="595"/>
      <c r="BC50" s="595"/>
      <c r="BD50" s="595"/>
      <c r="BE50" s="595"/>
      <c r="BF50" s="595"/>
      <c r="BG50" s="593">
        <f t="shared" si="3"/>
        <v>0</v>
      </c>
      <c r="BH50" s="42">
        <f>'t1'!AR50</f>
        <v>0</v>
      </c>
      <c r="CA50" s="596" t="s">
        <v>352</v>
      </c>
    </row>
    <row r="51" spans="1:79" ht="15" customHeight="1" thickTop="1" thickBot="1" x14ac:dyDescent="0.25">
      <c r="A51" s="34" t="str">
        <f>'t1'!A51</f>
        <v>TOTALE</v>
      </c>
      <c r="B51" s="566"/>
      <c r="C51" s="597">
        <f t="shared" ref="C51:Z51" si="8">SUM(C6:C50)</f>
        <v>8653</v>
      </c>
      <c r="D51" s="597">
        <f t="shared" si="8"/>
        <v>0</v>
      </c>
      <c r="E51" s="597">
        <f t="shared" si="8"/>
        <v>0</v>
      </c>
      <c r="F51" s="597">
        <f t="shared" si="8"/>
        <v>236877</v>
      </c>
      <c r="G51" s="597">
        <f t="shared" si="8"/>
        <v>119828</v>
      </c>
      <c r="H51" s="597">
        <f t="shared" si="8"/>
        <v>47969</v>
      </c>
      <c r="I51" s="597">
        <f>SUM(I6:I50)</f>
        <v>0</v>
      </c>
      <c r="J51" s="597">
        <f>SUM(J6:J50)</f>
        <v>5136</v>
      </c>
      <c r="K51" s="597">
        <f t="shared" si="8"/>
        <v>0</v>
      </c>
      <c r="L51" s="597">
        <f t="shared" si="8"/>
        <v>0</v>
      </c>
      <c r="M51" s="597">
        <f t="shared" si="8"/>
        <v>3954</v>
      </c>
      <c r="N51" s="597">
        <f t="shared" si="8"/>
        <v>0</v>
      </c>
      <c r="O51" s="597">
        <f t="shared" si="8"/>
        <v>33059</v>
      </c>
      <c r="P51" s="597">
        <f t="shared" si="8"/>
        <v>230746</v>
      </c>
      <c r="Q51" s="597">
        <f t="shared" si="8"/>
        <v>0</v>
      </c>
      <c r="R51" s="597">
        <f t="shared" si="8"/>
        <v>0</v>
      </c>
      <c r="S51" s="597">
        <f t="shared" si="8"/>
        <v>0</v>
      </c>
      <c r="T51" s="597">
        <f>SUM(T6:T50)</f>
        <v>0</v>
      </c>
      <c r="U51" s="597">
        <f>SUM(U6:U50)</f>
        <v>5806</v>
      </c>
      <c r="V51" s="597">
        <f>SUM(V6:V50)</f>
        <v>0</v>
      </c>
      <c r="W51" s="597">
        <f t="shared" si="8"/>
        <v>3668</v>
      </c>
      <c r="X51" s="597">
        <f t="shared" si="8"/>
        <v>550</v>
      </c>
      <c r="Y51" s="597">
        <f t="shared" si="8"/>
        <v>31049</v>
      </c>
      <c r="Z51" s="569">
        <f t="shared" si="8"/>
        <v>727295</v>
      </c>
      <c r="AA51" s="42"/>
      <c r="AJ51" s="597">
        <f t="shared" ref="AJ51:BG51" si="9">SUM(AJ6:AJ50)</f>
        <v>8653</v>
      </c>
      <c r="AK51" s="597">
        <f t="shared" si="9"/>
        <v>0</v>
      </c>
      <c r="AL51" s="597">
        <f t="shared" si="9"/>
        <v>0</v>
      </c>
      <c r="AM51" s="597">
        <f t="shared" si="9"/>
        <v>236877</v>
      </c>
      <c r="AN51" s="597">
        <f t="shared" si="9"/>
        <v>119828</v>
      </c>
      <c r="AO51" s="597">
        <f t="shared" si="9"/>
        <v>47969</v>
      </c>
      <c r="AP51" s="597">
        <f t="shared" si="9"/>
        <v>0</v>
      </c>
      <c r="AQ51" s="597">
        <f t="shared" si="9"/>
        <v>5136</v>
      </c>
      <c r="AR51" s="597">
        <f t="shared" si="9"/>
        <v>0</v>
      </c>
      <c r="AS51" s="597">
        <f t="shared" si="9"/>
        <v>0</v>
      </c>
      <c r="AT51" s="597">
        <f t="shared" si="9"/>
        <v>3954</v>
      </c>
      <c r="AU51" s="597">
        <f t="shared" si="9"/>
        <v>0</v>
      </c>
      <c r="AV51" s="597">
        <f t="shared" si="9"/>
        <v>33059</v>
      </c>
      <c r="AW51" s="597">
        <f t="shared" si="9"/>
        <v>230746</v>
      </c>
      <c r="AX51" s="597">
        <f t="shared" si="9"/>
        <v>0</v>
      </c>
      <c r="AY51" s="597">
        <f t="shared" si="9"/>
        <v>0</v>
      </c>
      <c r="AZ51" s="597">
        <f t="shared" si="9"/>
        <v>0</v>
      </c>
      <c r="BA51" s="597">
        <f t="shared" si="9"/>
        <v>0</v>
      </c>
      <c r="BB51" s="597">
        <f t="shared" si="9"/>
        <v>5806</v>
      </c>
      <c r="BC51" s="597">
        <f t="shared" si="9"/>
        <v>0</v>
      </c>
      <c r="BD51" s="597">
        <f t="shared" si="9"/>
        <v>3668</v>
      </c>
      <c r="BE51" s="597">
        <f t="shared" si="9"/>
        <v>550</v>
      </c>
      <c r="BF51" s="597">
        <f t="shared" si="9"/>
        <v>31049</v>
      </c>
      <c r="BG51" s="569">
        <f t="shared" si="9"/>
        <v>727295</v>
      </c>
      <c r="BH51" s="42"/>
    </row>
    <row r="52" spans="1:79" x14ac:dyDescent="0.2">
      <c r="A52" s="34" t="str">
        <f>'t1'!A52</f>
        <v>(a) personale a tempo indeterminato al quale viene applicato un contratto di lavoro di tipo privatistico (es.:tipografico,chimico,edile,metalmeccanico,portierato, ecc.)</v>
      </c>
      <c r="Z52" s="367"/>
      <c r="AA52" s="367"/>
      <c r="AB52" s="367"/>
      <c r="AC52" s="367"/>
      <c r="AD52" s="367"/>
      <c r="BG52" s="367"/>
      <c r="BH52" s="367"/>
      <c r="BI52" s="367"/>
      <c r="BJ52" s="367"/>
    </row>
    <row r="53" spans="1:79" x14ac:dyDescent="0.2">
      <c r="A53" s="34" t="str">
        <f>'t1'!A53</f>
        <v>(b) cfr." istruzioni generali e specifiche di comparto" e "glossario"</v>
      </c>
    </row>
    <row r="54" spans="1:79" x14ac:dyDescent="0.2">
      <c r="A54" s="34" t="str">
        <f>'t1'!A54</f>
        <v>(*) inserire i dati comunicati nella tab.1 (colonna presenti al 31/12/2021) della rilevazione dell'anno precedente</v>
      </c>
      <c r="B54" s="337"/>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row>
    <row r="55" spans="1:79" x14ac:dyDescent="0.2">
      <c r="A55" s="598"/>
    </row>
    <row r="56" spans="1:79" x14ac:dyDescent="0.2">
      <c r="A56" s="598"/>
    </row>
    <row r="57" spans="1:79" x14ac:dyDescent="0.2">
      <c r="A57" s="55"/>
    </row>
  </sheetData>
  <sheetProtection password="DD41" sheet="1" formatColumns="0" selectLockedCells="1"/>
  <conditionalFormatting sqref="AJ6:BG50 A6:Z6 A7:A54 B7:Z50">
    <cfRule type="expression" dxfId="0" priority="1" stopIfTrue="1">
      <formula>$AA6&gt;0</formula>
    </cfRule>
  </conditionalFormatting>
  <dataValidations count="1">
    <dataValidation type="whole" allowBlank="1" showInputMessage="1" showErrorMessage="1" errorTitle="ERRORE NEL DATO IMMESSO" error="INSERIRE SOLO NUMERI INTERI" sqref="AJ6:BF50">
      <formula1>1</formula1>
      <formula2>999999999999</formula2>
    </dataValidation>
  </dataValidations>
  <printOptions horizontalCentered="1" verticalCentered="1"/>
  <pageMargins left="0" right="0" top="0.15748031496062992" bottom="0.15748031496062992" header="0.19685039370078741" footer="0.19685039370078741"/>
  <pageSetup paperSize="8" scale="7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1">
    <pageSetUpPr fitToPage="1"/>
  </sheetPr>
  <dimension ref="A1:N57"/>
  <sheetViews>
    <sheetView showGridLines="0" zoomScaleNormal="100" workbookViewId="0">
      <pane ySplit="3" topLeftCell="A4" activePane="bottomLeft" state="frozen"/>
      <selection activeCell="AD33" sqref="AD33"/>
      <selection pane="bottomLeft" activeCell="AD33" sqref="AD33"/>
    </sheetView>
  </sheetViews>
  <sheetFormatPr defaultRowHeight="10.5" x14ac:dyDescent="0.15"/>
  <cols>
    <col min="1" max="1" width="87.6640625" customWidth="1"/>
    <col min="2" max="2" width="18" customWidth="1"/>
    <col min="3" max="3" width="18" hidden="1" customWidth="1"/>
    <col min="4" max="4" width="20.6640625" customWidth="1"/>
    <col min="5" max="5" width="7.6640625" customWidth="1"/>
    <col min="6" max="6" width="12.5" bestFit="1" customWidth="1"/>
    <col min="7" max="7" width="3.5" hidden="1" customWidth="1"/>
    <col min="8" max="8" width="9.1640625" customWidth="1"/>
  </cols>
  <sheetData>
    <row r="1" spans="1:14" s="4" customFormat="1" ht="43.5" customHeight="1" x14ac:dyDescent="0.2">
      <c r="A1" s="169" t="str">
        <f>'t1'!A1</f>
        <v>REGIONI ED AUTONOMIE LOCALI - anno 2022</v>
      </c>
      <c r="B1" s="169"/>
      <c r="C1" s="169"/>
      <c r="D1" s="169"/>
      <c r="E1" s="55"/>
      <c r="F1" s="55"/>
      <c r="G1" s="55"/>
      <c r="H1" s="266"/>
      <c r="I1" s="55"/>
      <c r="J1" s="55"/>
      <c r="K1" s="55"/>
      <c r="L1" s="55"/>
      <c r="N1"/>
    </row>
    <row r="2" spans="1:14" ht="30" customHeight="1" thickBot="1" x14ac:dyDescent="0.25">
      <c r="A2" s="58"/>
      <c r="B2" s="599"/>
      <c r="C2" s="599"/>
      <c r="D2" s="599"/>
    </row>
    <row r="3" spans="1:14" ht="21.75" customHeight="1" thickBot="1" x14ac:dyDescent="0.2">
      <c r="A3" s="600" t="s">
        <v>355</v>
      </c>
      <c r="B3" s="601" t="s">
        <v>356</v>
      </c>
      <c r="C3" s="602"/>
      <c r="D3" s="603" t="s">
        <v>357</v>
      </c>
    </row>
    <row r="4" spans="1:14" s="608" customFormat="1" ht="23.25" customHeight="1" thickTop="1" x14ac:dyDescent="0.2">
      <c r="A4" s="604" t="s">
        <v>358</v>
      </c>
      <c r="B4" s="605" t="s">
        <v>359</v>
      </c>
      <c r="C4" s="606">
        <f>ROUND(D4,0)</f>
        <v>3034</v>
      </c>
      <c r="D4" s="607">
        <v>3034</v>
      </c>
    </row>
    <row r="5" spans="1:14" s="608" customFormat="1" ht="23.25" customHeight="1" x14ac:dyDescent="0.2">
      <c r="A5" s="609" t="s">
        <v>360</v>
      </c>
      <c r="B5" s="610" t="s">
        <v>361</v>
      </c>
      <c r="C5" s="611">
        <f t="shared" ref="C5:C29" si="0">ROUND(D5,0)</f>
        <v>0</v>
      </c>
      <c r="D5" s="607"/>
    </row>
    <row r="6" spans="1:14" s="608" customFormat="1" ht="23.25" customHeight="1" x14ac:dyDescent="0.2">
      <c r="A6" s="609" t="s">
        <v>362</v>
      </c>
      <c r="B6" s="612" t="s">
        <v>363</v>
      </c>
      <c r="C6" s="613">
        <f t="shared" si="0"/>
        <v>76609</v>
      </c>
      <c r="D6" s="607">
        <v>76609</v>
      </c>
    </row>
    <row r="7" spans="1:14" s="608" customFormat="1" ht="23.25" customHeight="1" x14ac:dyDescent="0.2">
      <c r="A7" s="609" t="s">
        <v>364</v>
      </c>
      <c r="B7" s="614" t="s">
        <v>365</v>
      </c>
      <c r="C7" s="611">
        <f t="shared" si="0"/>
        <v>18543</v>
      </c>
      <c r="D7" s="607">
        <v>18543</v>
      </c>
    </row>
    <row r="8" spans="1:14" s="608" customFormat="1" ht="23.25" customHeight="1" x14ac:dyDescent="0.2">
      <c r="A8" s="615" t="s">
        <v>366</v>
      </c>
      <c r="B8" s="612" t="s">
        <v>367</v>
      </c>
      <c r="C8" s="613">
        <f t="shared" si="0"/>
        <v>52847</v>
      </c>
      <c r="D8" s="607">
        <v>52847</v>
      </c>
    </row>
    <row r="9" spans="1:14" s="608" customFormat="1" ht="23.25" customHeight="1" x14ac:dyDescent="0.2">
      <c r="A9" s="616" t="s">
        <v>368</v>
      </c>
      <c r="B9" s="614" t="s">
        <v>369</v>
      </c>
      <c r="C9" s="611">
        <f t="shared" si="0"/>
        <v>0</v>
      </c>
      <c r="D9" s="617"/>
    </row>
    <row r="10" spans="1:14" s="608" customFormat="1" ht="23.25" customHeight="1" x14ac:dyDescent="0.2">
      <c r="A10" s="618" t="s">
        <v>370</v>
      </c>
      <c r="B10" s="612" t="s">
        <v>371</v>
      </c>
      <c r="C10" s="613">
        <f t="shared" si="0"/>
        <v>0</v>
      </c>
      <c r="D10" s="607"/>
    </row>
    <row r="11" spans="1:14" s="608" customFormat="1" ht="23.25" customHeight="1" x14ac:dyDescent="0.2">
      <c r="A11" s="615" t="s">
        <v>372</v>
      </c>
      <c r="B11" s="619" t="s">
        <v>373</v>
      </c>
      <c r="C11" s="613">
        <f t="shared" si="0"/>
        <v>6390</v>
      </c>
      <c r="D11" s="607">
        <v>6390</v>
      </c>
    </row>
    <row r="12" spans="1:14" s="608" customFormat="1" ht="23.25" customHeight="1" x14ac:dyDescent="0.2">
      <c r="A12" s="615" t="s">
        <v>374</v>
      </c>
      <c r="B12" s="619" t="s">
        <v>375</v>
      </c>
      <c r="C12" s="613">
        <f t="shared" si="0"/>
        <v>0</v>
      </c>
      <c r="D12" s="607"/>
    </row>
    <row r="13" spans="1:14" s="608" customFormat="1" ht="23.25" customHeight="1" x14ac:dyDescent="0.2">
      <c r="A13" s="615" t="s">
        <v>376</v>
      </c>
      <c r="B13" s="612" t="s">
        <v>377</v>
      </c>
      <c r="C13" s="613">
        <f t="shared" si="0"/>
        <v>566</v>
      </c>
      <c r="D13" s="607">
        <v>566</v>
      </c>
    </row>
    <row r="14" spans="1:14" s="608" customFormat="1" ht="23.25" customHeight="1" x14ac:dyDescent="0.2">
      <c r="A14" s="615" t="s">
        <v>378</v>
      </c>
      <c r="B14" s="612" t="s">
        <v>379</v>
      </c>
      <c r="C14" s="613">
        <f t="shared" si="0"/>
        <v>13434</v>
      </c>
      <c r="D14" s="607">
        <v>13434</v>
      </c>
    </row>
    <row r="15" spans="1:14" s="608" customFormat="1" ht="23.25" customHeight="1" x14ac:dyDescent="0.2">
      <c r="A15" s="616" t="s">
        <v>380</v>
      </c>
      <c r="B15" s="614" t="s">
        <v>381</v>
      </c>
      <c r="C15" s="611">
        <f t="shared" si="0"/>
        <v>43946</v>
      </c>
      <c r="D15" s="617">
        <v>43946</v>
      </c>
    </row>
    <row r="16" spans="1:14" s="608" customFormat="1" ht="23.25" customHeight="1" x14ac:dyDescent="0.2">
      <c r="A16" s="618" t="s">
        <v>382</v>
      </c>
      <c r="B16" s="610" t="s">
        <v>383</v>
      </c>
      <c r="C16" s="620">
        <f t="shared" si="0"/>
        <v>0</v>
      </c>
      <c r="D16" s="617"/>
    </row>
    <row r="17" spans="1:8" s="608" customFormat="1" ht="23.25" customHeight="1" x14ac:dyDescent="0.2">
      <c r="A17" s="621" t="s">
        <v>384</v>
      </c>
      <c r="B17" s="612" t="s">
        <v>385</v>
      </c>
      <c r="C17" s="613">
        <f t="shared" si="0"/>
        <v>0</v>
      </c>
      <c r="D17" s="607"/>
    </row>
    <row r="18" spans="1:8" s="101" customFormat="1" ht="23.25" customHeight="1" x14ac:dyDescent="0.2">
      <c r="A18" s="622" t="s">
        <v>386</v>
      </c>
      <c r="B18" s="619" t="s">
        <v>387</v>
      </c>
      <c r="C18" s="613">
        <f t="shared" si="0"/>
        <v>10139</v>
      </c>
      <c r="D18" s="617">
        <v>10139</v>
      </c>
    </row>
    <row r="19" spans="1:8" s="101" customFormat="1" ht="23.25" customHeight="1" x14ac:dyDescent="0.2">
      <c r="A19" s="604" t="s">
        <v>388</v>
      </c>
      <c r="B19" s="619" t="s">
        <v>389</v>
      </c>
      <c r="C19" s="613">
        <f t="shared" si="0"/>
        <v>600</v>
      </c>
      <c r="D19" s="607">
        <v>600</v>
      </c>
    </row>
    <row r="20" spans="1:8" s="4" customFormat="1" ht="23.25" customHeight="1" x14ac:dyDescent="0.2">
      <c r="A20" s="604" t="s">
        <v>390</v>
      </c>
      <c r="B20" s="612" t="s">
        <v>391</v>
      </c>
      <c r="C20" s="613">
        <f t="shared" si="0"/>
        <v>682092</v>
      </c>
      <c r="D20" s="607">
        <v>682092</v>
      </c>
      <c r="G20" s="623" t="s">
        <v>102</v>
      </c>
    </row>
    <row r="21" spans="1:8" s="101" customFormat="1" ht="23.25" customHeight="1" x14ac:dyDescent="0.2">
      <c r="A21" s="604" t="s">
        <v>392</v>
      </c>
      <c r="B21" s="614" t="s">
        <v>393</v>
      </c>
      <c r="C21" s="611">
        <f t="shared" si="0"/>
        <v>494499</v>
      </c>
      <c r="D21" s="607">
        <v>494499</v>
      </c>
      <c r="G21" s="624" t="s">
        <v>103</v>
      </c>
    </row>
    <row r="22" spans="1:8" s="101" customFormat="1" ht="23.25" customHeight="1" x14ac:dyDescent="0.2">
      <c r="A22" s="604" t="s">
        <v>394</v>
      </c>
      <c r="B22" s="612" t="s">
        <v>395</v>
      </c>
      <c r="C22" s="613">
        <f t="shared" si="0"/>
        <v>222725</v>
      </c>
      <c r="D22" s="607">
        <v>222725</v>
      </c>
      <c r="F22" s="625" t="s">
        <v>396</v>
      </c>
      <c r="G22" s="626">
        <v>1</v>
      </c>
    </row>
    <row r="23" spans="1:8" s="101" customFormat="1" ht="23.25" customHeight="1" x14ac:dyDescent="0.2">
      <c r="A23" s="604" t="s">
        <v>397</v>
      </c>
      <c r="B23" s="614" t="s">
        <v>398</v>
      </c>
      <c r="C23" s="611">
        <f t="shared" si="0"/>
        <v>0</v>
      </c>
      <c r="D23" s="607"/>
    </row>
    <row r="24" spans="1:8" s="101" customFormat="1" ht="23.25" customHeight="1" x14ac:dyDescent="0.2">
      <c r="A24" s="627" t="s">
        <v>399</v>
      </c>
      <c r="B24" s="612" t="s">
        <v>400</v>
      </c>
      <c r="C24" s="628">
        <f t="shared" si="0"/>
        <v>0</v>
      </c>
      <c r="D24" s="629"/>
    </row>
    <row r="25" spans="1:8" s="101" customFormat="1" ht="23.25" customHeight="1" x14ac:dyDescent="0.2">
      <c r="A25" s="630" t="s">
        <v>401</v>
      </c>
      <c r="B25" s="619" t="s">
        <v>402</v>
      </c>
      <c r="C25" s="631">
        <f t="shared" si="0"/>
        <v>0</v>
      </c>
      <c r="D25" s="629"/>
    </row>
    <row r="26" spans="1:8" s="101" customFormat="1" ht="23.25" customHeight="1" x14ac:dyDescent="0.2">
      <c r="A26" s="630" t="s">
        <v>403</v>
      </c>
      <c r="B26" s="619" t="s">
        <v>404</v>
      </c>
      <c r="C26" s="631">
        <f t="shared" si="0"/>
        <v>0</v>
      </c>
      <c r="D26" s="629"/>
    </row>
    <row r="27" spans="1:8" s="101" customFormat="1" ht="23.25" customHeight="1" x14ac:dyDescent="0.2">
      <c r="A27" s="630" t="s">
        <v>405</v>
      </c>
      <c r="B27" s="619" t="s">
        <v>406</v>
      </c>
      <c r="C27" s="631">
        <f t="shared" si="0"/>
        <v>0</v>
      </c>
      <c r="D27" s="629"/>
    </row>
    <row r="28" spans="1:8" s="101" customFormat="1" ht="23.25" customHeight="1" x14ac:dyDescent="0.2">
      <c r="A28" s="616" t="s">
        <v>407</v>
      </c>
      <c r="B28" s="612" t="s">
        <v>408</v>
      </c>
      <c r="C28" s="632">
        <f t="shared" si="0"/>
        <v>0</v>
      </c>
      <c r="D28" s="617"/>
    </row>
    <row r="29" spans="1:8" s="101" customFormat="1" ht="23.25" customHeight="1" thickBot="1" x14ac:dyDescent="0.25">
      <c r="A29" s="633" t="s">
        <v>409</v>
      </c>
      <c r="B29" s="634" t="s">
        <v>410</v>
      </c>
      <c r="C29" s="635">
        <f t="shared" si="0"/>
        <v>2121</v>
      </c>
      <c r="D29" s="636">
        <v>2121</v>
      </c>
    </row>
    <row r="30" spans="1:8" s="101" customFormat="1" ht="15" customHeight="1" thickBot="1" x14ac:dyDescent="0.2">
      <c r="A30" s="637" t="str">
        <f>IF(G22=1,"ATTENZIONE è stata dichiarata IRAP commerciale. Controllare l'importo inserito!"," ")</f>
        <v>ATTENZIONE è stata dichiarata IRAP commerciale. Controllare l'importo inserito!</v>
      </c>
      <c r="B30" s="637"/>
      <c r="C30" s="637"/>
      <c r="D30" s="637"/>
    </row>
    <row r="31" spans="1:8" s="101" customFormat="1" ht="15" customHeight="1" x14ac:dyDescent="0.15">
      <c r="A31" s="638" t="s">
        <v>411</v>
      </c>
      <c r="B31" s="639"/>
      <c r="C31" s="639"/>
      <c r="D31" s="640"/>
    </row>
    <row r="32" spans="1:8" s="101" customFormat="1" ht="95.1" customHeight="1" thickBot="1" x14ac:dyDescent="0.2">
      <c r="A32" s="641"/>
      <c r="B32" s="642"/>
      <c r="C32" s="642"/>
      <c r="D32" s="643"/>
      <c r="E32" s="644" t="str">
        <f>IF(AND(A32="",(D25+D26)&gt;0),"ATTENZIONE!  Inserire nel campo NOTE l'elenco delle Istituzioni ed il relativo importo dei rimborsi EFFETTUATI!",IF(AND(A32&lt;&gt;"",(D25+D26)=0),"ATTENZIONE!  il campo NOTE non deve essere compilato in assenza di rimborsi",""))</f>
        <v/>
      </c>
      <c r="F32" s="645"/>
      <c r="G32" s="645"/>
      <c r="H32" s="645"/>
    </row>
    <row r="33" spans="1:8" s="101" customFormat="1" ht="15" customHeight="1" thickBot="1" x14ac:dyDescent="0.2">
      <c r="A33" s="637" t="str">
        <f>IF(LEN(A35)&gt;1000,"IL NUMERO MASSIMO DI CARATTERI CONSENTITI NEL CAMPO NOTE SOTTOSTANTE E' DI 1000","")</f>
        <v/>
      </c>
      <c r="B33" s="637"/>
      <c r="C33" s="637"/>
      <c r="D33" s="637"/>
    </row>
    <row r="34" spans="1:8" s="101" customFormat="1" ht="15" customHeight="1" x14ac:dyDescent="0.15">
      <c r="A34" s="638" t="s">
        <v>412</v>
      </c>
      <c r="B34" s="639"/>
      <c r="C34" s="639"/>
      <c r="D34" s="640"/>
    </row>
    <row r="35" spans="1:8" s="101" customFormat="1" ht="95.1" customHeight="1" thickBot="1" x14ac:dyDescent="0.2">
      <c r="A35" s="641" t="s">
        <v>413</v>
      </c>
      <c r="B35" s="642"/>
      <c r="C35" s="642"/>
      <c r="D35" s="643"/>
      <c r="E35" s="644" t="str">
        <f>IF(AND(A35="",(D27+D28+D29)&gt;0),"ATTENZIONE!  Inserire nel campo NOTE l'elenco delle Istituzioni ed il relativo importo dei rimborsi RICEVUTI!",IF(AND(A35&lt;&gt;"",(D27+D28+D29)=0),"ATTENZIONE!  il campo NOTE non deve essere compilato in assenza di rimborsi",""))</f>
        <v/>
      </c>
      <c r="F35" s="645"/>
      <c r="G35" s="645"/>
      <c r="H35" s="645"/>
    </row>
    <row r="36" spans="1:8" s="101" customFormat="1" ht="23.25" customHeight="1" x14ac:dyDescent="0.2">
      <c r="A36" s="4" t="s">
        <v>414</v>
      </c>
      <c r="B36"/>
      <c r="C36"/>
    </row>
    <row r="37" spans="1:8" ht="25.5" customHeight="1" x14ac:dyDescent="0.2">
      <c r="A37" s="646" t="s">
        <v>415</v>
      </c>
      <c r="B37" s="646"/>
      <c r="C37" s="646"/>
      <c r="D37" s="646"/>
    </row>
    <row r="38" spans="1:8" ht="25.5" customHeight="1" x14ac:dyDescent="0.2">
      <c r="A38" s="646" t="s">
        <v>416</v>
      </c>
      <c r="B38" s="646"/>
      <c r="C38" s="646"/>
      <c r="D38" s="646"/>
    </row>
    <row r="57" spans="1:1" x14ac:dyDescent="0.15">
      <c r="A57" s="647"/>
    </row>
  </sheetData>
  <sheetProtection password="DD41" sheet="1" formatColumns="0" selectLockedCells="1"/>
  <mergeCells count="12">
    <mergeCell ref="A33:D33"/>
    <mergeCell ref="A34:D34"/>
    <mergeCell ref="A35:D35"/>
    <mergeCell ref="E35:H35"/>
    <mergeCell ref="A37:D37"/>
    <mergeCell ref="A38:D38"/>
    <mergeCell ref="A1:D1"/>
    <mergeCell ref="B2:D2"/>
    <mergeCell ref="A30:D30"/>
    <mergeCell ref="A31:D31"/>
    <mergeCell ref="A32:D32"/>
    <mergeCell ref="E32:H32"/>
  </mergeCells>
  <dataValidations count="4">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formula1>1</formula1>
      <formula2>999999999999</formula2>
    </dataValidation>
    <dataValidation type="whole" allowBlank="1" showInputMessage="1" showErrorMessage="1" errorTitle="ERRORE NEL DATO IMMESSO" error="INSERIRE SOLO NUMERI INTERI" sqref="D4:D24">
      <formula1>1</formula1>
      <formula2>999999999999</formula2>
    </dataValidation>
    <dataValidation type="textLength" allowBlank="1" showInputMessage="1" showErrorMessage="1" errorTitle="ATTENZIONE ! ! ! " error="E' stato superato il limite di 1000 caratteri" sqref="A32:D32 A35:D35">
      <formula1>0</formula1>
      <formula2>1000</formula2>
    </dataValidation>
  </dataValidations>
  <printOptions horizontalCentered="1" verticalCentered="1"/>
  <pageMargins left="0" right="0" top="0.19685039370078741" bottom="0.15748031496062992" header="0.19685039370078741" footer="0.1968503937007874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ltText="No">
                <anchor moveWithCells="1">
                  <from>
                    <xdr:col>4</xdr:col>
                    <xdr:colOff>38100</xdr:colOff>
                    <xdr:row>21</xdr:row>
                    <xdr:rowOff>66675</xdr:rowOff>
                  </from>
                  <to>
                    <xdr:col>5</xdr:col>
                    <xdr:colOff>0</xdr:colOff>
                    <xdr:row>21</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zoomScale="80" zoomScaleNormal="80" workbookViewId="0">
      <selection activeCell="AD33" sqref="AD33"/>
    </sheetView>
  </sheetViews>
  <sheetFormatPr defaultRowHeight="11.25" x14ac:dyDescent="0.2"/>
  <cols>
    <col min="1" max="1" width="65.6640625" style="650" customWidth="1"/>
    <col min="2" max="2" width="10.6640625" style="655" customWidth="1"/>
    <col min="3" max="3" width="20.6640625" style="650" customWidth="1"/>
    <col min="4" max="4" width="3.33203125" style="650" customWidth="1"/>
    <col min="5" max="5" width="65.6640625" style="650" customWidth="1"/>
    <col min="6" max="6" width="10.6640625" style="650" customWidth="1"/>
    <col min="7" max="7" width="20.6640625" style="650" customWidth="1"/>
    <col min="8" max="8" width="73.33203125" style="650" customWidth="1"/>
    <col min="9" max="13" width="9.33203125" style="650"/>
    <col min="14" max="14" width="9.1640625" style="4" customWidth="1"/>
    <col min="15" max="17" width="14.6640625" style="654" hidden="1" customWidth="1"/>
    <col min="18" max="18" width="14.6640625" style="653" hidden="1" customWidth="1"/>
    <col min="19" max="19" width="5.33203125" style="653" hidden="1" customWidth="1"/>
    <col min="20" max="22" width="14.6640625" style="654" hidden="1" customWidth="1"/>
    <col min="23" max="23" width="14.6640625" style="653" hidden="1" customWidth="1"/>
    <col min="24" max="16384" width="9.33203125" style="650"/>
  </cols>
  <sheetData>
    <row r="1" spans="1:23" ht="23.25" x14ac:dyDescent="0.2">
      <c r="A1" s="648" t="str">
        <f>'t1'!$A$1</f>
        <v>REGIONI ED AUTONOMIE LOCALI - anno 2022</v>
      </c>
      <c r="B1" s="648"/>
      <c r="C1" s="648"/>
      <c r="D1" s="648"/>
      <c r="E1" s="648"/>
      <c r="F1" s="648"/>
      <c r="G1" s="648"/>
      <c r="H1" s="649" t="s">
        <v>351</v>
      </c>
      <c r="O1" s="651"/>
      <c r="P1" s="651"/>
      <c r="Q1" s="652">
        <v>77</v>
      </c>
      <c r="R1" s="652" t="s">
        <v>417</v>
      </c>
      <c r="T1" s="651"/>
      <c r="U1" s="651"/>
    </row>
    <row r="2" spans="1:23" ht="15.6" customHeight="1" x14ac:dyDescent="0.2"/>
    <row r="3" spans="1:23" ht="44.85" customHeight="1" x14ac:dyDescent="0.2">
      <c r="A3" s="656"/>
      <c r="B3" s="657"/>
      <c r="C3" s="657"/>
      <c r="D3" s="657"/>
      <c r="E3" s="657"/>
      <c r="F3" s="657"/>
      <c r="G3" s="657"/>
      <c r="O3" s="651"/>
      <c r="P3" s="651"/>
      <c r="T3" s="651"/>
      <c r="U3" s="651"/>
    </row>
    <row r="4" spans="1:23" ht="15.6" customHeight="1" thickBot="1" x14ac:dyDescent="0.25"/>
    <row r="5" spans="1:23" ht="25.5" customHeight="1" thickBot="1" x14ac:dyDescent="0.25">
      <c r="A5" s="658" t="s">
        <v>418</v>
      </c>
      <c r="B5" s="659"/>
      <c r="C5" s="660"/>
      <c r="D5" s="661"/>
      <c r="E5" s="658" t="s">
        <v>419</v>
      </c>
      <c r="F5" s="662"/>
      <c r="G5" s="660"/>
      <c r="H5" s="663" t="s">
        <v>420</v>
      </c>
      <c r="I5" s="664"/>
      <c r="J5" s="664"/>
      <c r="K5" s="664"/>
      <c r="L5" s="664"/>
      <c r="O5" s="665"/>
      <c r="P5" s="665"/>
      <c r="T5" s="665"/>
      <c r="U5" s="665"/>
    </row>
    <row r="6" spans="1:23" ht="17.25" customHeight="1" thickBot="1" x14ac:dyDescent="0.25">
      <c r="A6" s="666" t="s">
        <v>355</v>
      </c>
      <c r="B6" s="667" t="s">
        <v>421</v>
      </c>
      <c r="C6" s="668" t="s">
        <v>422</v>
      </c>
      <c r="D6" s="661"/>
      <c r="E6" s="666" t="s">
        <v>355</v>
      </c>
      <c r="F6" s="669" t="s">
        <v>421</v>
      </c>
      <c r="G6" s="670" t="s">
        <v>422</v>
      </c>
      <c r="H6" s="671" t="s">
        <v>423</v>
      </c>
      <c r="I6" s="664"/>
      <c r="J6" s="664"/>
      <c r="K6" s="664"/>
      <c r="L6" s="664"/>
    </row>
    <row r="7" spans="1:23" ht="17.25" customHeight="1" thickBot="1" x14ac:dyDescent="0.3">
      <c r="A7" s="672" t="s">
        <v>424</v>
      </c>
      <c r="B7" s="673"/>
      <c r="C7" s="674"/>
      <c r="D7" s="661"/>
      <c r="E7" s="672" t="str">
        <f>A7</f>
        <v>Segretario comunale e provinciale (bilancio)</v>
      </c>
      <c r="F7" s="673"/>
      <c r="G7" s="674"/>
      <c r="H7" s="675" t="s">
        <v>425</v>
      </c>
      <c r="I7" s="676"/>
      <c r="O7" s="677" t="s">
        <v>426</v>
      </c>
      <c r="P7" s="678"/>
      <c r="Q7" s="679"/>
      <c r="R7" s="679"/>
      <c r="S7" s="680"/>
      <c r="T7" s="677" t="s">
        <v>427</v>
      </c>
      <c r="U7" s="678"/>
      <c r="V7" s="679"/>
      <c r="W7" s="679"/>
    </row>
    <row r="8" spans="1:23" ht="17.25" customHeight="1" thickBot="1" x14ac:dyDescent="0.25">
      <c r="A8" s="681" t="s">
        <v>428</v>
      </c>
      <c r="B8" s="682"/>
      <c r="C8" s="683"/>
      <c r="D8" s="661"/>
      <c r="E8" s="681" t="s">
        <v>429</v>
      </c>
      <c r="F8" s="682"/>
      <c r="G8" s="683"/>
      <c r="H8" s="684" t="s">
        <v>423</v>
      </c>
      <c r="O8" s="685" t="s">
        <v>430</v>
      </c>
      <c r="P8" s="685" t="s">
        <v>431</v>
      </c>
      <c r="Q8" s="685" t="s">
        <v>432</v>
      </c>
      <c r="R8" s="685" t="s">
        <v>433</v>
      </c>
      <c r="S8" s="680"/>
      <c r="T8" s="685" t="s">
        <v>430</v>
      </c>
      <c r="U8" s="685" t="s">
        <v>431</v>
      </c>
      <c r="V8" s="685" t="s">
        <v>432</v>
      </c>
      <c r="W8" s="685" t="s">
        <v>433</v>
      </c>
    </row>
    <row r="9" spans="1:23" ht="17.25" customHeight="1" thickBot="1" x14ac:dyDescent="0.25">
      <c r="A9" s="686" t="s">
        <v>434</v>
      </c>
      <c r="B9" s="687" t="s">
        <v>435</v>
      </c>
      <c r="C9" s="688"/>
      <c r="D9" s="661"/>
      <c r="E9" s="686" t="s">
        <v>436</v>
      </c>
      <c r="F9" s="689" t="s">
        <v>437</v>
      </c>
      <c r="G9" s="688"/>
      <c r="H9" s="663" t="s">
        <v>438</v>
      </c>
      <c r="J9" s="664"/>
      <c r="K9" s="664"/>
      <c r="L9" s="664"/>
      <c r="O9" s="651">
        <v>77</v>
      </c>
      <c r="P9" s="651">
        <v>2</v>
      </c>
      <c r="Q9" s="654" t="str">
        <f>B9</f>
        <v>F18J</v>
      </c>
      <c r="R9" s="690">
        <f>ROUND(C9,0)</f>
        <v>0</v>
      </c>
      <c r="S9" s="651" t="str">
        <f>VLOOKUP(O9,Q:R,2,FALSE)</f>
        <v>NO</v>
      </c>
      <c r="T9" s="651">
        <v>77</v>
      </c>
      <c r="U9" s="651">
        <v>61</v>
      </c>
      <c r="V9" s="691" t="str">
        <f>F9</f>
        <v>U448</v>
      </c>
      <c r="W9" s="690">
        <f>ROUND(G9,0)</f>
        <v>0</v>
      </c>
    </row>
    <row r="10" spans="1:23" ht="17.25" customHeight="1" thickBot="1" x14ac:dyDescent="0.25">
      <c r="A10" s="686" t="s">
        <v>439</v>
      </c>
      <c r="B10" s="687" t="s">
        <v>440</v>
      </c>
      <c r="C10" s="692"/>
      <c r="D10" s="661"/>
      <c r="E10" s="686" t="s">
        <v>441</v>
      </c>
      <c r="F10" s="689" t="s">
        <v>442</v>
      </c>
      <c r="G10" s="688"/>
      <c r="H10" s="693" t="str">
        <f>IF(SUMIF($O:$O,$Q$1,$R:$R)-SUMIF($T:$T,$Q$1,$W:$W)&lt;0,"Attenzione, nelle seguenti sezioni le destinazioni risultano superiori alle relative risorse e generano pertanto squadratura 8: "&amp;CHAR(10)&amp;$A$7,"OK")</f>
        <v>OK</v>
      </c>
      <c r="J10" s="664"/>
      <c r="K10" s="664"/>
      <c r="L10" s="664"/>
      <c r="O10" s="651">
        <v>77</v>
      </c>
      <c r="P10" s="651">
        <v>2</v>
      </c>
      <c r="Q10" s="654" t="str">
        <f>B10</f>
        <v>F20M</v>
      </c>
      <c r="R10" s="690">
        <f>ROUND(C10,0)</f>
        <v>0</v>
      </c>
      <c r="S10" s="651" t="str">
        <f>VLOOKUP(O10,Q:R,2,FALSE)</f>
        <v>NO</v>
      </c>
      <c r="T10" s="651">
        <v>77</v>
      </c>
      <c r="U10" s="651">
        <v>61</v>
      </c>
      <c r="V10" s="691" t="str">
        <f>F10</f>
        <v>U06Z</v>
      </c>
      <c r="W10" s="690">
        <f>ROUND(G10,0)</f>
        <v>0</v>
      </c>
    </row>
    <row r="11" spans="1:23" ht="17.25" customHeight="1" thickBot="1" x14ac:dyDescent="0.25">
      <c r="A11" s="694" t="s">
        <v>443</v>
      </c>
      <c r="B11" s="695"/>
      <c r="C11" s="696">
        <f>SUM(C9:C10)</f>
        <v>0</v>
      </c>
      <c r="D11" s="661"/>
      <c r="E11" s="686" t="s">
        <v>444</v>
      </c>
      <c r="F11" s="689" t="s">
        <v>445</v>
      </c>
      <c r="G11" s="688"/>
      <c r="H11" s="693"/>
      <c r="J11" s="664"/>
      <c r="K11" s="664"/>
      <c r="L11" s="664"/>
      <c r="O11" s="651" t="s">
        <v>446</v>
      </c>
      <c r="P11" s="651"/>
      <c r="R11" s="690"/>
      <c r="T11" s="651">
        <v>77</v>
      </c>
      <c r="U11" s="651">
        <v>61</v>
      </c>
      <c r="V11" s="691" t="str">
        <f>F11</f>
        <v>U07B</v>
      </c>
      <c r="W11" s="690">
        <f>ROUND(G11,0)</f>
        <v>0</v>
      </c>
    </row>
    <row r="12" spans="1:23" ht="17.25" customHeight="1" thickBot="1" x14ac:dyDescent="0.25">
      <c r="A12" s="697" t="s">
        <v>447</v>
      </c>
      <c r="B12" s="698"/>
      <c r="C12" s="699">
        <f>C11</f>
        <v>0</v>
      </c>
      <c r="D12" s="661"/>
      <c r="E12" s="686" t="s">
        <v>448</v>
      </c>
      <c r="F12" s="689" t="s">
        <v>449</v>
      </c>
      <c r="G12" s="688"/>
      <c r="H12" s="693"/>
      <c r="J12" s="664"/>
      <c r="K12" s="664"/>
      <c r="L12" s="664"/>
      <c r="T12" s="651">
        <v>77</v>
      </c>
      <c r="U12" s="651">
        <v>61</v>
      </c>
      <c r="V12" s="691" t="str">
        <f>F12</f>
        <v>U449</v>
      </c>
      <c r="W12" s="690">
        <f>ROUND(G12,0)</f>
        <v>0</v>
      </c>
    </row>
    <row r="13" spans="1:23" ht="17.25" customHeight="1" thickBot="1" x14ac:dyDescent="0.25">
      <c r="A13" s="700"/>
      <c r="B13" s="701"/>
      <c r="C13" s="700"/>
      <c r="D13" s="661"/>
      <c r="E13" s="702" t="s">
        <v>450</v>
      </c>
      <c r="F13" s="703"/>
      <c r="G13" s="696">
        <f>SUM(G9:G12)</f>
        <v>0</v>
      </c>
      <c r="H13" s="693"/>
      <c r="J13" s="664"/>
      <c r="K13" s="664"/>
      <c r="L13" s="664"/>
      <c r="T13" s="651" t="s">
        <v>446</v>
      </c>
      <c r="U13" s="651"/>
      <c r="V13" s="691"/>
      <c r="W13" s="690"/>
    </row>
    <row r="14" spans="1:23" ht="17.25" customHeight="1" thickBot="1" x14ac:dyDescent="0.25">
      <c r="A14" s="700"/>
      <c r="B14" s="701"/>
      <c r="C14" s="700"/>
      <c r="D14" s="661"/>
      <c r="E14" s="697" t="s">
        <v>447</v>
      </c>
      <c r="F14" s="704"/>
      <c r="G14" s="705">
        <f>G13</f>
        <v>0</v>
      </c>
      <c r="H14" s="693"/>
      <c r="I14" s="664"/>
      <c r="J14" s="664"/>
      <c r="K14" s="664"/>
      <c r="L14" s="664"/>
      <c r="T14" s="651"/>
      <c r="U14" s="651"/>
      <c r="V14" s="691"/>
      <c r="W14" s="690"/>
    </row>
    <row r="15" spans="1:23" ht="17.25" customHeight="1" thickBot="1" x14ac:dyDescent="0.25">
      <c r="A15" s="706" t="s">
        <v>451</v>
      </c>
      <c r="B15" s="707"/>
      <c r="C15" s="708">
        <f>C12</f>
        <v>0</v>
      </c>
      <c r="D15" s="661"/>
      <c r="E15" s="706" t="s">
        <v>452</v>
      </c>
      <c r="F15" s="709"/>
      <c r="G15" s="708">
        <f>G14</f>
        <v>0</v>
      </c>
      <c r="H15" s="710"/>
      <c r="I15" s="664"/>
      <c r="J15" s="664"/>
      <c r="K15" s="664"/>
      <c r="L15" s="664"/>
    </row>
    <row r="16" spans="1:23" ht="5.0999999999999996" customHeight="1" x14ac:dyDescent="0.2">
      <c r="I16" s="664"/>
      <c r="J16" s="664"/>
      <c r="K16" s="664"/>
      <c r="L16" s="664"/>
    </row>
    <row r="17" spans="1:8" ht="17.25" customHeight="1" x14ac:dyDescent="0.2">
      <c r="A17" s="650" t="s">
        <v>453</v>
      </c>
      <c r="H17" s="711"/>
    </row>
    <row r="18" spans="1:8" ht="17.25" customHeight="1" x14ac:dyDescent="0.2">
      <c r="A18" s="650" t="s">
        <v>454</v>
      </c>
      <c r="H18" s="711"/>
    </row>
  </sheetData>
  <sheetCalcPr fullCalcOnLoad="1"/>
  <sheetProtection password="DD41" sheet="1" formatColumns="0" selectLockedCells="1"/>
  <mergeCells count="1">
    <mergeCell ref="H10:H14"/>
  </mergeCells>
  <dataValidations count="2">
    <dataValidation type="whole" allowBlank="1" showInputMessage="1" showErrorMessage="1" errorTitle="ERRORE NEL DATO IMMESSO" error="INSERIRE SOLO NUMERI INTERI" sqref="C11:C12 G13:G14">
      <formula1>-999999999999</formula1>
      <formula2>999999999999</formula2>
    </dataValidation>
    <dataValidation type="whole" allowBlank="1" showInputMessage="1" showErrorMessage="1" errorTitle="ERRORE NEL DATO IMMESSO" error="INSERIRE SOLO NUMERI INTERI" sqref="C9:C10 G9:G12">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horizontalDpi="300"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6"/>
  <sheetViews>
    <sheetView showGridLines="0" topLeftCell="A4" zoomScale="80" zoomScaleNormal="80" workbookViewId="0">
      <selection activeCell="AD33" sqref="AD33"/>
    </sheetView>
  </sheetViews>
  <sheetFormatPr defaultRowHeight="11.25" x14ac:dyDescent="0.2"/>
  <cols>
    <col min="1" max="1" width="65.6640625" style="650" customWidth="1"/>
    <col min="2" max="2" width="10.6640625" style="655" customWidth="1"/>
    <col min="3" max="3" width="20.6640625" style="650" customWidth="1"/>
    <col min="4" max="4" width="3.33203125" style="650" customWidth="1"/>
    <col min="5" max="5" width="65.6640625" style="650" customWidth="1"/>
    <col min="6" max="6" width="10.6640625" style="650" customWidth="1"/>
    <col min="7" max="7" width="20.6640625" style="650" customWidth="1"/>
    <col min="8" max="8" width="73.33203125" style="650" customWidth="1"/>
    <col min="9" max="13" width="9.33203125" style="650"/>
    <col min="14" max="14" width="9.1640625" style="4" customWidth="1"/>
    <col min="15" max="17" width="14.1640625" style="654" hidden="1" customWidth="1"/>
    <col min="18" max="18" width="14.1640625" style="653" hidden="1" customWidth="1"/>
    <col min="19" max="19" width="9.33203125" style="653" hidden="1" customWidth="1"/>
    <col min="20" max="22" width="14.1640625" style="654" hidden="1" customWidth="1"/>
    <col min="23" max="23" width="14.1640625" style="653" hidden="1" customWidth="1"/>
    <col min="24" max="16384" width="9.33203125" style="650"/>
  </cols>
  <sheetData>
    <row r="1" spans="1:23" ht="23.25" x14ac:dyDescent="0.2">
      <c r="A1" s="648" t="str">
        <f>'t1'!$A$1</f>
        <v>REGIONI ED AUTONOMIE LOCALI - anno 2022</v>
      </c>
      <c r="B1" s="648"/>
      <c r="C1" s="648"/>
      <c r="D1" s="648"/>
      <c r="E1" s="648"/>
      <c r="F1" s="648"/>
      <c r="G1" s="648"/>
      <c r="H1" s="649" t="s">
        <v>353</v>
      </c>
      <c r="O1" s="651"/>
      <c r="P1" s="651"/>
      <c r="Q1" s="652">
        <v>8</v>
      </c>
      <c r="R1" s="652" t="s">
        <v>455</v>
      </c>
      <c r="T1" s="651"/>
      <c r="U1" s="651"/>
    </row>
    <row r="2" spans="1:23" ht="15.6" customHeight="1" x14ac:dyDescent="0.2"/>
    <row r="3" spans="1:23" ht="44.85" customHeight="1" x14ac:dyDescent="0.2">
      <c r="A3" s="656"/>
      <c r="B3" s="657"/>
      <c r="C3" s="657"/>
      <c r="D3" s="657"/>
      <c r="E3" s="657"/>
      <c r="F3" s="657"/>
      <c r="G3" s="657"/>
      <c r="O3" s="651"/>
      <c r="P3" s="651"/>
      <c r="T3" s="651"/>
      <c r="U3" s="651"/>
    </row>
    <row r="4" spans="1:23" ht="15.6" customHeight="1" thickBot="1" x14ac:dyDescent="0.25"/>
    <row r="5" spans="1:23" ht="25.5" customHeight="1" thickBot="1" x14ac:dyDescent="0.25">
      <c r="A5" s="658" t="s">
        <v>418</v>
      </c>
      <c r="B5" s="659"/>
      <c r="C5" s="660"/>
      <c r="D5" s="661"/>
      <c r="E5" s="658" t="s">
        <v>419</v>
      </c>
      <c r="F5" s="662"/>
      <c r="G5" s="660"/>
      <c r="H5" s="663" t="s">
        <v>420</v>
      </c>
      <c r="I5" s="712"/>
      <c r="J5" s="712"/>
      <c r="K5" s="712"/>
      <c r="L5" s="712"/>
      <c r="O5" s="665"/>
      <c r="P5" s="665"/>
      <c r="T5" s="665"/>
      <c r="U5" s="665"/>
    </row>
    <row r="6" spans="1:23" ht="17.25" customHeight="1" x14ac:dyDescent="0.2">
      <c r="A6" s="666" t="s">
        <v>355</v>
      </c>
      <c r="B6" s="667" t="s">
        <v>421</v>
      </c>
      <c r="C6" s="668" t="s">
        <v>422</v>
      </c>
      <c r="D6" s="713"/>
      <c r="E6" s="666" t="s">
        <v>355</v>
      </c>
      <c r="F6" s="669" t="s">
        <v>421</v>
      </c>
      <c r="G6" s="670" t="s">
        <v>422</v>
      </c>
      <c r="H6" s="693" t="str">
        <f>IF(AND(SUMIF($S:$S,"SQ9",$R:$R)=0,ISBLANK('[1]SICI(2)'!F13),ISBLANK('[1]SICI(2)'!F17)),"OK",IF(AND(ABS(SUMIF($S:$S,"SQ9",$R:$R))&gt;0,ISBLANK('[1]SICI(2)'!F13),ISBLANK('[1]SICI(2)'!F17)),"Attenzione: inserire le voci di costituzione del fondo unicamente in presenza di certificazione dello stesso (cfr. SICI GEN353 o GEN355) !",IF(AND(SUMIF($S:$S,"SQ9",$R:$R)=0,SUM('[1]SICI(2)'!F13,'[1]SICI(2)'!F17)&gt;0),"Attenzione: in presenza di date di certificazione del fondo (cfr. SICI GEN353 o GEN355) è necessario compilare il lato costituzione di T15 !","OK")))</f>
        <v>OK</v>
      </c>
      <c r="I6" s="712"/>
      <c r="J6" s="712"/>
      <c r="K6" s="712"/>
      <c r="L6" s="712"/>
    </row>
    <row r="7" spans="1:23" ht="17.25" customHeight="1" x14ac:dyDescent="0.25">
      <c r="A7" s="672" t="s">
        <v>456</v>
      </c>
      <c r="B7" s="673"/>
      <c r="C7" s="674"/>
      <c r="D7" s="661"/>
      <c r="E7" s="672" t="s">
        <v>456</v>
      </c>
      <c r="F7" s="673"/>
      <c r="G7" s="674"/>
      <c r="H7" s="714"/>
      <c r="O7" s="677" t="s">
        <v>426</v>
      </c>
      <c r="P7" s="715"/>
      <c r="Q7" s="716"/>
      <c r="R7" s="716"/>
      <c r="T7" s="677" t="s">
        <v>427</v>
      </c>
      <c r="U7" s="715"/>
      <c r="V7" s="716"/>
      <c r="W7" s="716"/>
    </row>
    <row r="8" spans="1:23" ht="17.25" customHeight="1" x14ac:dyDescent="0.2">
      <c r="A8" s="717" t="s">
        <v>457</v>
      </c>
      <c r="B8" s="682"/>
      <c r="C8" s="683"/>
      <c r="D8" s="661"/>
      <c r="E8" s="681" t="s">
        <v>429</v>
      </c>
      <c r="F8" s="682"/>
      <c r="G8" s="683"/>
      <c r="H8" s="714"/>
      <c r="O8" s="685" t="s">
        <v>430</v>
      </c>
      <c r="P8" s="685" t="s">
        <v>431</v>
      </c>
      <c r="Q8" s="685" t="s">
        <v>432</v>
      </c>
      <c r="R8" s="685" t="s">
        <v>433</v>
      </c>
      <c r="T8" s="685" t="s">
        <v>430</v>
      </c>
      <c r="U8" s="685" t="s">
        <v>431</v>
      </c>
      <c r="V8" s="685" t="s">
        <v>432</v>
      </c>
      <c r="W8" s="685" t="s">
        <v>433</v>
      </c>
    </row>
    <row r="9" spans="1:23" ht="17.25" customHeight="1" x14ac:dyDescent="0.2">
      <c r="A9" s="686" t="s">
        <v>458</v>
      </c>
      <c r="B9" s="689" t="s">
        <v>459</v>
      </c>
      <c r="C9" s="688">
        <v>146061</v>
      </c>
      <c r="D9" s="661"/>
      <c r="E9" s="686" t="s">
        <v>460</v>
      </c>
      <c r="F9" s="689" t="s">
        <v>437</v>
      </c>
      <c r="G9" s="688">
        <v>199487</v>
      </c>
      <c r="H9" s="714"/>
      <c r="J9" s="712"/>
      <c r="K9" s="712"/>
      <c r="L9" s="712"/>
      <c r="O9" s="651">
        <v>8</v>
      </c>
      <c r="P9" s="651">
        <v>7</v>
      </c>
      <c r="Q9" s="654" t="str">
        <f t="shared" ref="Q9:Q15" si="0">B9</f>
        <v>F18K</v>
      </c>
      <c r="R9" s="690">
        <f t="shared" ref="R9:R15" si="1">ROUND(C9,0)</f>
        <v>146061</v>
      </c>
      <c r="S9" s="651" t="str">
        <f t="shared" ref="S9:S15" si="2">VLOOKUP(O9,Q:R,2,FALSE)</f>
        <v>SQ9</v>
      </c>
      <c r="T9" s="651">
        <v>8</v>
      </c>
      <c r="U9" s="651">
        <v>61</v>
      </c>
      <c r="V9" s="691" t="str">
        <f>F9</f>
        <v>U448</v>
      </c>
      <c r="W9" s="690">
        <f>ROUND(G9,0)</f>
        <v>199487</v>
      </c>
    </row>
    <row r="10" spans="1:23" ht="17.25" customHeight="1" x14ac:dyDescent="0.2">
      <c r="A10" s="686" t="s">
        <v>461</v>
      </c>
      <c r="B10" s="689" t="s">
        <v>462</v>
      </c>
      <c r="C10" s="688"/>
      <c r="D10" s="661"/>
      <c r="E10" s="686" t="s">
        <v>448</v>
      </c>
      <c r="F10" s="689" t="s">
        <v>449</v>
      </c>
      <c r="G10" s="688"/>
      <c r="H10" s="714"/>
      <c r="J10" s="712"/>
      <c r="K10" s="712"/>
      <c r="L10" s="712"/>
      <c r="O10" s="651">
        <v>8</v>
      </c>
      <c r="P10" s="651">
        <v>7</v>
      </c>
      <c r="Q10" s="654" t="str">
        <f t="shared" si="0"/>
        <v>F16L</v>
      </c>
      <c r="R10" s="690">
        <f t="shared" si="1"/>
        <v>0</v>
      </c>
      <c r="S10" s="651" t="str">
        <f t="shared" si="2"/>
        <v>SQ9</v>
      </c>
      <c r="T10" s="651">
        <v>8</v>
      </c>
      <c r="U10" s="651">
        <v>61</v>
      </c>
      <c r="V10" s="691" t="str">
        <f>F10</f>
        <v>U449</v>
      </c>
      <c r="W10" s="690">
        <f>ROUND(G10,0)</f>
        <v>0</v>
      </c>
    </row>
    <row r="11" spans="1:23" ht="17.25" customHeight="1" thickBot="1" x14ac:dyDescent="0.25">
      <c r="A11" s="686" t="s">
        <v>463</v>
      </c>
      <c r="B11" s="689" t="s">
        <v>464</v>
      </c>
      <c r="C11" s="688"/>
      <c r="D11" s="661"/>
      <c r="E11" s="686" t="s">
        <v>465</v>
      </c>
      <c r="F11" s="689" t="s">
        <v>466</v>
      </c>
      <c r="G11" s="688"/>
      <c r="H11" s="718"/>
      <c r="J11" s="712"/>
      <c r="K11" s="712"/>
      <c r="L11" s="712"/>
      <c r="O11" s="651">
        <v>8</v>
      </c>
      <c r="P11" s="651">
        <v>7</v>
      </c>
      <c r="Q11" s="654" t="str">
        <f t="shared" si="0"/>
        <v>F15J</v>
      </c>
      <c r="R11" s="690">
        <f t="shared" si="1"/>
        <v>0</v>
      </c>
      <c r="S11" s="651" t="str">
        <f t="shared" si="2"/>
        <v>SQ9</v>
      </c>
      <c r="T11" s="651">
        <v>8</v>
      </c>
      <c r="U11" s="651">
        <v>61</v>
      </c>
      <c r="V11" s="691" t="str">
        <f>F11</f>
        <v>U02I</v>
      </c>
      <c r="W11" s="690">
        <f>ROUND(G11,0)</f>
        <v>0</v>
      </c>
    </row>
    <row r="12" spans="1:23" ht="17.25" customHeight="1" thickBot="1" x14ac:dyDescent="0.25">
      <c r="A12" s="686" t="s">
        <v>467</v>
      </c>
      <c r="B12" s="689" t="s">
        <v>468</v>
      </c>
      <c r="C12" s="688"/>
      <c r="D12" s="661"/>
      <c r="E12" s="702" t="s">
        <v>450</v>
      </c>
      <c r="F12" s="703"/>
      <c r="G12" s="696">
        <f>SUM(G9:G11)</f>
        <v>199487</v>
      </c>
      <c r="H12" s="719" t="s">
        <v>425</v>
      </c>
      <c r="J12" s="712"/>
      <c r="K12" s="712"/>
      <c r="L12" s="712"/>
      <c r="O12" s="651">
        <v>8</v>
      </c>
      <c r="P12" s="651">
        <v>7</v>
      </c>
      <c r="Q12" s="654" t="str">
        <f t="shared" si="0"/>
        <v>F18M</v>
      </c>
      <c r="R12" s="690">
        <f t="shared" si="1"/>
        <v>0</v>
      </c>
      <c r="S12" s="651" t="str">
        <f t="shared" si="2"/>
        <v>SQ9</v>
      </c>
      <c r="T12" s="651" t="s">
        <v>446</v>
      </c>
      <c r="U12" s="651"/>
      <c r="V12" s="691"/>
      <c r="W12" s="690"/>
    </row>
    <row r="13" spans="1:23" ht="17.25" customHeight="1" thickBot="1" x14ac:dyDescent="0.25">
      <c r="A13" s="686" t="s">
        <v>469</v>
      </c>
      <c r="B13" s="689" t="s">
        <v>470</v>
      </c>
      <c r="C13" s="688"/>
      <c r="D13" s="661"/>
      <c r="E13" s="697" t="s">
        <v>471</v>
      </c>
      <c r="F13" s="704"/>
      <c r="G13" s="705">
        <f>G12</f>
        <v>199487</v>
      </c>
      <c r="H13" s="720"/>
      <c r="I13" s="712"/>
      <c r="J13" s="712"/>
      <c r="K13" s="712"/>
      <c r="L13" s="712"/>
      <c r="O13" s="651">
        <v>8</v>
      </c>
      <c r="P13" s="651">
        <v>7</v>
      </c>
      <c r="Q13" s="654" t="str">
        <f t="shared" si="0"/>
        <v>F20N</v>
      </c>
      <c r="R13" s="690">
        <f t="shared" si="1"/>
        <v>0</v>
      </c>
      <c r="S13" s="651" t="str">
        <f t="shared" si="2"/>
        <v>SQ9</v>
      </c>
      <c r="T13" s="651"/>
      <c r="U13" s="651"/>
      <c r="V13" s="691"/>
      <c r="W13" s="690"/>
    </row>
    <row r="14" spans="1:23" ht="17.25" customHeight="1" x14ac:dyDescent="0.2">
      <c r="A14" s="686" t="s">
        <v>472</v>
      </c>
      <c r="B14" s="689" t="s">
        <v>473</v>
      </c>
      <c r="C14" s="688"/>
      <c r="D14" s="661"/>
      <c r="E14" s="721"/>
      <c r="F14" s="700"/>
      <c r="G14" s="722"/>
      <c r="H14" s="693" t="str">
        <f>IF(LEN(H16&amp;H17&amp;H18)&gt;0,"Attenzione, le seguenti voci creano incongruenza perché magg. del 10% del totale:","OK")</f>
        <v>OK</v>
      </c>
      <c r="I14" s="712"/>
      <c r="J14" s="712"/>
      <c r="K14" s="712"/>
      <c r="L14" s="712"/>
      <c r="O14" s="651">
        <v>8</v>
      </c>
      <c r="P14" s="651">
        <v>7</v>
      </c>
      <c r="Q14" s="654" t="str">
        <f t="shared" si="0"/>
        <v>F18N</v>
      </c>
      <c r="R14" s="690">
        <f t="shared" si="1"/>
        <v>0</v>
      </c>
      <c r="S14" s="651" t="str">
        <f t="shared" si="2"/>
        <v>SQ9</v>
      </c>
      <c r="U14" s="651"/>
      <c r="V14" s="691"/>
      <c r="W14" s="690"/>
    </row>
    <row r="15" spans="1:23" ht="17.25" customHeight="1" x14ac:dyDescent="0.2">
      <c r="A15" s="686" t="s">
        <v>474</v>
      </c>
      <c r="B15" s="689" t="s">
        <v>475</v>
      </c>
      <c r="C15" s="688"/>
      <c r="D15" s="661"/>
      <c r="E15" s="723"/>
      <c r="F15" s="700"/>
      <c r="G15" s="722"/>
      <c r="H15" s="714"/>
      <c r="I15" s="712"/>
      <c r="J15" s="712"/>
      <c r="K15" s="712"/>
      <c r="L15" s="712"/>
      <c r="O15" s="651">
        <v>8</v>
      </c>
      <c r="P15" s="651">
        <v>7</v>
      </c>
      <c r="Q15" s="654" t="str">
        <f t="shared" si="0"/>
        <v>F00O</v>
      </c>
      <c r="R15" s="690">
        <f t="shared" si="1"/>
        <v>0</v>
      </c>
      <c r="S15" s="651" t="str">
        <f t="shared" si="2"/>
        <v>SQ9</v>
      </c>
      <c r="T15" s="651"/>
      <c r="U15" s="651"/>
      <c r="V15" s="691"/>
      <c r="W15" s="690"/>
    </row>
    <row r="16" spans="1:23" ht="17.25" customHeight="1" thickBot="1" x14ac:dyDescent="0.25">
      <c r="A16" s="694" t="s">
        <v>476</v>
      </c>
      <c r="B16" s="695"/>
      <c r="C16" s="696">
        <f>SUM(C9:C15)</f>
        <v>146061</v>
      </c>
      <c r="D16" s="661"/>
      <c r="E16" s="723"/>
      <c r="F16" s="700"/>
      <c r="G16" s="722"/>
      <c r="H16" s="724" t="str">
        <f>IF(C37&lt;&gt;0,IF(C15/ABS(C$37)&gt;0.1,"Fondo posizione e risultato - Altre risorse fisse - F00O",""),"")</f>
        <v/>
      </c>
      <c r="I16" s="712"/>
      <c r="J16" s="712"/>
      <c r="K16" s="712"/>
      <c r="L16" s="712"/>
      <c r="O16" s="651"/>
      <c r="P16" s="651"/>
      <c r="R16" s="690"/>
      <c r="S16" s="651"/>
      <c r="T16" s="651"/>
      <c r="U16" s="651"/>
      <c r="V16" s="691"/>
      <c r="W16" s="690"/>
    </row>
    <row r="17" spans="1:23" ht="17.25" customHeight="1" x14ac:dyDescent="0.2">
      <c r="A17" s="725" t="s">
        <v>477</v>
      </c>
      <c r="B17" s="726"/>
      <c r="C17" s="727"/>
      <c r="D17" s="661"/>
      <c r="E17" s="723"/>
      <c r="F17" s="700"/>
      <c r="G17" s="722"/>
      <c r="H17" s="724" t="str">
        <f>IF(C37&lt;&gt;0,IF(C28/ABS(C$37)&gt;0.1,"Fondo posizione e risultato - Altre risorse variabili - F00O",""),"")</f>
        <v/>
      </c>
      <c r="I17" s="712"/>
      <c r="J17" s="712"/>
      <c r="K17" s="712"/>
      <c r="L17" s="712"/>
      <c r="O17" s="651"/>
      <c r="P17" s="651"/>
      <c r="R17" s="690"/>
      <c r="S17" s="651"/>
      <c r="T17" s="651"/>
      <c r="U17" s="651"/>
      <c r="V17" s="691"/>
      <c r="W17" s="690"/>
    </row>
    <row r="18" spans="1:23" ht="17.25" customHeight="1" x14ac:dyDescent="0.2">
      <c r="A18" s="686" t="s">
        <v>478</v>
      </c>
      <c r="B18" s="689" t="s">
        <v>479</v>
      </c>
      <c r="C18" s="688"/>
      <c r="D18" s="661"/>
      <c r="E18" s="723"/>
      <c r="F18" s="700"/>
      <c r="G18" s="722"/>
      <c r="H18" s="724" t="str">
        <f>IF(C37&lt;&gt;0,IF(C35/ABS(C$37)&gt;0.1,"Fondo posizione e risultato - Altre decurtazioni - F01P",""),"")</f>
        <v/>
      </c>
      <c r="I18" s="712"/>
      <c r="J18" s="712"/>
      <c r="K18" s="712"/>
      <c r="L18" s="712"/>
      <c r="O18" s="651">
        <v>8</v>
      </c>
      <c r="P18" s="651">
        <v>9</v>
      </c>
      <c r="Q18" s="654" t="str">
        <f>B18</f>
        <v>F18O</v>
      </c>
      <c r="R18" s="690">
        <f>ROUND(C18,0)</f>
        <v>0</v>
      </c>
      <c r="S18" s="651" t="str">
        <f t="shared" ref="S18:S28" si="3">VLOOKUP(O18,Q:R,2,FALSE)</f>
        <v>SQ9</v>
      </c>
      <c r="T18" s="651"/>
      <c r="U18" s="651"/>
      <c r="V18" s="691"/>
      <c r="W18" s="690"/>
    </row>
    <row r="19" spans="1:23" ht="17.25" customHeight="1" thickBot="1" x14ac:dyDescent="0.25">
      <c r="A19" s="686" t="s">
        <v>480</v>
      </c>
      <c r="B19" s="689" t="s">
        <v>481</v>
      </c>
      <c r="C19" s="688">
        <v>470</v>
      </c>
      <c r="D19" s="661"/>
      <c r="E19" s="723"/>
      <c r="F19" s="700"/>
      <c r="G19" s="722"/>
      <c r="H19" s="728"/>
      <c r="I19" s="712"/>
      <c r="J19" s="712"/>
      <c r="K19" s="712"/>
      <c r="L19" s="712"/>
      <c r="O19" s="651">
        <v>8</v>
      </c>
      <c r="P19" s="651">
        <v>9</v>
      </c>
      <c r="Q19" s="654" t="str">
        <f t="shared" ref="Q19:Q28" si="4">B19</f>
        <v>F50H</v>
      </c>
      <c r="R19" s="690">
        <f t="shared" ref="R19:R28" si="5">ROUND(C19,0)</f>
        <v>470</v>
      </c>
      <c r="S19" s="651" t="str">
        <f t="shared" si="3"/>
        <v>SQ9</v>
      </c>
      <c r="T19" s="651"/>
      <c r="U19" s="651"/>
      <c r="V19" s="691"/>
      <c r="W19" s="690"/>
    </row>
    <row r="20" spans="1:23" ht="17.25" customHeight="1" thickBot="1" x14ac:dyDescent="0.25">
      <c r="A20" s="686" t="s">
        <v>482</v>
      </c>
      <c r="B20" s="689" t="s">
        <v>483</v>
      </c>
      <c r="C20" s="688"/>
      <c r="D20" s="661"/>
      <c r="E20" s="723"/>
      <c r="F20" s="700"/>
      <c r="G20" s="722"/>
      <c r="H20" s="663" t="s">
        <v>438</v>
      </c>
      <c r="O20" s="651">
        <v>8</v>
      </c>
      <c r="P20" s="651">
        <v>9</v>
      </c>
      <c r="Q20" s="654" t="str">
        <f t="shared" si="4"/>
        <v>F96H</v>
      </c>
      <c r="R20" s="690">
        <f t="shared" si="5"/>
        <v>0</v>
      </c>
      <c r="S20" s="651" t="str">
        <f t="shared" si="3"/>
        <v>SQ9</v>
      </c>
      <c r="T20" s="651"/>
      <c r="U20" s="651"/>
      <c r="W20" s="690"/>
    </row>
    <row r="21" spans="1:23" ht="17.25" customHeight="1" x14ac:dyDescent="0.2">
      <c r="A21" s="686" t="s">
        <v>484</v>
      </c>
      <c r="B21" s="729" t="s">
        <v>485</v>
      </c>
      <c r="C21" s="688"/>
      <c r="D21" s="661"/>
      <c r="E21" s="723"/>
      <c r="F21" s="700"/>
      <c r="G21" s="722"/>
      <c r="H21" s="714" t="str">
        <f>IF(AND(SUMIF($O:$O,$Q1,$R:$R)&lt;&gt;0,SUM('[1]SICI(2)'!$F$13,'[1]SICI(2)'!$F$17)&gt;0),IF(SUMIFS($R:$R,$P:$P,"&lt;&gt;81",$O:$O,$Q1)-SUMIFS($R:$R,$P:$P,"81",$O:$O,$Q1)-SUMIF($T:$T,$Q1,$W:$W)&lt;0,"Attenzione, nelle seguenti sezioni le destinazioni risultano superiori alle relative risorse e generano pertanto squadratura 8: "&amp;CHAR(10)&amp;A7,"OK"),"OK")</f>
        <v>OK</v>
      </c>
      <c r="I21" s="712"/>
      <c r="J21" s="712"/>
      <c r="K21" s="712"/>
      <c r="L21" s="712"/>
      <c r="O21" s="651">
        <v>8</v>
      </c>
      <c r="P21" s="651">
        <v>9</v>
      </c>
      <c r="Q21" s="654" t="str">
        <f t="shared" si="4"/>
        <v>F10M</v>
      </c>
      <c r="R21" s="690">
        <f t="shared" si="5"/>
        <v>0</v>
      </c>
      <c r="S21" s="651" t="str">
        <f t="shared" si="3"/>
        <v>SQ9</v>
      </c>
      <c r="T21" s="651"/>
      <c r="U21" s="651"/>
      <c r="W21" s="690"/>
    </row>
    <row r="22" spans="1:23" ht="17.25" customHeight="1" x14ac:dyDescent="0.2">
      <c r="A22" s="686" t="s">
        <v>486</v>
      </c>
      <c r="B22" s="729" t="s">
        <v>487</v>
      </c>
      <c r="C22" s="688"/>
      <c r="D22" s="661"/>
      <c r="E22" s="723"/>
      <c r="F22" s="700"/>
      <c r="G22" s="722"/>
      <c r="H22" s="714"/>
      <c r="I22" s="712"/>
      <c r="J22" s="712"/>
      <c r="K22" s="712"/>
      <c r="L22" s="712"/>
      <c r="O22" s="651">
        <v>8</v>
      </c>
      <c r="P22" s="651">
        <v>9</v>
      </c>
      <c r="Q22" s="654" t="str">
        <f t="shared" si="4"/>
        <v>F10N</v>
      </c>
      <c r="R22" s="690">
        <f t="shared" si="5"/>
        <v>0</v>
      </c>
      <c r="S22" s="651" t="str">
        <f t="shared" si="3"/>
        <v>SQ9</v>
      </c>
      <c r="T22" s="651"/>
      <c r="U22" s="651"/>
      <c r="W22" s="690"/>
    </row>
    <row r="23" spans="1:23" ht="17.25" customHeight="1" x14ac:dyDescent="0.2">
      <c r="A23" s="686" t="s">
        <v>488</v>
      </c>
      <c r="B23" s="689" t="s">
        <v>489</v>
      </c>
      <c r="C23" s="688"/>
      <c r="D23" s="661"/>
      <c r="E23" s="723"/>
      <c r="F23" s="700"/>
      <c r="G23" s="722"/>
      <c r="H23" s="714"/>
      <c r="I23" s="712"/>
      <c r="J23" s="712"/>
      <c r="K23" s="712"/>
      <c r="L23" s="712"/>
      <c r="O23" s="651">
        <v>8</v>
      </c>
      <c r="P23" s="651">
        <v>9</v>
      </c>
      <c r="Q23" s="654" t="str">
        <f t="shared" si="4"/>
        <v>F10L</v>
      </c>
      <c r="R23" s="690">
        <f t="shared" si="5"/>
        <v>0</v>
      </c>
      <c r="S23" s="651" t="str">
        <f t="shared" si="3"/>
        <v>SQ9</v>
      </c>
      <c r="T23" s="651"/>
      <c r="U23" s="651"/>
      <c r="V23" s="691"/>
      <c r="W23" s="690"/>
    </row>
    <row r="24" spans="1:23" ht="17.25" customHeight="1" thickBot="1" x14ac:dyDescent="0.25">
      <c r="A24" s="686" t="s">
        <v>490</v>
      </c>
      <c r="B24" s="689" t="s">
        <v>491</v>
      </c>
      <c r="C24" s="688"/>
      <c r="D24" s="661"/>
      <c r="E24" s="723"/>
      <c r="F24" s="700"/>
      <c r="G24" s="722"/>
      <c r="H24" s="718"/>
      <c r="O24" s="651">
        <v>8</v>
      </c>
      <c r="P24" s="651">
        <v>9</v>
      </c>
      <c r="Q24" s="654" t="str">
        <f t="shared" si="4"/>
        <v>F18P</v>
      </c>
      <c r="R24" s="690">
        <f t="shared" si="5"/>
        <v>0</v>
      </c>
      <c r="S24" s="651" t="str">
        <f t="shared" si="3"/>
        <v>SQ9</v>
      </c>
      <c r="T24" s="651"/>
      <c r="U24" s="651"/>
      <c r="V24" s="691"/>
      <c r="W24" s="690"/>
    </row>
    <row r="25" spans="1:23" ht="17.25" customHeight="1" x14ac:dyDescent="0.2">
      <c r="A25" s="686" t="s">
        <v>492</v>
      </c>
      <c r="B25" s="689" t="s">
        <v>493</v>
      </c>
      <c r="C25" s="688"/>
      <c r="D25" s="661"/>
      <c r="E25" s="723"/>
      <c r="F25" s="700"/>
      <c r="G25" s="722"/>
      <c r="H25" s="730"/>
      <c r="O25" s="651">
        <v>8</v>
      </c>
      <c r="P25" s="651">
        <v>9</v>
      </c>
      <c r="Q25" s="654" t="str">
        <f>B25</f>
        <v>F20O</v>
      </c>
      <c r="R25" s="690">
        <f>ROUND(C25,0)</f>
        <v>0</v>
      </c>
      <c r="S25" s="651" t="str">
        <f t="shared" si="3"/>
        <v>SQ9</v>
      </c>
      <c r="T25" s="651"/>
      <c r="U25" s="651"/>
      <c r="V25" s="691"/>
      <c r="W25" s="690"/>
    </row>
    <row r="26" spans="1:23" ht="17.25" customHeight="1" x14ac:dyDescent="0.2">
      <c r="A26" s="686" t="s">
        <v>472</v>
      </c>
      <c r="B26" s="689" t="s">
        <v>473</v>
      </c>
      <c r="C26" s="688">
        <v>132000</v>
      </c>
      <c r="D26" s="661"/>
      <c r="E26" s="721"/>
      <c r="F26" s="700"/>
      <c r="G26" s="722"/>
      <c r="H26" s="731"/>
      <c r="O26" s="651">
        <v>8</v>
      </c>
      <c r="P26" s="651">
        <v>9</v>
      </c>
      <c r="Q26" s="654" t="str">
        <f t="shared" si="4"/>
        <v>F18N</v>
      </c>
      <c r="R26" s="690">
        <f t="shared" si="5"/>
        <v>132000</v>
      </c>
      <c r="S26" s="651" t="str">
        <f t="shared" si="3"/>
        <v>SQ9</v>
      </c>
      <c r="T26" s="651"/>
      <c r="U26" s="651"/>
    </row>
    <row r="27" spans="1:23" ht="17.25" customHeight="1" x14ac:dyDescent="0.2">
      <c r="A27" s="686" t="s">
        <v>494</v>
      </c>
      <c r="B27" s="689" t="s">
        <v>495</v>
      </c>
      <c r="C27" s="688"/>
      <c r="D27" s="661"/>
      <c r="E27" s="721"/>
      <c r="F27" s="700"/>
      <c r="G27" s="722"/>
      <c r="H27" s="664"/>
      <c r="O27" s="651">
        <v>8</v>
      </c>
      <c r="P27" s="651">
        <v>9</v>
      </c>
      <c r="Q27" s="654" t="str">
        <f t="shared" si="4"/>
        <v>F999</v>
      </c>
      <c r="R27" s="690">
        <f t="shared" si="5"/>
        <v>0</v>
      </c>
      <c r="S27" s="651" t="str">
        <f t="shared" si="3"/>
        <v>SQ9</v>
      </c>
      <c r="T27" s="651"/>
      <c r="U27" s="651"/>
    </row>
    <row r="28" spans="1:23" ht="17.25" customHeight="1" x14ac:dyDescent="0.2">
      <c r="A28" s="686" t="s">
        <v>474</v>
      </c>
      <c r="B28" s="689" t="s">
        <v>475</v>
      </c>
      <c r="C28" s="688"/>
      <c r="D28" s="661"/>
      <c r="E28" s="721"/>
      <c r="F28" s="700"/>
      <c r="G28" s="722"/>
      <c r="H28" s="664"/>
      <c r="O28" s="651">
        <v>8</v>
      </c>
      <c r="P28" s="651">
        <v>9</v>
      </c>
      <c r="Q28" s="654" t="str">
        <f t="shared" si="4"/>
        <v>F00O</v>
      </c>
      <c r="R28" s="690">
        <f t="shared" si="5"/>
        <v>0</v>
      </c>
      <c r="S28" s="651" t="str">
        <f t="shared" si="3"/>
        <v>SQ9</v>
      </c>
      <c r="T28" s="651"/>
      <c r="U28" s="651"/>
      <c r="W28" s="690"/>
    </row>
    <row r="29" spans="1:23" ht="17.25" customHeight="1" thickBot="1" x14ac:dyDescent="0.25">
      <c r="A29" s="694" t="s">
        <v>496</v>
      </c>
      <c r="B29" s="695"/>
      <c r="C29" s="696">
        <f>SUM(C18:C28)</f>
        <v>132470</v>
      </c>
      <c r="D29" s="661"/>
      <c r="E29" s="721"/>
      <c r="F29" s="700"/>
      <c r="G29" s="722"/>
      <c r="H29" s="664"/>
      <c r="O29" s="651"/>
      <c r="P29" s="651"/>
      <c r="R29" s="690"/>
      <c r="S29" s="651"/>
      <c r="T29" s="651"/>
      <c r="U29" s="651"/>
      <c r="W29" s="690"/>
    </row>
    <row r="30" spans="1:23" ht="17.25" customHeight="1" x14ac:dyDescent="0.2">
      <c r="A30" s="725" t="s">
        <v>497</v>
      </c>
      <c r="B30" s="726"/>
      <c r="C30" s="732"/>
      <c r="D30" s="661"/>
      <c r="E30" s="721"/>
      <c r="F30" s="700"/>
      <c r="G30" s="722"/>
      <c r="H30" s="664"/>
      <c r="T30" s="651"/>
      <c r="U30" s="651"/>
      <c r="W30" s="690"/>
    </row>
    <row r="31" spans="1:23" ht="17.25" customHeight="1" x14ac:dyDescent="0.2">
      <c r="A31" s="686" t="s">
        <v>498</v>
      </c>
      <c r="B31" s="689" t="s">
        <v>499</v>
      </c>
      <c r="C31" s="692"/>
      <c r="D31" s="661"/>
      <c r="E31" s="721"/>
      <c r="F31" s="700"/>
      <c r="G31" s="722"/>
      <c r="H31" s="664"/>
      <c r="O31" s="651">
        <v>8</v>
      </c>
      <c r="P31" s="651">
        <v>81</v>
      </c>
      <c r="Q31" s="654" t="str">
        <f>B31</f>
        <v>F27I</v>
      </c>
      <c r="R31" s="690">
        <f>ROUND(C31,0)</f>
        <v>0</v>
      </c>
      <c r="S31" s="651" t="str">
        <f>VLOOKUP(O31,Q:R,2,FALSE)</f>
        <v>SQ9</v>
      </c>
      <c r="T31" s="651"/>
      <c r="U31" s="651"/>
      <c r="W31" s="690"/>
    </row>
    <row r="32" spans="1:23" ht="17.25" customHeight="1" x14ac:dyDescent="0.2">
      <c r="A32" s="686" t="s">
        <v>500</v>
      </c>
      <c r="B32" s="689" t="s">
        <v>501</v>
      </c>
      <c r="C32" s="692"/>
      <c r="D32" s="661"/>
      <c r="E32" s="721"/>
      <c r="F32" s="700"/>
      <c r="G32" s="722"/>
      <c r="H32" s="664"/>
      <c r="O32" s="651">
        <v>8</v>
      </c>
      <c r="P32" s="651">
        <v>81</v>
      </c>
      <c r="Q32" s="654" t="str">
        <f>B32</f>
        <v>F00P</v>
      </c>
      <c r="R32" s="690">
        <f>ROUND(C32,0)</f>
        <v>0</v>
      </c>
      <c r="S32" s="651" t="str">
        <f>VLOOKUP(O32,Q:R,2,FALSE)</f>
        <v>SQ9</v>
      </c>
      <c r="T32" s="651"/>
      <c r="U32" s="651"/>
      <c r="W32" s="690"/>
    </row>
    <row r="33" spans="1:23" ht="17.25" customHeight="1" x14ac:dyDescent="0.2">
      <c r="A33" s="686" t="s">
        <v>502</v>
      </c>
      <c r="B33" s="689" t="s">
        <v>503</v>
      </c>
      <c r="C33" s="692"/>
      <c r="D33" s="661"/>
      <c r="E33" s="721"/>
      <c r="F33" s="700"/>
      <c r="G33" s="722"/>
      <c r="H33" s="664"/>
      <c r="O33" s="651">
        <v>8</v>
      </c>
      <c r="P33" s="651">
        <v>81</v>
      </c>
      <c r="Q33" s="654" t="str">
        <f>B33</f>
        <v>F01S</v>
      </c>
      <c r="R33" s="690">
        <f>ROUND(C33,0)</f>
        <v>0</v>
      </c>
      <c r="S33" s="651" t="str">
        <f>VLOOKUP(O33,Q:R,2,FALSE)</f>
        <v>SQ9</v>
      </c>
      <c r="T33" s="651"/>
      <c r="U33" s="651"/>
      <c r="W33" s="690"/>
    </row>
    <row r="34" spans="1:23" ht="17.25" customHeight="1" x14ac:dyDescent="0.2">
      <c r="A34" s="686" t="s">
        <v>504</v>
      </c>
      <c r="B34" s="689" t="s">
        <v>505</v>
      </c>
      <c r="C34" s="692"/>
      <c r="D34" s="661"/>
      <c r="E34" s="721"/>
      <c r="F34" s="700"/>
      <c r="G34" s="722"/>
      <c r="H34" s="664"/>
      <c r="O34" s="651">
        <v>8</v>
      </c>
      <c r="P34" s="651">
        <v>81</v>
      </c>
      <c r="Q34" s="654" t="str">
        <f>B34</f>
        <v>F01T</v>
      </c>
      <c r="R34" s="690">
        <f>ROUND(C34,0)</f>
        <v>0</v>
      </c>
      <c r="S34" s="651" t="str">
        <f>VLOOKUP(O34,Q:R,2,FALSE)</f>
        <v>SQ9</v>
      </c>
      <c r="T34" s="651"/>
      <c r="U34" s="651"/>
      <c r="W34" s="690"/>
    </row>
    <row r="35" spans="1:23" ht="17.25" customHeight="1" x14ac:dyDescent="0.2">
      <c r="A35" s="4" t="s">
        <v>506</v>
      </c>
      <c r="B35" s="689" t="s">
        <v>507</v>
      </c>
      <c r="C35" s="692"/>
      <c r="D35" s="661"/>
      <c r="E35" s="721"/>
      <c r="F35" s="700"/>
      <c r="G35" s="722"/>
      <c r="H35" s="664"/>
      <c r="O35" s="651">
        <v>8</v>
      </c>
      <c r="P35" s="651">
        <v>81</v>
      </c>
      <c r="Q35" s="654" t="str">
        <f>B35</f>
        <v>F01P</v>
      </c>
      <c r="R35" s="690">
        <f>ROUND(C35,0)</f>
        <v>0</v>
      </c>
      <c r="S35" s="651" t="str">
        <f>VLOOKUP(O35,Q:R,2,FALSE)</f>
        <v>SQ9</v>
      </c>
      <c r="T35" s="651"/>
      <c r="U35" s="651"/>
      <c r="W35" s="690"/>
    </row>
    <row r="36" spans="1:23" ht="17.25" customHeight="1" thickBot="1" x14ac:dyDescent="0.25">
      <c r="A36" s="694" t="s">
        <v>508</v>
      </c>
      <c r="B36" s="695"/>
      <c r="C36" s="696">
        <f>SUM(C31:C35)</f>
        <v>0</v>
      </c>
      <c r="D36" s="733"/>
      <c r="E36" s="721"/>
      <c r="F36" s="700"/>
      <c r="G36" s="722"/>
      <c r="H36" s="734"/>
      <c r="O36" s="651" t="s">
        <v>446</v>
      </c>
      <c r="P36" s="651"/>
      <c r="R36" s="690"/>
      <c r="S36" s="651"/>
      <c r="T36" s="651"/>
      <c r="U36" s="651"/>
      <c r="W36" s="690"/>
    </row>
    <row r="37" spans="1:23" ht="17.25" customHeight="1" thickBot="1" x14ac:dyDescent="0.25">
      <c r="A37" s="697" t="s">
        <v>471</v>
      </c>
      <c r="B37" s="698"/>
      <c r="C37" s="699">
        <f>C16+C29-C36</f>
        <v>278531</v>
      </c>
      <c r="D37" s="733"/>
      <c r="E37" s="721"/>
      <c r="F37" s="700"/>
      <c r="G37" s="722"/>
      <c r="H37" s="664"/>
      <c r="O37" s="653"/>
      <c r="P37" s="651"/>
      <c r="R37" s="690"/>
      <c r="S37" s="735"/>
      <c r="T37" s="651"/>
      <c r="U37" s="651"/>
      <c r="W37" s="690"/>
    </row>
    <row r="38" spans="1:23" ht="17.25" customHeight="1" thickBot="1" x14ac:dyDescent="0.25">
      <c r="A38" s="736" t="s">
        <v>451</v>
      </c>
      <c r="B38" s="737"/>
      <c r="C38" s="738">
        <f>C37</f>
        <v>278531</v>
      </c>
      <c r="D38" s="733"/>
      <c r="E38" s="706" t="s">
        <v>452</v>
      </c>
      <c r="F38" s="709"/>
      <c r="G38" s="708">
        <f>G13</f>
        <v>199487</v>
      </c>
      <c r="H38" s="664"/>
      <c r="P38" s="739"/>
      <c r="Q38" s="739"/>
      <c r="R38" s="735"/>
      <c r="T38" s="651"/>
      <c r="U38" s="651"/>
      <c r="W38" s="690"/>
    </row>
    <row r="39" spans="1:23" ht="5.0999999999999996" customHeight="1" x14ac:dyDescent="0.2">
      <c r="D39" s="740"/>
      <c r="E39" s="741"/>
      <c r="O39" s="651"/>
      <c r="P39" s="651"/>
      <c r="T39" s="651"/>
      <c r="U39" s="651"/>
      <c r="W39" s="690"/>
    </row>
    <row r="40" spans="1:23" ht="17.25" customHeight="1" x14ac:dyDescent="0.2">
      <c r="A40" s="650" t="s">
        <v>453</v>
      </c>
      <c r="D40" s="740"/>
      <c r="O40" s="651"/>
      <c r="P40" s="651"/>
      <c r="T40" s="651"/>
      <c r="U40" s="651"/>
      <c r="W40" s="690"/>
    </row>
    <row r="41" spans="1:23" x14ac:dyDescent="0.2">
      <c r="A41" s="650" t="s">
        <v>509</v>
      </c>
    </row>
    <row r="42" spans="1:23" x14ac:dyDescent="0.2">
      <c r="A42" s="650" t="s">
        <v>510</v>
      </c>
    </row>
    <row r="43" spans="1:23" x14ac:dyDescent="0.2">
      <c r="A43" s="650" t="s">
        <v>511</v>
      </c>
    </row>
    <row r="51" spans="1:1" x14ac:dyDescent="0.2">
      <c r="A51" s="742"/>
    </row>
    <row r="96" spans="15:16" ht="15" x14ac:dyDescent="0.2">
      <c r="O96" s="743"/>
      <c r="P96" s="743"/>
    </row>
  </sheetData>
  <sheetCalcPr fullCalcOnLoad="1"/>
  <sheetProtection password="DD41"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29:C35 C18:C26 C9:C15 G9:G11">
      <formula1>0</formula1>
      <formula2>999999999999</formula2>
    </dataValidation>
    <dataValidation type="whole" allowBlank="1" showInputMessage="1" showErrorMessage="1" errorTitle="ERRORE NEL DATO IMMESSO" error="INSERIRE SOLO NUMERI INTERI" sqref="C16 G12:G13 C27 C36:C37">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8" scale="89" fitToHeight="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topLeftCell="A7" zoomScale="80" zoomScaleNormal="80" workbookViewId="0">
      <selection activeCell="AD33" sqref="AD33"/>
    </sheetView>
  </sheetViews>
  <sheetFormatPr defaultRowHeight="11.25" x14ac:dyDescent="0.2"/>
  <cols>
    <col min="1" max="1" width="65.6640625" style="650" customWidth="1"/>
    <col min="2" max="2" width="10.6640625" style="655" customWidth="1"/>
    <col min="3" max="3" width="20.6640625" style="650" customWidth="1"/>
    <col min="4" max="4" width="3.33203125" style="650" customWidth="1"/>
    <col min="5" max="5" width="65.6640625" style="650" customWidth="1"/>
    <col min="6" max="6" width="10.6640625" style="650" customWidth="1"/>
    <col min="7" max="7" width="20.6640625" style="650" customWidth="1"/>
    <col min="8" max="8" width="73.6640625" style="650" customWidth="1"/>
    <col min="9" max="10" width="9.33203125" style="650"/>
    <col min="11" max="11" width="23.33203125" style="650" customWidth="1"/>
    <col min="12" max="14" width="9.33203125" style="650"/>
    <col min="15" max="17" width="14.1640625" style="654" hidden="1" customWidth="1"/>
    <col min="18" max="18" width="14.1640625" style="653" hidden="1" customWidth="1"/>
    <col min="19" max="19" width="9.33203125" style="653" hidden="1" customWidth="1"/>
    <col min="20" max="22" width="14.1640625" style="654" hidden="1" customWidth="1"/>
    <col min="23" max="23" width="14.1640625" style="653" hidden="1" customWidth="1"/>
    <col min="24" max="16384" width="9.33203125" style="650"/>
  </cols>
  <sheetData>
    <row r="1" spans="1:23" ht="23.25" x14ac:dyDescent="0.2">
      <c r="A1" s="648" t="str">
        <f>'t1'!$A$1</f>
        <v>REGIONI ED AUTONOMIE LOCALI - anno 2022</v>
      </c>
      <c r="B1" s="648"/>
      <c r="C1" s="648"/>
      <c r="D1" s="648"/>
      <c r="E1" s="648"/>
      <c r="F1" s="648"/>
      <c r="G1" s="648"/>
      <c r="H1" s="649" t="s">
        <v>354</v>
      </c>
      <c r="O1" s="650"/>
      <c r="P1" s="650"/>
      <c r="Q1" s="652">
        <v>52</v>
      </c>
      <c r="R1" s="652" t="s">
        <v>455</v>
      </c>
      <c r="T1" s="651"/>
      <c r="U1" s="651"/>
    </row>
    <row r="2" spans="1:23" ht="15.6" customHeight="1" x14ac:dyDescent="0.2">
      <c r="N2"/>
      <c r="Q2" s="652">
        <v>53</v>
      </c>
      <c r="R2" s="652" t="s">
        <v>417</v>
      </c>
    </row>
    <row r="3" spans="1:23" ht="44.85" customHeight="1" x14ac:dyDescent="0.2">
      <c r="A3" s="656"/>
      <c r="B3" s="657"/>
      <c r="C3" s="657"/>
      <c r="D3" s="657"/>
      <c r="E3" s="657"/>
      <c r="F3" s="657"/>
      <c r="G3" s="657"/>
      <c r="H3" s="744"/>
      <c r="N3"/>
      <c r="O3" s="651"/>
      <c r="P3" s="651"/>
      <c r="Q3" s="652">
        <v>78</v>
      </c>
      <c r="R3" s="652" t="s">
        <v>417</v>
      </c>
      <c r="T3" s="651"/>
      <c r="U3" s="651"/>
    </row>
    <row r="4" spans="1:23" ht="15.6" customHeight="1" thickBot="1" x14ac:dyDescent="0.25">
      <c r="N4"/>
    </row>
    <row r="5" spans="1:23" ht="25.5" customHeight="1" thickBot="1" x14ac:dyDescent="0.25">
      <c r="A5" s="658" t="s">
        <v>418</v>
      </c>
      <c r="B5" s="659"/>
      <c r="C5" s="660"/>
      <c r="D5" s="661"/>
      <c r="E5" s="658" t="s">
        <v>512</v>
      </c>
      <c r="F5" s="662"/>
      <c r="G5" s="660"/>
      <c r="H5" s="663" t="s">
        <v>420</v>
      </c>
      <c r="O5" s="665"/>
      <c r="P5" s="665"/>
      <c r="T5" s="665"/>
      <c r="U5" s="665"/>
    </row>
    <row r="6" spans="1:23" ht="17.25" customHeight="1" x14ac:dyDescent="0.2">
      <c r="A6" s="666" t="s">
        <v>355</v>
      </c>
      <c r="B6" s="667" t="s">
        <v>421</v>
      </c>
      <c r="C6" s="668" t="s">
        <v>422</v>
      </c>
      <c r="D6" s="713"/>
      <c r="E6" s="666" t="s">
        <v>355</v>
      </c>
      <c r="F6" s="669" t="s">
        <v>421</v>
      </c>
      <c r="G6" s="670" t="s">
        <v>422</v>
      </c>
      <c r="H6" s="693" t="str">
        <f>IF(AND(SUMIF($S:$S,"SQ9",$R:$R)=0,ISBLANK('[1]SICI(3)'!F13),ISBLANK('[1]SICI(3)'!F17)),"OK",IF(AND(ABS(SUMIF($S:$S,"SQ9",$R:$R))&gt;0,ISBLANK('[1]SICI(3)'!F13),ISBLANK('[1]SICI(3)'!F17)),"Attenzione: inserire le voci di costituzione del fondo unicamente in presenza di certificazione dello stesso (cfr. SICI GEN353 o GEN355) !",IF(AND(SUMIF($S:$S,"SQ9",$R:$R)=0,SUM('[1]SICI(3)'!F13,'[1]SICI(3)'!F17)&gt;0),"Attenzione: in presenza di date di certificazione del fondo (cfr. SICI GEN353 o GEN355) è necessario compilare il lato costituzione di T15 !","OK")))</f>
        <v>OK</v>
      </c>
      <c r="J6" s="745"/>
    </row>
    <row r="7" spans="1:23" ht="17.25" customHeight="1" x14ac:dyDescent="0.25">
      <c r="A7" s="746" t="s">
        <v>513</v>
      </c>
      <c r="B7" s="673"/>
      <c r="C7" s="747"/>
      <c r="D7" s="661"/>
      <c r="E7" s="746" t="s">
        <v>513</v>
      </c>
      <c r="F7" s="673"/>
      <c r="G7" s="674"/>
      <c r="H7" s="748"/>
      <c r="O7" s="677" t="s">
        <v>426</v>
      </c>
      <c r="P7" s="715"/>
      <c r="Q7" s="716"/>
      <c r="R7" s="716"/>
      <c r="T7" s="677" t="s">
        <v>427</v>
      </c>
      <c r="U7" s="715"/>
      <c r="V7" s="716"/>
      <c r="W7" s="716"/>
    </row>
    <row r="8" spans="1:23" ht="17.25" customHeight="1" x14ac:dyDescent="0.2">
      <c r="A8" s="681" t="s">
        <v>457</v>
      </c>
      <c r="B8" s="682"/>
      <c r="C8" s="749"/>
      <c r="D8" s="661"/>
      <c r="E8" s="681" t="s">
        <v>429</v>
      </c>
      <c r="F8" s="682"/>
      <c r="G8" s="683"/>
      <c r="H8" s="748"/>
      <c r="O8" s="685" t="s">
        <v>430</v>
      </c>
      <c r="P8" s="685" t="s">
        <v>431</v>
      </c>
      <c r="Q8" s="685" t="s">
        <v>432</v>
      </c>
      <c r="R8" s="685" t="s">
        <v>433</v>
      </c>
      <c r="T8" s="685" t="s">
        <v>430</v>
      </c>
      <c r="U8" s="685" t="s">
        <v>431</v>
      </c>
      <c r="V8" s="685" t="s">
        <v>432</v>
      </c>
      <c r="W8" s="685" t="s">
        <v>433</v>
      </c>
    </row>
    <row r="9" spans="1:23" ht="17.25" customHeight="1" x14ac:dyDescent="0.2">
      <c r="A9" s="686" t="s">
        <v>514</v>
      </c>
      <c r="B9" s="689" t="s">
        <v>515</v>
      </c>
      <c r="C9" s="688">
        <v>356075</v>
      </c>
      <c r="D9" s="661"/>
      <c r="E9" s="750" t="s">
        <v>516</v>
      </c>
      <c r="F9" s="751" t="s">
        <v>517</v>
      </c>
      <c r="G9" s="688">
        <v>327262</v>
      </c>
      <c r="H9" s="748"/>
      <c r="O9" s="651">
        <v>52</v>
      </c>
      <c r="P9" s="651">
        <v>7</v>
      </c>
      <c r="Q9" s="651" t="str">
        <f>B9</f>
        <v>F00B</v>
      </c>
      <c r="R9" s="752">
        <f>ROUND(C9,0)</f>
        <v>356075</v>
      </c>
      <c r="S9" s="651" t="str">
        <f>VLOOKUP(O9,Q:R,2,FALSE)</f>
        <v>SQ9</v>
      </c>
      <c r="T9" s="651">
        <v>52</v>
      </c>
      <c r="U9" s="651">
        <v>61</v>
      </c>
      <c r="V9" s="753" t="str">
        <f>F9</f>
        <v>U20S</v>
      </c>
      <c r="W9" s="752">
        <f>ROUND(G9,0)</f>
        <v>327262</v>
      </c>
    </row>
    <row r="10" spans="1:23" ht="17.25" customHeight="1" x14ac:dyDescent="0.2">
      <c r="A10" s="686" t="s">
        <v>518</v>
      </c>
      <c r="B10" s="689" t="s">
        <v>519</v>
      </c>
      <c r="C10" s="688">
        <v>9485</v>
      </c>
      <c r="D10" s="661"/>
      <c r="E10" s="686" t="s">
        <v>520</v>
      </c>
      <c r="F10" s="689" t="s">
        <v>521</v>
      </c>
      <c r="G10" s="688">
        <v>9601</v>
      </c>
      <c r="H10" s="748"/>
      <c r="O10" s="651">
        <v>52</v>
      </c>
      <c r="P10" s="651">
        <v>7</v>
      </c>
      <c r="Q10" s="651" t="str">
        <f t="shared" ref="Q10:Q25" si="0">B10</f>
        <v>F10Y</v>
      </c>
      <c r="R10" s="752">
        <f t="shared" ref="R10:R25" si="1">ROUND(C10,0)</f>
        <v>9485</v>
      </c>
      <c r="S10" s="651" t="str">
        <f t="shared" ref="S10:S25" si="2">VLOOKUP(O10,Q:R,2,FALSE)</f>
        <v>SQ9</v>
      </c>
      <c r="T10" s="651">
        <v>52</v>
      </c>
      <c r="U10" s="651">
        <v>61</v>
      </c>
      <c r="V10" s="753" t="str">
        <f t="shared" ref="V10:V30" si="3">F10</f>
        <v>U00T</v>
      </c>
      <c r="W10" s="752">
        <f t="shared" ref="W10:W30" si="4">ROUND(G10,0)</f>
        <v>9601</v>
      </c>
    </row>
    <row r="11" spans="1:23" ht="17.25" customHeight="1" thickBot="1" x14ac:dyDescent="0.25">
      <c r="A11" s="686" t="s">
        <v>522</v>
      </c>
      <c r="B11" s="689" t="s">
        <v>523</v>
      </c>
      <c r="C11" s="688"/>
      <c r="D11" s="661"/>
      <c r="E11" s="686" t="s">
        <v>524</v>
      </c>
      <c r="F11" s="689" t="s">
        <v>525</v>
      </c>
      <c r="G11" s="688">
        <v>40875</v>
      </c>
      <c r="H11" s="720"/>
      <c r="O11" s="651">
        <v>52</v>
      </c>
      <c r="P11" s="651">
        <v>7</v>
      </c>
      <c r="Q11" s="651" t="str">
        <f t="shared" si="0"/>
        <v>F20K</v>
      </c>
      <c r="R11" s="752">
        <f t="shared" si="1"/>
        <v>0</v>
      </c>
      <c r="S11" s="651" t="str">
        <f t="shared" si="2"/>
        <v>SQ9</v>
      </c>
      <c r="T11" s="651">
        <v>52</v>
      </c>
      <c r="U11" s="651">
        <v>61</v>
      </c>
      <c r="V11" s="753" t="str">
        <f t="shared" si="3"/>
        <v>U00D</v>
      </c>
      <c r="W11" s="752">
        <f t="shared" si="4"/>
        <v>40875</v>
      </c>
    </row>
    <row r="12" spans="1:23" ht="17.25" customHeight="1" x14ac:dyDescent="0.2">
      <c r="A12" s="686" t="s">
        <v>526</v>
      </c>
      <c r="B12" s="754" t="s">
        <v>527</v>
      </c>
      <c r="C12" s="688">
        <v>12619</v>
      </c>
      <c r="D12" s="661"/>
      <c r="E12" s="686" t="s">
        <v>528</v>
      </c>
      <c r="F12" s="689" t="s">
        <v>529</v>
      </c>
      <c r="G12" s="688"/>
      <c r="H12" s="719" t="s">
        <v>530</v>
      </c>
      <c r="O12" s="651">
        <v>52</v>
      </c>
      <c r="P12" s="651">
        <v>7</v>
      </c>
      <c r="Q12" s="651" t="str">
        <f t="shared" si="0"/>
        <v>F00Z</v>
      </c>
      <c r="R12" s="752">
        <f t="shared" si="1"/>
        <v>12619</v>
      </c>
      <c r="S12" s="651" t="str">
        <f t="shared" si="2"/>
        <v>SQ9</v>
      </c>
      <c r="T12" s="651">
        <v>52</v>
      </c>
      <c r="U12" s="651">
        <v>61</v>
      </c>
      <c r="V12" s="753" t="str">
        <f t="shared" si="3"/>
        <v>U00E</v>
      </c>
      <c r="W12" s="752">
        <f t="shared" si="4"/>
        <v>0</v>
      </c>
    </row>
    <row r="13" spans="1:23" ht="17.25" customHeight="1" thickBot="1" x14ac:dyDescent="0.25">
      <c r="A13" s="686" t="s">
        <v>531</v>
      </c>
      <c r="B13" s="754" t="s">
        <v>532</v>
      </c>
      <c r="C13" s="688"/>
      <c r="D13" s="661"/>
      <c r="E13" s="686" t="s">
        <v>533</v>
      </c>
      <c r="F13" s="689" t="s">
        <v>534</v>
      </c>
      <c r="G13" s="688"/>
      <c r="H13" s="720"/>
      <c r="O13" s="651">
        <v>52</v>
      </c>
      <c r="P13" s="651">
        <v>7</v>
      </c>
      <c r="Q13" s="651" t="str">
        <f t="shared" si="0"/>
        <v>F23X</v>
      </c>
      <c r="R13" s="752">
        <f t="shared" si="1"/>
        <v>0</v>
      </c>
      <c r="S13" s="651" t="str">
        <f t="shared" si="2"/>
        <v>SQ9</v>
      </c>
      <c r="T13" s="651">
        <v>52</v>
      </c>
      <c r="U13" s="651">
        <v>61</v>
      </c>
      <c r="V13" s="753" t="str">
        <f t="shared" si="3"/>
        <v>U00F</v>
      </c>
      <c r="W13" s="752">
        <f t="shared" si="4"/>
        <v>0</v>
      </c>
    </row>
    <row r="14" spans="1:23" ht="17.25" customHeight="1" x14ac:dyDescent="0.2">
      <c r="A14" s="686" t="s">
        <v>535</v>
      </c>
      <c r="B14" s="689" t="s">
        <v>536</v>
      </c>
      <c r="C14" s="688">
        <v>18368</v>
      </c>
      <c r="D14" s="661"/>
      <c r="E14" s="686" t="s">
        <v>537</v>
      </c>
      <c r="F14" s="689" t="s">
        <v>538</v>
      </c>
      <c r="G14" s="688">
        <v>120046</v>
      </c>
      <c r="H14" s="693" t="str">
        <f>IF(LEN(H16&amp;H17&amp;H18&amp;H19&amp;H20&amp;H21&amp;H22&amp;H23&amp;H24&amp;H25)&gt;0,"Attenzione, le seguenti voci creano incongruenza perché magg. del 10% del totale:","OK")</f>
        <v>OK</v>
      </c>
      <c r="O14" s="651">
        <v>52</v>
      </c>
      <c r="P14" s="651">
        <v>7</v>
      </c>
      <c r="Q14" s="651" t="str">
        <f t="shared" si="0"/>
        <v>F00C</v>
      </c>
      <c r="R14" s="752">
        <f t="shared" si="1"/>
        <v>18368</v>
      </c>
      <c r="S14" s="651" t="str">
        <f t="shared" si="2"/>
        <v>SQ9</v>
      </c>
      <c r="T14" s="651">
        <v>52</v>
      </c>
      <c r="U14" s="651">
        <v>61</v>
      </c>
      <c r="V14" s="753" t="str">
        <f t="shared" si="3"/>
        <v>U00G</v>
      </c>
      <c r="W14" s="752">
        <f t="shared" si="4"/>
        <v>120046</v>
      </c>
    </row>
    <row r="15" spans="1:23" ht="17.25" customHeight="1" x14ac:dyDescent="0.2">
      <c r="A15" s="686" t="s">
        <v>539</v>
      </c>
      <c r="B15" s="754" t="s">
        <v>540</v>
      </c>
      <c r="C15" s="688"/>
      <c r="D15" s="661"/>
      <c r="E15" s="686" t="s">
        <v>541</v>
      </c>
      <c r="F15" s="689" t="s">
        <v>542</v>
      </c>
      <c r="G15" s="688">
        <v>120045</v>
      </c>
      <c r="H15" s="755"/>
      <c r="O15" s="651">
        <v>52</v>
      </c>
      <c r="P15" s="651">
        <v>7</v>
      </c>
      <c r="Q15" s="651" t="str">
        <f t="shared" si="0"/>
        <v>F70A</v>
      </c>
      <c r="R15" s="752">
        <f t="shared" si="1"/>
        <v>0</v>
      </c>
      <c r="S15" s="651" t="str">
        <f t="shared" si="2"/>
        <v>SQ9</v>
      </c>
      <c r="T15" s="651">
        <v>52</v>
      </c>
      <c r="U15" s="651">
        <v>61</v>
      </c>
      <c r="V15" s="753" t="str">
        <f t="shared" si="3"/>
        <v>U00H</v>
      </c>
      <c r="W15" s="752">
        <f t="shared" si="4"/>
        <v>120045</v>
      </c>
    </row>
    <row r="16" spans="1:23" ht="17.25" customHeight="1" x14ac:dyDescent="0.2">
      <c r="A16" s="686" t="s">
        <v>543</v>
      </c>
      <c r="B16" s="689" t="s">
        <v>544</v>
      </c>
      <c r="C16" s="688"/>
      <c r="D16" s="661"/>
      <c r="E16" s="686" t="s">
        <v>545</v>
      </c>
      <c r="F16" s="689" t="s">
        <v>546</v>
      </c>
      <c r="G16" s="688">
        <v>1142</v>
      </c>
      <c r="H16" s="756" t="str">
        <f>IF(C60&lt;&gt;0,IF(R25/ABS(C$60)&gt;0.1,"Fondo - Altre risorse fisse - F00O",""),"")</f>
        <v/>
      </c>
      <c r="O16" s="651">
        <v>52</v>
      </c>
      <c r="P16" s="651">
        <v>7</v>
      </c>
      <c r="Q16" s="651" t="str">
        <f t="shared" si="0"/>
        <v>F00D</v>
      </c>
      <c r="R16" s="752">
        <f t="shared" si="1"/>
        <v>0</v>
      </c>
      <c r="S16" s="651" t="str">
        <f t="shared" si="2"/>
        <v>SQ9</v>
      </c>
      <c r="T16" s="651">
        <v>52</v>
      </c>
      <c r="U16" s="651">
        <v>61</v>
      </c>
      <c r="V16" s="753" t="str">
        <f t="shared" si="3"/>
        <v>U00J</v>
      </c>
      <c r="W16" s="752">
        <f t="shared" si="4"/>
        <v>1142</v>
      </c>
    </row>
    <row r="17" spans="1:24" ht="17.25" customHeight="1" x14ac:dyDescent="0.2">
      <c r="A17" s="686" t="s">
        <v>547</v>
      </c>
      <c r="B17" s="689" t="s">
        <v>548</v>
      </c>
      <c r="C17" s="688"/>
      <c r="D17" s="661"/>
      <c r="E17" s="686" t="s">
        <v>549</v>
      </c>
      <c r="F17" s="689" t="s">
        <v>550</v>
      </c>
      <c r="G17" s="688">
        <v>301</v>
      </c>
      <c r="H17" s="757" t="str">
        <f>IF(C60&lt;&gt;0,IF(R48/ABS(C60)&gt;0.1,"Fondo risorse decentrate - Altre risorse variabili - F00O",""),"")</f>
        <v/>
      </c>
      <c r="O17" s="651">
        <v>52</v>
      </c>
      <c r="P17" s="651">
        <v>7</v>
      </c>
      <c r="Q17" s="651" t="str">
        <f t="shared" si="0"/>
        <v>F00E</v>
      </c>
      <c r="R17" s="752">
        <f t="shared" si="1"/>
        <v>0</v>
      </c>
      <c r="S17" s="651" t="str">
        <f t="shared" si="2"/>
        <v>SQ9</v>
      </c>
      <c r="T17" s="651">
        <v>52</v>
      </c>
      <c r="U17" s="651">
        <v>61</v>
      </c>
      <c r="V17" s="753" t="str">
        <f t="shared" si="3"/>
        <v>U00K</v>
      </c>
      <c r="W17" s="752">
        <f t="shared" si="4"/>
        <v>301</v>
      </c>
    </row>
    <row r="18" spans="1:24" ht="17.25" customHeight="1" x14ac:dyDescent="0.2">
      <c r="A18" s="686" t="s">
        <v>551</v>
      </c>
      <c r="B18" s="689" t="s">
        <v>552</v>
      </c>
      <c r="C18" s="688"/>
      <c r="D18" s="661"/>
      <c r="E18" s="686" t="s">
        <v>553</v>
      </c>
      <c r="F18" s="689" t="s">
        <v>554</v>
      </c>
      <c r="G18" s="688">
        <v>37755</v>
      </c>
      <c r="H18" s="756" t="str">
        <f>IF(C60&lt;&gt;0,IF(R58/ABS(C60)&gt;0.1,"Fondo risorse decentrate - Altre decurtazioni - F01P",""),"")</f>
        <v/>
      </c>
      <c r="O18" s="758">
        <v>52</v>
      </c>
      <c r="P18" s="651">
        <v>7</v>
      </c>
      <c r="Q18" s="651" t="str">
        <f t="shared" si="0"/>
        <v>F00J</v>
      </c>
      <c r="R18" s="752">
        <f t="shared" si="1"/>
        <v>0</v>
      </c>
      <c r="S18" s="651" t="str">
        <f t="shared" si="2"/>
        <v>SQ9</v>
      </c>
      <c r="T18" s="651">
        <v>52</v>
      </c>
      <c r="U18" s="651">
        <v>61</v>
      </c>
      <c r="V18" s="753" t="str">
        <f t="shared" si="3"/>
        <v>U00L</v>
      </c>
      <c r="W18" s="752">
        <f t="shared" si="4"/>
        <v>37755</v>
      </c>
    </row>
    <row r="19" spans="1:24" ht="17.25" customHeight="1" x14ac:dyDescent="0.2">
      <c r="A19" s="686" t="s">
        <v>555</v>
      </c>
      <c r="B19" s="689" t="s">
        <v>556</v>
      </c>
      <c r="C19" s="688"/>
      <c r="D19" s="661"/>
      <c r="E19" s="686" t="s">
        <v>557</v>
      </c>
      <c r="F19" s="729" t="s">
        <v>558</v>
      </c>
      <c r="G19" s="688"/>
      <c r="H19" s="756" t="str">
        <f>IF(C74&lt;&gt;0,IF(R68/ABS(C74)&gt;0.1,"Posizioni organizzative - Altre risorse fisse - F00O",""),"")</f>
        <v/>
      </c>
      <c r="O19" s="758">
        <v>52</v>
      </c>
      <c r="P19" s="651">
        <v>7</v>
      </c>
      <c r="Q19" s="651" t="str">
        <f t="shared" si="0"/>
        <v>F00K</v>
      </c>
      <c r="R19" s="752">
        <f t="shared" si="1"/>
        <v>0</v>
      </c>
      <c r="S19" s="651" t="str">
        <f t="shared" si="2"/>
        <v>SQ9</v>
      </c>
      <c r="T19" s="651">
        <v>52</v>
      </c>
      <c r="U19" s="651">
        <v>61</v>
      </c>
      <c r="V19" s="753" t="str">
        <f t="shared" si="3"/>
        <v>U22I</v>
      </c>
      <c r="W19" s="752">
        <f t="shared" si="4"/>
        <v>0</v>
      </c>
    </row>
    <row r="20" spans="1:24" ht="17.25" customHeight="1" x14ac:dyDescent="0.2">
      <c r="A20" s="686" t="s">
        <v>559</v>
      </c>
      <c r="B20" s="689" t="s">
        <v>560</v>
      </c>
      <c r="C20" s="688"/>
      <c r="D20" s="661"/>
      <c r="E20" s="686" t="s">
        <v>561</v>
      </c>
      <c r="F20" s="689" t="s">
        <v>562</v>
      </c>
      <c r="G20" s="688"/>
      <c r="H20" s="756" t="str">
        <f>IF(C74&lt;&gt;0,IF(R72/ABS(C74)&gt;0.1,"Posizioni organizzative - Altre decurtazioni - F01P",""),"")</f>
        <v/>
      </c>
      <c r="O20" s="758">
        <v>52</v>
      </c>
      <c r="P20" s="651">
        <v>7</v>
      </c>
      <c r="Q20" s="651" t="str">
        <f t="shared" si="0"/>
        <v>F00M</v>
      </c>
      <c r="R20" s="752">
        <f t="shared" si="1"/>
        <v>0</v>
      </c>
      <c r="S20" s="651" t="str">
        <f t="shared" si="2"/>
        <v>SQ9</v>
      </c>
      <c r="T20" s="651">
        <v>52</v>
      </c>
      <c r="U20" s="651">
        <v>61</v>
      </c>
      <c r="V20" s="753" t="str">
        <f t="shared" si="3"/>
        <v>U07E</v>
      </c>
      <c r="W20" s="752">
        <f t="shared" si="4"/>
        <v>0</v>
      </c>
    </row>
    <row r="21" spans="1:24" ht="17.25" customHeight="1" x14ac:dyDescent="0.2">
      <c r="A21" s="686" t="s">
        <v>563</v>
      </c>
      <c r="B21" s="689" t="s">
        <v>564</v>
      </c>
      <c r="C21" s="688"/>
      <c r="D21" s="661"/>
      <c r="E21" s="686" t="s">
        <v>565</v>
      </c>
      <c r="F21" s="689" t="s">
        <v>566</v>
      </c>
      <c r="G21" s="688"/>
      <c r="H21" s="756" t="str">
        <f>IF(C86&lt;&gt;0,IF(R80/ABS(C86)&gt;0.1,"Straordinario - Altre risorse - F00O",""),"")</f>
        <v/>
      </c>
      <c r="O21" s="758">
        <v>52</v>
      </c>
      <c r="P21" s="651">
        <v>7</v>
      </c>
      <c r="Q21" s="651" t="str">
        <f t="shared" si="0"/>
        <v>F23Y</v>
      </c>
      <c r="R21" s="752">
        <f t="shared" si="1"/>
        <v>0</v>
      </c>
      <c r="S21" s="651" t="str">
        <f t="shared" si="2"/>
        <v>SQ9</v>
      </c>
      <c r="T21" s="651">
        <v>52</v>
      </c>
      <c r="U21" s="651">
        <v>61</v>
      </c>
      <c r="V21" s="753" t="str">
        <f t="shared" si="3"/>
        <v>U04C</v>
      </c>
      <c r="W21" s="752">
        <f t="shared" si="4"/>
        <v>0</v>
      </c>
    </row>
    <row r="22" spans="1:24" ht="17.25" customHeight="1" x14ac:dyDescent="0.2">
      <c r="A22" s="686" t="s">
        <v>567</v>
      </c>
      <c r="B22" s="689" t="s">
        <v>568</v>
      </c>
      <c r="C22" s="688"/>
      <c r="D22" s="661"/>
      <c r="E22" s="759" t="s">
        <v>569</v>
      </c>
      <c r="F22" s="689" t="s">
        <v>570</v>
      </c>
      <c r="G22" s="688"/>
      <c r="H22" s="756" t="str">
        <f>IF(C86&lt;&gt;0,IF(R84/ABS(C86)&gt;0.1,"Straordinario - Altre decurtazioni - F01P",""),"")</f>
        <v/>
      </c>
      <c r="O22" s="758">
        <v>52</v>
      </c>
      <c r="P22" s="651">
        <v>7</v>
      </c>
      <c r="Q22" s="651" t="str">
        <f t="shared" si="0"/>
        <v>F15K</v>
      </c>
      <c r="R22" s="752">
        <f t="shared" si="1"/>
        <v>0</v>
      </c>
      <c r="S22" s="651" t="str">
        <f t="shared" si="2"/>
        <v>SQ9</v>
      </c>
      <c r="T22" s="651">
        <v>52</v>
      </c>
      <c r="U22" s="651">
        <v>61</v>
      </c>
      <c r="V22" s="753" t="str">
        <f t="shared" si="3"/>
        <v>U00P</v>
      </c>
      <c r="W22" s="752">
        <f t="shared" si="4"/>
        <v>0</v>
      </c>
    </row>
    <row r="23" spans="1:24" ht="17.25" customHeight="1" x14ac:dyDescent="0.2">
      <c r="A23" s="686" t="s">
        <v>571</v>
      </c>
      <c r="B23" s="689" t="s">
        <v>572</v>
      </c>
      <c r="C23" s="688"/>
      <c r="D23" s="661"/>
      <c r="E23" s="686" t="s">
        <v>573</v>
      </c>
      <c r="F23" s="689" t="s">
        <v>574</v>
      </c>
      <c r="G23" s="688"/>
      <c r="H23" s="756" t="str">
        <f>IF(G32&lt;&gt;0,IF(W30/ABS(G32)&gt;0.1,"Fondo risorse decentrate - Altre destinazioni - U998",""),"")</f>
        <v/>
      </c>
      <c r="I23" s="760"/>
      <c r="O23" s="758">
        <v>52</v>
      </c>
      <c r="P23" s="651">
        <v>7</v>
      </c>
      <c r="Q23" s="651" t="str">
        <f t="shared" si="0"/>
        <v>F10K</v>
      </c>
      <c r="R23" s="752">
        <f t="shared" si="1"/>
        <v>0</v>
      </c>
      <c r="S23" s="651" t="str">
        <f t="shared" si="2"/>
        <v>SQ9</v>
      </c>
      <c r="T23" s="651">
        <v>52</v>
      </c>
      <c r="U23" s="651">
        <v>61</v>
      </c>
      <c r="V23" s="753" t="str">
        <f t="shared" si="3"/>
        <v>U00Q</v>
      </c>
      <c r="W23" s="752">
        <f t="shared" si="4"/>
        <v>0</v>
      </c>
    </row>
    <row r="24" spans="1:24" ht="17.25" customHeight="1" x14ac:dyDescent="0.2">
      <c r="A24" s="686" t="s">
        <v>575</v>
      </c>
      <c r="B24" s="689" t="s">
        <v>462</v>
      </c>
      <c r="C24" s="692"/>
      <c r="D24" s="661"/>
      <c r="E24" s="686" t="s">
        <v>576</v>
      </c>
      <c r="F24" s="689" t="s">
        <v>577</v>
      </c>
      <c r="G24" s="688"/>
      <c r="H24" s="756" t="str">
        <f>IF(G66&lt;&gt;0,IF(W64/ABS(G66)&gt;0.1,"Posizioni organizzative - Altre destinazioni - U998",""),"")</f>
        <v/>
      </c>
      <c r="I24" s="760"/>
      <c r="O24" s="758">
        <v>52</v>
      </c>
      <c r="P24" s="651">
        <v>7</v>
      </c>
      <c r="Q24" s="651" t="str">
        <f t="shared" si="0"/>
        <v>F16L</v>
      </c>
      <c r="R24" s="752">
        <f t="shared" si="1"/>
        <v>0</v>
      </c>
      <c r="S24" s="651" t="str">
        <f t="shared" si="2"/>
        <v>SQ9</v>
      </c>
      <c r="T24" s="651">
        <v>52</v>
      </c>
      <c r="U24" s="651">
        <v>61</v>
      </c>
      <c r="V24" s="753" t="str">
        <f t="shared" si="3"/>
        <v>U00R</v>
      </c>
      <c r="W24" s="752">
        <f t="shared" si="4"/>
        <v>0</v>
      </c>
    </row>
    <row r="25" spans="1:24" ht="17.25" customHeight="1" thickBot="1" x14ac:dyDescent="0.25">
      <c r="A25" s="686" t="s">
        <v>474</v>
      </c>
      <c r="B25" s="689" t="s">
        <v>475</v>
      </c>
      <c r="C25" s="692"/>
      <c r="D25" s="661"/>
      <c r="E25" s="686" t="s">
        <v>578</v>
      </c>
      <c r="F25" s="689" t="s">
        <v>579</v>
      </c>
      <c r="G25" s="688"/>
      <c r="H25" s="756" t="str">
        <f>IF(G80&lt;&gt;0,IF(W78/ABS(G80)&gt;0.1,"Straordinario - Altre destinazioni - U998",""),"")</f>
        <v/>
      </c>
      <c r="I25" s="760"/>
      <c r="O25" s="761">
        <v>52</v>
      </c>
      <c r="P25" s="761">
        <v>7</v>
      </c>
      <c r="Q25" s="761" t="str">
        <f t="shared" si="0"/>
        <v>F00O</v>
      </c>
      <c r="R25" s="762">
        <f t="shared" si="1"/>
        <v>0</v>
      </c>
      <c r="S25" s="651" t="str">
        <f t="shared" si="2"/>
        <v>SQ9</v>
      </c>
      <c r="T25" s="651">
        <v>52</v>
      </c>
      <c r="U25" s="651">
        <v>61</v>
      </c>
      <c r="V25" s="753" t="str">
        <f t="shared" si="3"/>
        <v>U00S</v>
      </c>
      <c r="W25" s="752">
        <f t="shared" si="4"/>
        <v>0</v>
      </c>
    </row>
    <row r="26" spans="1:24" ht="17.25" customHeight="1" thickBot="1" x14ac:dyDescent="0.25">
      <c r="A26" s="694" t="s">
        <v>476</v>
      </c>
      <c r="B26" s="703"/>
      <c r="C26" s="696">
        <f>SUM(C9:C25)</f>
        <v>396547</v>
      </c>
      <c r="D26" s="661"/>
      <c r="E26" s="650" t="s">
        <v>580</v>
      </c>
      <c r="F26" s="763" t="s">
        <v>581</v>
      </c>
      <c r="G26" s="688"/>
      <c r="H26" s="663" t="s">
        <v>438</v>
      </c>
      <c r="I26" s="760"/>
      <c r="O26" s="651"/>
      <c r="P26" s="651"/>
      <c r="Q26" s="651"/>
      <c r="R26" s="752"/>
      <c r="S26" s="764"/>
      <c r="T26" s="651">
        <v>52</v>
      </c>
      <c r="U26" s="651">
        <v>61</v>
      </c>
      <c r="V26" s="753" t="str">
        <f t="shared" si="3"/>
        <v>U01B</v>
      </c>
      <c r="W26" s="752">
        <f t="shared" si="4"/>
        <v>0</v>
      </c>
    </row>
    <row r="27" spans="1:24" ht="17.25" customHeight="1" x14ac:dyDescent="0.2">
      <c r="A27" s="765" t="s">
        <v>477</v>
      </c>
      <c r="B27" s="766"/>
      <c r="C27" s="767"/>
      <c r="D27" s="661"/>
      <c r="E27" s="686" t="s">
        <v>582</v>
      </c>
      <c r="F27" s="689" t="s">
        <v>583</v>
      </c>
      <c r="G27" s="688"/>
      <c r="H27" s="693" t="str">
        <f>IF(LEN(H30&amp;H31&amp;H32)&gt;0,"Attenzione, nelle seguenti sezioni le destinazioni risultano superiori alle relative risorse e generano pertanto squadratura 8:","OK")</f>
        <v>OK</v>
      </c>
      <c r="I27" s="760"/>
      <c r="T27" s="651">
        <v>52</v>
      </c>
      <c r="U27" s="651">
        <v>61</v>
      </c>
      <c r="V27" s="753" t="str">
        <f t="shared" si="3"/>
        <v>U00M</v>
      </c>
      <c r="W27" s="752">
        <f t="shared" si="4"/>
        <v>0</v>
      </c>
    </row>
    <row r="28" spans="1:24" ht="17.25" customHeight="1" x14ac:dyDescent="0.2">
      <c r="A28" s="686" t="s">
        <v>480</v>
      </c>
      <c r="B28" s="754" t="s">
        <v>481</v>
      </c>
      <c r="C28" s="688">
        <v>1410</v>
      </c>
      <c r="D28" s="661"/>
      <c r="E28" s="686" t="s">
        <v>584</v>
      </c>
      <c r="F28" s="689" t="s">
        <v>585</v>
      </c>
      <c r="G28" s="688"/>
      <c r="H28" s="714"/>
      <c r="I28" s="760"/>
      <c r="O28" s="651">
        <v>52</v>
      </c>
      <c r="P28" s="651">
        <v>9</v>
      </c>
      <c r="Q28" s="651" t="str">
        <f t="shared" ref="Q28:Q48" si="5">B28</f>
        <v>F50H</v>
      </c>
      <c r="R28" s="752">
        <f t="shared" ref="R28:R48" si="6">ROUND(C28,0)</f>
        <v>1410</v>
      </c>
      <c r="S28" s="651" t="str">
        <f t="shared" ref="S28:S48" si="7">VLOOKUP(O28,Q:R,2,FALSE)</f>
        <v>SQ9</v>
      </c>
      <c r="T28" s="651">
        <v>52</v>
      </c>
      <c r="U28" s="651">
        <v>61</v>
      </c>
      <c r="V28" s="753" t="str">
        <f t="shared" si="3"/>
        <v>U00V</v>
      </c>
      <c r="W28" s="752">
        <f t="shared" si="4"/>
        <v>0</v>
      </c>
    </row>
    <row r="29" spans="1:24" ht="17.25" customHeight="1" x14ac:dyDescent="0.2">
      <c r="A29" s="686" t="s">
        <v>482</v>
      </c>
      <c r="B29" s="729" t="s">
        <v>483</v>
      </c>
      <c r="C29" s="688"/>
      <c r="D29" s="661"/>
      <c r="E29" s="686" t="s">
        <v>586</v>
      </c>
      <c r="F29" s="689" t="s">
        <v>587</v>
      </c>
      <c r="G29" s="688"/>
      <c r="H29" s="714"/>
      <c r="I29" s="760"/>
      <c r="K29" s="768"/>
      <c r="O29" s="651">
        <v>52</v>
      </c>
      <c r="P29" s="651">
        <v>9</v>
      </c>
      <c r="Q29" s="651" t="str">
        <f t="shared" si="5"/>
        <v>F96H</v>
      </c>
      <c r="R29" s="752">
        <f t="shared" si="6"/>
        <v>0</v>
      </c>
      <c r="S29" s="651" t="str">
        <f t="shared" si="7"/>
        <v>SQ9</v>
      </c>
      <c r="T29" s="651">
        <v>52</v>
      </c>
      <c r="U29" s="651">
        <v>61</v>
      </c>
      <c r="V29" s="753" t="str">
        <f t="shared" si="3"/>
        <v>U00Y</v>
      </c>
      <c r="W29" s="752">
        <f t="shared" si="4"/>
        <v>0</v>
      </c>
    </row>
    <row r="30" spans="1:24" ht="17.25" customHeight="1" x14ac:dyDescent="0.2">
      <c r="A30" s="686" t="s">
        <v>588</v>
      </c>
      <c r="B30" s="729" t="s">
        <v>589</v>
      </c>
      <c r="C30" s="688"/>
      <c r="D30" s="661"/>
      <c r="E30" s="686" t="s">
        <v>590</v>
      </c>
      <c r="F30" s="689" t="s">
        <v>591</v>
      </c>
      <c r="G30" s="688">
        <v>258</v>
      </c>
      <c r="H30" s="769" t="str">
        <f>IF(AND(SUMIF($O:$O,$Q1,$R:$R)&lt;&gt;0,SUM('[1]SICI(3)'!$F$13,'[1]SICI(3)'!$F$17)&gt;0),IF(SUMIFS($R:$R,$P:$P,"&lt;&gt;81",$O:$O,$Q1)-SUMIFS($R:$R,$P:$P,"81",$O:$O,$Q1)-SUMIF($T:$T,$Q1,$W:$W)&lt;0,A7,""),"")</f>
        <v/>
      </c>
      <c r="I30" s="760"/>
      <c r="O30" s="651">
        <v>52</v>
      </c>
      <c r="P30" s="651">
        <v>9</v>
      </c>
      <c r="Q30" s="651" t="str">
        <f t="shared" si="5"/>
        <v>F00N</v>
      </c>
      <c r="R30" s="752">
        <f t="shared" si="6"/>
        <v>0</v>
      </c>
      <c r="S30" s="651" t="str">
        <f t="shared" si="7"/>
        <v>SQ9</v>
      </c>
      <c r="T30" s="761">
        <v>52</v>
      </c>
      <c r="U30" s="761">
        <v>61</v>
      </c>
      <c r="V30" s="770" t="str">
        <f t="shared" si="3"/>
        <v>U998</v>
      </c>
      <c r="W30" s="762">
        <f t="shared" si="4"/>
        <v>258</v>
      </c>
      <c r="X30" s="651"/>
    </row>
    <row r="31" spans="1:24" ht="17.25" customHeight="1" thickBot="1" x14ac:dyDescent="0.25">
      <c r="A31" s="686" t="s">
        <v>484</v>
      </c>
      <c r="B31" s="689" t="s">
        <v>485</v>
      </c>
      <c r="C31" s="688"/>
      <c r="D31" s="661"/>
      <c r="E31" s="702" t="s">
        <v>450</v>
      </c>
      <c r="F31" s="703"/>
      <c r="G31" s="696">
        <f>SUM(G9:G30)</f>
        <v>657285</v>
      </c>
      <c r="H31" s="769" t="str">
        <f>IF(SUMIFS($R:$R,$P:$P,"&lt;&gt;81",$O:$O,$Q2)-SUMIFS($R:$R,$P:$P,"81",$O:$O,$Q2)-SUMIF($T:$T,$Q2,$W:$W)&lt;0,$A$61,"")</f>
        <v/>
      </c>
      <c r="I31" s="760"/>
      <c r="O31" s="651">
        <v>52</v>
      </c>
      <c r="P31" s="651">
        <v>9</v>
      </c>
      <c r="Q31" s="651" t="str">
        <f t="shared" si="5"/>
        <v>F10M</v>
      </c>
      <c r="R31" s="752">
        <f t="shared" si="6"/>
        <v>0</v>
      </c>
      <c r="S31" s="651" t="str">
        <f t="shared" si="7"/>
        <v>SQ9</v>
      </c>
      <c r="T31" s="651"/>
      <c r="U31" s="651"/>
      <c r="V31" s="753"/>
      <c r="W31" s="752"/>
      <c r="X31" s="651"/>
    </row>
    <row r="32" spans="1:24" ht="17.25" customHeight="1" thickBot="1" x14ac:dyDescent="0.25">
      <c r="A32" s="686" t="s">
        <v>486</v>
      </c>
      <c r="B32" s="689" t="s">
        <v>487</v>
      </c>
      <c r="C32" s="688"/>
      <c r="D32" s="661"/>
      <c r="E32" s="697" t="s">
        <v>592</v>
      </c>
      <c r="F32" s="771"/>
      <c r="G32" s="772">
        <f>G31</f>
        <v>657285</v>
      </c>
      <c r="H32" s="773" t="str">
        <f>IF(SUMIFS($R:$R,$P:$P,"&lt;&gt;81",$O:$O,$Q3)-SUMIFS($R:$R,$P:$P,"81",$O:$O,$Q3)-SUMIF($T:$T,$Q3,$W:$W)&lt;0,$A$75,"")</f>
        <v/>
      </c>
      <c r="I32" s="760"/>
      <c r="O32" s="651">
        <v>52</v>
      </c>
      <c r="P32" s="651">
        <v>9</v>
      </c>
      <c r="Q32" s="651" t="str">
        <f t="shared" si="5"/>
        <v>F10N</v>
      </c>
      <c r="R32" s="752">
        <f t="shared" si="6"/>
        <v>0</v>
      </c>
      <c r="S32" s="651" t="str">
        <f t="shared" si="7"/>
        <v>SQ9</v>
      </c>
      <c r="T32" s="651"/>
      <c r="U32" s="651"/>
      <c r="V32" s="753"/>
      <c r="W32" s="752"/>
      <c r="X32" s="651"/>
    </row>
    <row r="33" spans="1:24" ht="17.25" customHeight="1" x14ac:dyDescent="0.2">
      <c r="A33" s="686" t="s">
        <v>488</v>
      </c>
      <c r="B33" s="689" t="s">
        <v>489</v>
      </c>
      <c r="C33" s="688"/>
      <c r="D33" s="661"/>
      <c r="E33" s="774"/>
      <c r="F33" s="775"/>
      <c r="G33" s="776"/>
      <c r="H33" s="777"/>
      <c r="O33" s="651">
        <v>52</v>
      </c>
      <c r="P33" s="651">
        <v>9</v>
      </c>
      <c r="Q33" s="651" t="str">
        <f t="shared" si="5"/>
        <v>F10L</v>
      </c>
      <c r="R33" s="752">
        <f t="shared" si="6"/>
        <v>0</v>
      </c>
      <c r="S33" s="651" t="str">
        <f t="shared" si="7"/>
        <v>SQ9</v>
      </c>
      <c r="T33" s="651"/>
      <c r="U33" s="651"/>
      <c r="V33" s="651"/>
      <c r="W33" s="752"/>
      <c r="X33" s="651"/>
    </row>
    <row r="34" spans="1:24" ht="17.25" customHeight="1" x14ac:dyDescent="0.2">
      <c r="A34" s="686" t="s">
        <v>593</v>
      </c>
      <c r="B34" s="689" t="s">
        <v>594</v>
      </c>
      <c r="C34" s="688"/>
      <c r="D34" s="661"/>
      <c r="E34" s="700"/>
      <c r="F34" s="775"/>
      <c r="G34" s="776"/>
      <c r="H34" s="777"/>
      <c r="O34" s="651">
        <v>52</v>
      </c>
      <c r="P34" s="651">
        <v>9</v>
      </c>
      <c r="Q34" s="651" t="str">
        <f t="shared" si="5"/>
        <v>F16T</v>
      </c>
      <c r="R34" s="752">
        <f t="shared" si="6"/>
        <v>0</v>
      </c>
      <c r="S34" s="651" t="str">
        <f t="shared" si="7"/>
        <v>SQ9</v>
      </c>
    </row>
    <row r="35" spans="1:24" ht="17.25" customHeight="1" x14ac:dyDescent="0.2">
      <c r="A35" s="686" t="s">
        <v>595</v>
      </c>
      <c r="B35" s="689" t="s">
        <v>596</v>
      </c>
      <c r="C35" s="688"/>
      <c r="D35" s="661"/>
      <c r="E35" s="774"/>
      <c r="F35" s="775"/>
      <c r="G35" s="776"/>
      <c r="H35" s="777"/>
      <c r="O35" s="651">
        <v>52</v>
      </c>
      <c r="P35" s="651">
        <v>9</v>
      </c>
      <c r="Q35" s="651" t="str">
        <f t="shared" si="5"/>
        <v>F00S</v>
      </c>
      <c r="R35" s="752">
        <f t="shared" si="6"/>
        <v>0</v>
      </c>
      <c r="S35" s="651" t="str">
        <f t="shared" si="7"/>
        <v>SQ9</v>
      </c>
    </row>
    <row r="36" spans="1:24" ht="17.25" customHeight="1" x14ac:dyDescent="0.2">
      <c r="A36" s="686" t="s">
        <v>597</v>
      </c>
      <c r="B36" s="689" t="s">
        <v>598</v>
      </c>
      <c r="C36" s="688"/>
      <c r="D36" s="661"/>
      <c r="E36" s="774"/>
      <c r="F36" s="775"/>
      <c r="G36" s="776"/>
      <c r="O36" s="651">
        <v>52</v>
      </c>
      <c r="P36" s="651">
        <v>9</v>
      </c>
      <c r="Q36" s="651" t="str">
        <f t="shared" si="5"/>
        <v>F00V</v>
      </c>
      <c r="R36" s="752">
        <f t="shared" si="6"/>
        <v>0</v>
      </c>
      <c r="S36" s="651" t="str">
        <f t="shared" si="7"/>
        <v>SQ9</v>
      </c>
    </row>
    <row r="37" spans="1:24" ht="17.25" customHeight="1" x14ac:dyDescent="0.2">
      <c r="A37" s="686" t="s">
        <v>599</v>
      </c>
      <c r="B37" s="689" t="s">
        <v>600</v>
      </c>
      <c r="C37" s="688"/>
      <c r="D37" s="661"/>
      <c r="E37" s="774"/>
      <c r="F37" s="775"/>
      <c r="G37" s="776"/>
      <c r="O37" s="651">
        <v>52</v>
      </c>
      <c r="P37" s="651">
        <v>9</v>
      </c>
      <c r="Q37" s="651" t="str">
        <f t="shared" si="5"/>
        <v>F01V</v>
      </c>
      <c r="R37" s="752">
        <f t="shared" si="6"/>
        <v>0</v>
      </c>
      <c r="S37" s="651" t="str">
        <f t="shared" si="7"/>
        <v>SQ9</v>
      </c>
    </row>
    <row r="38" spans="1:24" ht="17.25" customHeight="1" x14ac:dyDescent="0.2">
      <c r="A38" s="686" t="s">
        <v>601</v>
      </c>
      <c r="B38" s="689" t="s">
        <v>602</v>
      </c>
      <c r="C38" s="688"/>
      <c r="D38" s="661"/>
      <c r="E38" s="774"/>
      <c r="F38" s="775"/>
      <c r="G38" s="776"/>
      <c r="O38" s="651">
        <v>52</v>
      </c>
      <c r="P38" s="651">
        <v>9</v>
      </c>
      <c r="Q38" s="651" t="str">
        <f t="shared" si="5"/>
        <v>F00T</v>
      </c>
      <c r="R38" s="752">
        <f t="shared" si="6"/>
        <v>0</v>
      </c>
      <c r="S38" s="651" t="str">
        <f t="shared" si="7"/>
        <v>SQ9</v>
      </c>
    </row>
    <row r="39" spans="1:24" ht="17.25" customHeight="1" x14ac:dyDescent="0.2">
      <c r="A39" s="686" t="s">
        <v>603</v>
      </c>
      <c r="B39" s="689" t="s">
        <v>604</v>
      </c>
      <c r="C39" s="688">
        <v>1595</v>
      </c>
      <c r="D39" s="661"/>
      <c r="E39" s="774"/>
      <c r="F39" s="775"/>
      <c r="G39" s="776"/>
      <c r="O39" s="651">
        <v>52</v>
      </c>
      <c r="P39" s="651">
        <v>9</v>
      </c>
      <c r="Q39" s="651" t="str">
        <f t="shared" si="5"/>
        <v>F00U</v>
      </c>
      <c r="R39" s="752">
        <f t="shared" si="6"/>
        <v>1595</v>
      </c>
      <c r="S39" s="651" t="str">
        <f t="shared" si="7"/>
        <v>SQ9</v>
      </c>
    </row>
    <row r="40" spans="1:24" ht="17.25" customHeight="1" x14ac:dyDescent="0.2">
      <c r="A40" s="686" t="s">
        <v>605</v>
      </c>
      <c r="B40" s="689" t="s">
        <v>606</v>
      </c>
      <c r="C40" s="688">
        <v>11193</v>
      </c>
      <c r="D40" s="661"/>
      <c r="E40" s="774"/>
      <c r="F40" s="775"/>
      <c r="G40" s="776"/>
      <c r="O40" s="651">
        <v>52</v>
      </c>
      <c r="P40" s="651">
        <v>9</v>
      </c>
      <c r="Q40" s="651" t="str">
        <f t="shared" si="5"/>
        <v>F00W</v>
      </c>
      <c r="R40" s="752">
        <f t="shared" si="6"/>
        <v>11193</v>
      </c>
      <c r="S40" s="651" t="str">
        <f t="shared" si="7"/>
        <v>SQ9</v>
      </c>
    </row>
    <row r="41" spans="1:24" ht="17.25" customHeight="1" x14ac:dyDescent="0.2">
      <c r="A41" s="686" t="s">
        <v>607</v>
      </c>
      <c r="B41" s="689" t="s">
        <v>608</v>
      </c>
      <c r="C41" s="688"/>
      <c r="D41" s="661"/>
      <c r="E41" s="774"/>
      <c r="F41" s="775"/>
      <c r="G41" s="776"/>
      <c r="O41" s="651">
        <v>52</v>
      </c>
      <c r="P41" s="651">
        <v>9</v>
      </c>
      <c r="Q41" s="651" t="str">
        <f t="shared" si="5"/>
        <v>F00X</v>
      </c>
      <c r="R41" s="752">
        <f t="shared" si="6"/>
        <v>0</v>
      </c>
      <c r="S41" s="651" t="str">
        <f t="shared" si="7"/>
        <v>SQ9</v>
      </c>
    </row>
    <row r="42" spans="1:24" ht="17.25" customHeight="1" x14ac:dyDescent="0.2">
      <c r="A42" s="686" t="s">
        <v>609</v>
      </c>
      <c r="B42" s="689" t="s">
        <v>610</v>
      </c>
      <c r="C42" s="688"/>
      <c r="D42" s="661"/>
      <c r="E42" s="774"/>
      <c r="F42" s="775"/>
      <c r="G42" s="776"/>
      <c r="O42" s="651">
        <v>52</v>
      </c>
      <c r="P42" s="651">
        <v>9</v>
      </c>
      <c r="Q42" s="651" t="str">
        <f t="shared" si="5"/>
        <v>F00Y</v>
      </c>
      <c r="R42" s="752">
        <f t="shared" si="6"/>
        <v>0</v>
      </c>
      <c r="S42" s="651" t="str">
        <f t="shared" si="7"/>
        <v>SQ9</v>
      </c>
    </row>
    <row r="43" spans="1:24" ht="17.25" customHeight="1" x14ac:dyDescent="0.2">
      <c r="A43" s="686" t="s">
        <v>611</v>
      </c>
      <c r="B43" s="689" t="s">
        <v>612</v>
      </c>
      <c r="C43" s="688">
        <v>23175</v>
      </c>
      <c r="D43" s="661"/>
      <c r="E43" s="774"/>
      <c r="F43" s="775"/>
      <c r="G43" s="776"/>
      <c r="O43" s="651">
        <v>52</v>
      </c>
      <c r="P43" s="651">
        <v>9</v>
      </c>
      <c r="Q43" s="651" t="str">
        <f t="shared" si="5"/>
        <v>F01J</v>
      </c>
      <c r="R43" s="752">
        <f t="shared" si="6"/>
        <v>23175</v>
      </c>
      <c r="S43" s="651" t="str">
        <f t="shared" si="7"/>
        <v>SQ9</v>
      </c>
    </row>
    <row r="44" spans="1:24" ht="17.25" customHeight="1" x14ac:dyDescent="0.2">
      <c r="A44" s="686" t="s">
        <v>613</v>
      </c>
      <c r="B44" s="689" t="s">
        <v>614</v>
      </c>
      <c r="C44" s="688"/>
      <c r="D44" s="661"/>
      <c r="E44" s="774"/>
      <c r="F44" s="775"/>
      <c r="G44" s="776"/>
      <c r="O44" s="651">
        <v>52</v>
      </c>
      <c r="P44" s="651">
        <v>9</v>
      </c>
      <c r="Q44" s="651" t="str">
        <f t="shared" si="5"/>
        <v>F20L</v>
      </c>
      <c r="R44" s="752">
        <f t="shared" si="6"/>
        <v>0</v>
      </c>
      <c r="S44" s="651" t="str">
        <f t="shared" si="7"/>
        <v>SQ9</v>
      </c>
    </row>
    <row r="45" spans="1:24" ht="17.25" customHeight="1" x14ac:dyDescent="0.2">
      <c r="A45" s="686" t="s">
        <v>615</v>
      </c>
      <c r="B45" s="689" t="s">
        <v>616</v>
      </c>
      <c r="C45" s="688">
        <v>255000</v>
      </c>
      <c r="D45" s="661"/>
      <c r="E45" s="774"/>
      <c r="F45" s="775"/>
      <c r="G45" s="776"/>
      <c r="O45" s="651">
        <v>52</v>
      </c>
      <c r="P45" s="651">
        <v>9</v>
      </c>
      <c r="Q45" s="651" t="str">
        <f t="shared" si="5"/>
        <v>F01K</v>
      </c>
      <c r="R45" s="752">
        <f t="shared" si="6"/>
        <v>255000</v>
      </c>
      <c r="S45" s="651" t="str">
        <f t="shared" si="7"/>
        <v>SQ9</v>
      </c>
    </row>
    <row r="46" spans="1:24" ht="17.25" customHeight="1" x14ac:dyDescent="0.2">
      <c r="A46" s="686" t="s">
        <v>617</v>
      </c>
      <c r="B46" s="689" t="s">
        <v>618</v>
      </c>
      <c r="C46" s="688"/>
      <c r="D46" s="661"/>
      <c r="E46" s="774"/>
      <c r="F46" s="775"/>
      <c r="G46" s="776"/>
      <c r="O46" s="651">
        <v>52</v>
      </c>
      <c r="P46" s="651">
        <v>9</v>
      </c>
      <c r="Q46" s="651" t="str">
        <f t="shared" si="5"/>
        <v>F01M</v>
      </c>
      <c r="R46" s="752">
        <f t="shared" si="6"/>
        <v>0</v>
      </c>
      <c r="S46" s="651" t="str">
        <f t="shared" si="7"/>
        <v>SQ9</v>
      </c>
    </row>
    <row r="47" spans="1:24" ht="17.25" customHeight="1" x14ac:dyDescent="0.2">
      <c r="A47" s="686" t="s">
        <v>619</v>
      </c>
      <c r="B47" s="689" t="s">
        <v>620</v>
      </c>
      <c r="C47" s="688">
        <v>22095</v>
      </c>
      <c r="D47" s="661"/>
      <c r="E47" s="774"/>
      <c r="F47" s="775"/>
      <c r="G47" s="776"/>
      <c r="O47" s="651">
        <v>52</v>
      </c>
      <c r="P47" s="651">
        <v>9</v>
      </c>
      <c r="Q47" s="651" t="str">
        <f t="shared" si="5"/>
        <v>F01N</v>
      </c>
      <c r="R47" s="752">
        <f t="shared" si="6"/>
        <v>22095</v>
      </c>
      <c r="S47" s="651" t="str">
        <f t="shared" si="7"/>
        <v>SQ9</v>
      </c>
    </row>
    <row r="48" spans="1:24" ht="17.25" customHeight="1" x14ac:dyDescent="0.2">
      <c r="A48" s="686" t="s">
        <v>474</v>
      </c>
      <c r="B48" s="689" t="s">
        <v>475</v>
      </c>
      <c r="C48" s="688"/>
      <c r="D48" s="661"/>
      <c r="E48" s="774"/>
      <c r="F48" s="775"/>
      <c r="G48" s="776"/>
      <c r="O48" s="761">
        <v>52</v>
      </c>
      <c r="P48" s="761">
        <v>9</v>
      </c>
      <c r="Q48" s="761" t="str">
        <f t="shared" si="5"/>
        <v>F00O</v>
      </c>
      <c r="R48" s="762">
        <f t="shared" si="6"/>
        <v>0</v>
      </c>
      <c r="S48" s="761" t="str">
        <f t="shared" si="7"/>
        <v>SQ9</v>
      </c>
    </row>
    <row r="49" spans="1:23" ht="17.25" customHeight="1" thickBot="1" x14ac:dyDescent="0.25">
      <c r="A49" s="694" t="s">
        <v>496</v>
      </c>
      <c r="B49" s="703"/>
      <c r="C49" s="696">
        <f>SUM(C28:C48)</f>
        <v>314468</v>
      </c>
      <c r="D49" s="661"/>
      <c r="E49" s="774"/>
      <c r="F49" s="775"/>
      <c r="G49" s="776"/>
      <c r="O49" s="778"/>
      <c r="P49" s="778"/>
      <c r="Q49" s="778"/>
      <c r="R49" s="779"/>
      <c r="S49" s="778"/>
      <c r="T49" s="651"/>
      <c r="U49" s="651"/>
      <c r="V49" s="651"/>
      <c r="W49" s="752"/>
    </row>
    <row r="50" spans="1:23" ht="17.25" customHeight="1" x14ac:dyDescent="0.2">
      <c r="A50" s="765" t="s">
        <v>497</v>
      </c>
      <c r="B50" s="766"/>
      <c r="C50" s="767"/>
      <c r="D50" s="661"/>
      <c r="E50" s="774"/>
      <c r="F50" s="775"/>
      <c r="G50" s="776"/>
      <c r="H50" s="664"/>
      <c r="T50" s="651"/>
      <c r="U50" s="651"/>
      <c r="V50" s="651"/>
      <c r="W50" s="764"/>
    </row>
    <row r="51" spans="1:23" ht="17.25" customHeight="1" x14ac:dyDescent="0.2">
      <c r="A51" s="686" t="s">
        <v>621</v>
      </c>
      <c r="B51" s="689" t="s">
        <v>622</v>
      </c>
      <c r="C51" s="688"/>
      <c r="D51" s="661"/>
      <c r="E51" s="774"/>
      <c r="F51" s="775"/>
      <c r="G51" s="776"/>
      <c r="H51" s="664"/>
      <c r="O51" s="651">
        <v>52</v>
      </c>
      <c r="P51" s="651">
        <v>81</v>
      </c>
      <c r="Q51" s="651" t="str">
        <f>B51</f>
        <v>F01Q</v>
      </c>
      <c r="R51" s="752">
        <f>ROUND(C51,0)</f>
        <v>0</v>
      </c>
      <c r="S51" s="651" t="str">
        <f>VLOOKUP(O51,Q:R,2,FALSE)</f>
        <v>SQ9</v>
      </c>
      <c r="T51" s="651"/>
      <c r="U51" s="651"/>
      <c r="V51" s="651"/>
      <c r="W51" s="764"/>
    </row>
    <row r="52" spans="1:23" ht="17.25" customHeight="1" x14ac:dyDescent="0.2">
      <c r="A52" s="686" t="s">
        <v>623</v>
      </c>
      <c r="B52" s="689" t="s">
        <v>624</v>
      </c>
      <c r="C52" s="688"/>
      <c r="D52" s="661"/>
      <c r="E52" s="774"/>
      <c r="F52" s="775"/>
      <c r="G52" s="776"/>
      <c r="H52" s="664"/>
      <c r="O52" s="651">
        <v>52</v>
      </c>
      <c r="P52" s="651">
        <v>81</v>
      </c>
      <c r="Q52" s="651" t="str">
        <f t="shared" ref="Q52:Q58" si="8">B52</f>
        <v>F01R</v>
      </c>
      <c r="R52" s="752">
        <f t="shared" ref="R52:R58" si="9">ROUND(C52,0)</f>
        <v>0</v>
      </c>
      <c r="S52" s="651" t="str">
        <f t="shared" ref="S52:S58" si="10">VLOOKUP(O52,Q:R,2,FALSE)</f>
        <v>SQ9</v>
      </c>
      <c r="T52" s="651"/>
      <c r="U52" s="651"/>
      <c r="V52" s="651"/>
      <c r="W52" s="764"/>
    </row>
    <row r="53" spans="1:23" ht="17.25" customHeight="1" x14ac:dyDescent="0.2">
      <c r="A53" s="686" t="s">
        <v>625</v>
      </c>
      <c r="B53" s="780" t="s">
        <v>626</v>
      </c>
      <c r="C53" s="688"/>
      <c r="D53" s="661"/>
      <c r="E53" s="774"/>
      <c r="F53" s="775"/>
      <c r="G53" s="776"/>
      <c r="H53" s="664"/>
      <c r="O53" s="651">
        <v>52</v>
      </c>
      <c r="P53" s="651">
        <v>81</v>
      </c>
      <c r="Q53" s="651" t="str">
        <f t="shared" si="8"/>
        <v>F03Q</v>
      </c>
      <c r="R53" s="752">
        <f t="shared" si="9"/>
        <v>0</v>
      </c>
      <c r="S53" s="651" t="str">
        <f t="shared" si="10"/>
        <v>SQ9</v>
      </c>
      <c r="T53" s="651"/>
      <c r="U53" s="651"/>
      <c r="V53" s="651"/>
      <c r="W53" s="764"/>
    </row>
    <row r="54" spans="1:23" ht="17.25" customHeight="1" x14ac:dyDescent="0.2">
      <c r="A54" s="686" t="s">
        <v>627</v>
      </c>
      <c r="B54" s="729" t="s">
        <v>499</v>
      </c>
      <c r="C54" s="688"/>
      <c r="D54" s="661"/>
      <c r="E54" s="774"/>
      <c r="F54" s="775"/>
      <c r="G54" s="776"/>
      <c r="H54" s="664"/>
      <c r="O54" s="651">
        <v>52</v>
      </c>
      <c r="P54" s="651">
        <v>81</v>
      </c>
      <c r="Q54" s="651" t="str">
        <f t="shared" si="8"/>
        <v>F27I</v>
      </c>
      <c r="R54" s="752">
        <f t="shared" si="9"/>
        <v>0</v>
      </c>
      <c r="S54" s="651" t="str">
        <f t="shared" si="10"/>
        <v>SQ9</v>
      </c>
      <c r="T54" s="651"/>
      <c r="U54" s="651"/>
      <c r="V54" s="651"/>
      <c r="W54" s="764"/>
    </row>
    <row r="55" spans="1:23" ht="17.25" customHeight="1" x14ac:dyDescent="0.2">
      <c r="A55" s="686" t="s">
        <v>500</v>
      </c>
      <c r="B55" s="729" t="s">
        <v>501</v>
      </c>
      <c r="C55" s="688">
        <v>34022</v>
      </c>
      <c r="D55" s="661"/>
      <c r="E55" s="774"/>
      <c r="F55" s="775"/>
      <c r="G55" s="776"/>
      <c r="H55" s="664"/>
      <c r="O55" s="651">
        <v>52</v>
      </c>
      <c r="P55" s="651">
        <v>81</v>
      </c>
      <c r="Q55" s="651" t="str">
        <f t="shared" si="8"/>
        <v>F00P</v>
      </c>
      <c r="R55" s="752">
        <f t="shared" si="9"/>
        <v>34022</v>
      </c>
      <c r="S55" s="651" t="str">
        <f t="shared" si="10"/>
        <v>SQ9</v>
      </c>
      <c r="T55" s="651"/>
      <c r="U55" s="651"/>
      <c r="V55" s="651"/>
      <c r="W55" s="764"/>
    </row>
    <row r="56" spans="1:23" ht="17.25" customHeight="1" x14ac:dyDescent="0.2">
      <c r="A56" s="686" t="s">
        <v>502</v>
      </c>
      <c r="B56" s="689" t="s">
        <v>503</v>
      </c>
      <c r="C56" s="688"/>
      <c r="D56" s="661"/>
      <c r="E56" s="774"/>
      <c r="F56" s="775"/>
      <c r="G56" s="776"/>
      <c r="H56" s="664"/>
      <c r="O56" s="651">
        <v>52</v>
      </c>
      <c r="P56" s="651">
        <v>81</v>
      </c>
      <c r="Q56" s="651" t="str">
        <f t="shared" si="8"/>
        <v>F01S</v>
      </c>
      <c r="R56" s="752">
        <f t="shared" si="9"/>
        <v>0</v>
      </c>
      <c r="S56" s="651" t="str">
        <f t="shared" si="10"/>
        <v>SQ9</v>
      </c>
      <c r="T56" s="651"/>
      <c r="U56" s="651"/>
      <c r="V56" s="651"/>
      <c r="W56" s="764"/>
    </row>
    <row r="57" spans="1:23" ht="17.25" customHeight="1" x14ac:dyDescent="0.2">
      <c r="A57" s="686" t="s">
        <v>504</v>
      </c>
      <c r="B57" s="689" t="s">
        <v>505</v>
      </c>
      <c r="C57" s="688"/>
      <c r="D57" s="661"/>
      <c r="E57" s="774"/>
      <c r="F57" s="775"/>
      <c r="G57" s="776"/>
      <c r="H57" s="664"/>
      <c r="O57" s="651">
        <v>52</v>
      </c>
      <c r="P57" s="651">
        <v>81</v>
      </c>
      <c r="Q57" s="651" t="str">
        <f t="shared" si="8"/>
        <v>F01T</v>
      </c>
      <c r="R57" s="752">
        <f t="shared" si="9"/>
        <v>0</v>
      </c>
      <c r="S57" s="651" t="str">
        <f t="shared" si="10"/>
        <v>SQ9</v>
      </c>
      <c r="T57" s="651"/>
      <c r="U57" s="651"/>
      <c r="V57" s="651"/>
      <c r="W57" s="764"/>
    </row>
    <row r="58" spans="1:23" ht="17.25" customHeight="1" x14ac:dyDescent="0.2">
      <c r="A58" s="686" t="s">
        <v>506</v>
      </c>
      <c r="B58" s="729" t="s">
        <v>507</v>
      </c>
      <c r="C58" s="688"/>
      <c r="D58" s="661"/>
      <c r="E58" s="774"/>
      <c r="F58" s="775"/>
      <c r="G58" s="776"/>
      <c r="H58" s="664"/>
      <c r="O58" s="761">
        <v>52</v>
      </c>
      <c r="P58" s="761">
        <v>81</v>
      </c>
      <c r="Q58" s="761" t="str">
        <f t="shared" si="8"/>
        <v>F01P</v>
      </c>
      <c r="R58" s="762">
        <f t="shared" si="9"/>
        <v>0</v>
      </c>
      <c r="S58" s="761" t="str">
        <f t="shared" si="10"/>
        <v>SQ9</v>
      </c>
      <c r="T58" s="651"/>
      <c r="U58" s="651"/>
      <c r="V58" s="651"/>
      <c r="W58" s="764"/>
    </row>
    <row r="59" spans="1:23" ht="17.25" customHeight="1" thickBot="1" x14ac:dyDescent="0.3">
      <c r="A59" s="694" t="s">
        <v>508</v>
      </c>
      <c r="B59" s="703"/>
      <c r="C59" s="696">
        <f>SUM(C51:C58)</f>
        <v>34022</v>
      </c>
      <c r="D59" s="661"/>
      <c r="E59" s="746" t="s">
        <v>628</v>
      </c>
      <c r="F59" s="781"/>
      <c r="G59" s="674"/>
      <c r="H59" s="664"/>
      <c r="O59" s="651"/>
      <c r="P59" s="651"/>
      <c r="Q59" s="651"/>
      <c r="R59" s="752"/>
      <c r="S59" s="651"/>
      <c r="T59" s="651"/>
      <c r="U59" s="651"/>
      <c r="V59" s="651"/>
      <c r="W59" s="764"/>
    </row>
    <row r="60" spans="1:23" ht="17.25" customHeight="1" thickBot="1" x14ac:dyDescent="0.25">
      <c r="A60" s="697" t="s">
        <v>592</v>
      </c>
      <c r="B60" s="698"/>
      <c r="C60" s="699">
        <f>C26+C49-C59</f>
        <v>676993</v>
      </c>
      <c r="D60" s="661"/>
      <c r="E60" s="681" t="s">
        <v>429</v>
      </c>
      <c r="F60" s="782"/>
      <c r="G60" s="783"/>
      <c r="O60" s="651"/>
      <c r="P60" s="651"/>
      <c r="Q60" s="651"/>
      <c r="R60" s="752"/>
      <c r="S60" s="764"/>
      <c r="T60" s="651"/>
      <c r="U60" s="651"/>
      <c r="V60" s="651"/>
      <c r="W60" s="764"/>
    </row>
    <row r="61" spans="1:23" ht="17.25" customHeight="1" x14ac:dyDescent="0.25">
      <c r="A61" s="746" t="s">
        <v>628</v>
      </c>
      <c r="B61" s="673"/>
      <c r="C61" s="674"/>
      <c r="D61" s="661"/>
      <c r="E61" s="686" t="s">
        <v>629</v>
      </c>
      <c r="F61" s="689" t="s">
        <v>630</v>
      </c>
      <c r="G61" s="688">
        <v>57734</v>
      </c>
      <c r="T61" s="651">
        <v>53</v>
      </c>
      <c r="U61" s="651">
        <v>61</v>
      </c>
      <c r="V61" s="753" t="str">
        <f>F61</f>
        <v>U00U</v>
      </c>
      <c r="W61" s="752">
        <f>ROUND(G61,0)</f>
        <v>57734</v>
      </c>
    </row>
    <row r="62" spans="1:23" ht="17.25" customHeight="1" x14ac:dyDescent="0.2">
      <c r="A62" s="681" t="s">
        <v>631</v>
      </c>
      <c r="B62" s="682"/>
      <c r="C62" s="683"/>
      <c r="D62" s="661"/>
      <c r="E62" s="686" t="s">
        <v>632</v>
      </c>
      <c r="F62" s="689" t="s">
        <v>633</v>
      </c>
      <c r="G62" s="688">
        <v>14433</v>
      </c>
      <c r="T62" s="651">
        <v>53</v>
      </c>
      <c r="U62" s="651">
        <v>61</v>
      </c>
      <c r="V62" s="753" t="str">
        <f>F62</f>
        <v>U00W</v>
      </c>
      <c r="W62" s="752">
        <f>ROUND(G62,0)</f>
        <v>14433</v>
      </c>
    </row>
    <row r="63" spans="1:23" ht="17.25" customHeight="1" x14ac:dyDescent="0.2">
      <c r="A63" s="686" t="s">
        <v>634</v>
      </c>
      <c r="B63" s="689" t="s">
        <v>635</v>
      </c>
      <c r="C63" s="688">
        <v>76167</v>
      </c>
      <c r="D63" s="661"/>
      <c r="E63" s="686" t="s">
        <v>636</v>
      </c>
      <c r="F63" s="689" t="s">
        <v>637</v>
      </c>
      <c r="G63" s="688"/>
      <c r="O63" s="651">
        <v>53</v>
      </c>
      <c r="P63" s="651">
        <v>2</v>
      </c>
      <c r="Q63" s="651" t="str">
        <f t="shared" ref="Q63:Q68" si="11">B63</f>
        <v>F01U</v>
      </c>
      <c r="R63" s="752">
        <f t="shared" ref="R63:R68" si="12">ROUND(C63,0)</f>
        <v>76167</v>
      </c>
      <c r="S63" s="651" t="str">
        <f t="shared" ref="S63:S68" si="13">VLOOKUP(O63,Q:R,2,FALSE)</f>
        <v>NO</v>
      </c>
      <c r="T63" s="651">
        <v>53</v>
      </c>
      <c r="U63" s="651">
        <v>61</v>
      </c>
      <c r="V63" s="753" t="str">
        <f>F63</f>
        <v>U00X</v>
      </c>
      <c r="W63" s="752">
        <f>ROUND(G63,0)</f>
        <v>0</v>
      </c>
    </row>
    <row r="64" spans="1:23" ht="17.25" customHeight="1" x14ac:dyDescent="0.2">
      <c r="A64" s="686" t="s">
        <v>638</v>
      </c>
      <c r="B64" s="689" t="s">
        <v>639</v>
      </c>
      <c r="C64" s="692"/>
      <c r="D64" s="661"/>
      <c r="E64" s="784" t="s">
        <v>590</v>
      </c>
      <c r="F64" s="689" t="s">
        <v>591</v>
      </c>
      <c r="G64" s="688"/>
      <c r="H64" s="740"/>
      <c r="O64" s="651">
        <v>53</v>
      </c>
      <c r="P64" s="651">
        <v>2</v>
      </c>
      <c r="Q64" s="651" t="str">
        <f t="shared" si="11"/>
        <v>F03R</v>
      </c>
      <c r="R64" s="752">
        <f t="shared" si="12"/>
        <v>0</v>
      </c>
      <c r="S64" s="651" t="str">
        <f t="shared" si="13"/>
        <v>NO</v>
      </c>
      <c r="T64" s="761">
        <v>53</v>
      </c>
      <c r="U64" s="761">
        <v>61</v>
      </c>
      <c r="V64" s="770" t="str">
        <f>F64</f>
        <v>U998</v>
      </c>
      <c r="W64" s="762">
        <f>ROUND(G64,0)</f>
        <v>0</v>
      </c>
    </row>
    <row r="65" spans="1:23" ht="17.25" customHeight="1" thickBot="1" x14ac:dyDescent="0.25">
      <c r="A65" s="686" t="s">
        <v>640</v>
      </c>
      <c r="B65" s="689" t="s">
        <v>641</v>
      </c>
      <c r="C65" s="692"/>
      <c r="D65" s="661"/>
      <c r="E65" s="785" t="s">
        <v>450</v>
      </c>
      <c r="F65" s="786"/>
      <c r="G65" s="787">
        <f>SUM(G61:G64)</f>
        <v>72167</v>
      </c>
      <c r="H65" s="740"/>
      <c r="O65" s="651">
        <v>53</v>
      </c>
      <c r="P65" s="651">
        <v>2</v>
      </c>
      <c r="Q65" s="651" t="str">
        <f t="shared" si="11"/>
        <v>F15L</v>
      </c>
      <c r="R65" s="752">
        <f t="shared" si="12"/>
        <v>0</v>
      </c>
      <c r="S65" s="651" t="str">
        <f t="shared" si="13"/>
        <v>NO</v>
      </c>
      <c r="T65" s="651"/>
      <c r="U65" s="651"/>
      <c r="V65" s="753"/>
      <c r="W65" s="752"/>
    </row>
    <row r="66" spans="1:23" ht="17.25" customHeight="1" thickBot="1" x14ac:dyDescent="0.25">
      <c r="A66" s="686" t="s">
        <v>642</v>
      </c>
      <c r="B66" s="689" t="s">
        <v>643</v>
      </c>
      <c r="C66" s="692"/>
      <c r="D66" s="661"/>
      <c r="E66" s="788" t="s">
        <v>644</v>
      </c>
      <c r="F66" s="789"/>
      <c r="G66" s="790">
        <f>G65</f>
        <v>72167</v>
      </c>
      <c r="O66" s="651">
        <v>53</v>
      </c>
      <c r="P66" s="651">
        <v>2</v>
      </c>
      <c r="Q66" s="651" t="str">
        <f t="shared" si="11"/>
        <v>F15M</v>
      </c>
      <c r="R66" s="752">
        <f t="shared" si="12"/>
        <v>0</v>
      </c>
      <c r="S66" s="651" t="str">
        <f t="shared" si="13"/>
        <v>NO</v>
      </c>
      <c r="T66" s="651"/>
      <c r="U66" s="651"/>
      <c r="V66" s="753"/>
      <c r="W66" s="752"/>
    </row>
    <row r="67" spans="1:23" ht="17.25" customHeight="1" x14ac:dyDescent="0.2">
      <c r="A67" s="686" t="s">
        <v>613</v>
      </c>
      <c r="B67" s="689" t="s">
        <v>614</v>
      </c>
      <c r="C67" s="692"/>
      <c r="D67" s="661"/>
      <c r="E67" s="791"/>
      <c r="F67" s="792"/>
      <c r="G67" s="793"/>
      <c r="O67" s="651">
        <v>53</v>
      </c>
      <c r="P67" s="651">
        <v>2</v>
      </c>
      <c r="Q67" s="651" t="str">
        <f t="shared" si="11"/>
        <v>F20L</v>
      </c>
      <c r="R67" s="752">
        <f t="shared" si="12"/>
        <v>0</v>
      </c>
      <c r="S67" s="651" t="str">
        <f t="shared" si="13"/>
        <v>NO</v>
      </c>
      <c r="T67" s="651"/>
      <c r="U67" s="651"/>
      <c r="V67" s="753"/>
      <c r="W67" s="752"/>
    </row>
    <row r="68" spans="1:23" ht="17.25" customHeight="1" x14ac:dyDescent="0.2">
      <c r="A68" s="686" t="s">
        <v>474</v>
      </c>
      <c r="B68" s="689" t="s">
        <v>475</v>
      </c>
      <c r="C68" s="692"/>
      <c r="D68" s="661"/>
      <c r="E68" s="791"/>
      <c r="F68" s="792"/>
      <c r="G68" s="793"/>
      <c r="M68" s="740"/>
      <c r="O68" s="761">
        <v>53</v>
      </c>
      <c r="P68" s="761">
        <v>2</v>
      </c>
      <c r="Q68" s="761" t="str">
        <f t="shared" si="11"/>
        <v>F00O</v>
      </c>
      <c r="R68" s="762">
        <f t="shared" si="12"/>
        <v>0</v>
      </c>
      <c r="S68" s="761" t="str">
        <f t="shared" si="13"/>
        <v>NO</v>
      </c>
      <c r="T68" s="651"/>
      <c r="U68" s="651"/>
      <c r="V68" s="651"/>
      <c r="W68" s="752"/>
    </row>
    <row r="69" spans="1:23" ht="17.25" customHeight="1" thickBot="1" x14ac:dyDescent="0.25">
      <c r="A69" s="694" t="s">
        <v>443</v>
      </c>
      <c r="B69" s="703"/>
      <c r="C69" s="794">
        <f>SUM(C63:C68)</f>
        <v>76167</v>
      </c>
      <c r="D69" s="661"/>
      <c r="E69" s="791"/>
      <c r="F69" s="792"/>
      <c r="G69" s="793"/>
      <c r="T69" s="651"/>
      <c r="U69" s="651"/>
      <c r="V69" s="651"/>
      <c r="W69" s="752"/>
    </row>
    <row r="70" spans="1:23" ht="17.25" customHeight="1" x14ac:dyDescent="0.2">
      <c r="A70" s="765" t="s">
        <v>497</v>
      </c>
      <c r="B70" s="795"/>
      <c r="C70" s="767"/>
      <c r="D70" s="661"/>
      <c r="E70" s="791"/>
      <c r="F70" s="792"/>
      <c r="G70" s="793"/>
    </row>
    <row r="71" spans="1:23" ht="17.25" customHeight="1" x14ac:dyDescent="0.2">
      <c r="A71" s="686" t="s">
        <v>645</v>
      </c>
      <c r="B71" s="689" t="s">
        <v>646</v>
      </c>
      <c r="C71" s="688"/>
      <c r="D71" s="661"/>
      <c r="E71" s="791"/>
      <c r="F71" s="792"/>
      <c r="G71" s="793"/>
      <c r="O71" s="651">
        <v>53</v>
      </c>
      <c r="P71" s="651">
        <v>81</v>
      </c>
      <c r="Q71" s="651" t="str">
        <f>B71</f>
        <v>F01W</v>
      </c>
      <c r="R71" s="752">
        <f>ROUND(C71,0)</f>
        <v>0</v>
      </c>
      <c r="S71" s="651" t="str">
        <f>VLOOKUP(O71,Q:R,2,FALSE)</f>
        <v>NO</v>
      </c>
    </row>
    <row r="72" spans="1:23" ht="17.25" customHeight="1" x14ac:dyDescent="0.2">
      <c r="A72" s="784" t="s">
        <v>506</v>
      </c>
      <c r="B72" s="689" t="s">
        <v>507</v>
      </c>
      <c r="C72" s="688">
        <v>4000</v>
      </c>
      <c r="D72" s="661"/>
      <c r="E72" s="791"/>
      <c r="F72" s="792"/>
      <c r="G72" s="793"/>
      <c r="J72" s="740"/>
      <c r="K72" s="740"/>
      <c r="L72" s="740"/>
      <c r="O72" s="651">
        <v>53</v>
      </c>
      <c r="P72" s="651">
        <v>81</v>
      </c>
      <c r="Q72" s="651" t="str">
        <f>B72</f>
        <v>F01P</v>
      </c>
      <c r="R72" s="752">
        <f>ROUND(C72,0)</f>
        <v>4000</v>
      </c>
      <c r="S72" s="651" t="str">
        <f>VLOOKUP(O72,Q:R,2,FALSE)</f>
        <v>NO</v>
      </c>
    </row>
    <row r="73" spans="1:23" ht="17.25" customHeight="1" thickBot="1" x14ac:dyDescent="0.3">
      <c r="A73" s="694" t="s">
        <v>508</v>
      </c>
      <c r="B73" s="703"/>
      <c r="C73" s="794">
        <f>SUM(C71:C72)</f>
        <v>4000</v>
      </c>
      <c r="D73" s="661"/>
      <c r="E73" s="746" t="s">
        <v>647</v>
      </c>
      <c r="F73" s="673"/>
      <c r="G73" s="674"/>
      <c r="O73" s="651"/>
      <c r="P73" s="651"/>
      <c r="Q73" s="651"/>
      <c r="R73" s="764"/>
      <c r="S73" s="764"/>
    </row>
    <row r="74" spans="1:23" ht="17.25" customHeight="1" thickBot="1" x14ac:dyDescent="0.25">
      <c r="A74" s="697" t="s">
        <v>644</v>
      </c>
      <c r="B74" s="698"/>
      <c r="C74" s="699">
        <f>C69-C73</f>
        <v>72167</v>
      </c>
      <c r="D74" s="733"/>
      <c r="E74" s="681" t="s">
        <v>429</v>
      </c>
      <c r="F74" s="786"/>
      <c r="G74" s="796"/>
      <c r="H74" s="740"/>
      <c r="O74" s="651"/>
      <c r="P74" s="651"/>
      <c r="Q74" s="651"/>
      <c r="R74" s="752"/>
      <c r="S74" s="764"/>
    </row>
    <row r="75" spans="1:23" ht="17.25" customHeight="1" x14ac:dyDescent="0.25">
      <c r="A75" s="746" t="s">
        <v>647</v>
      </c>
      <c r="B75" s="673"/>
      <c r="C75" s="674"/>
      <c r="D75" s="733"/>
      <c r="E75" s="686" t="s">
        <v>648</v>
      </c>
      <c r="F75" s="689" t="s">
        <v>649</v>
      </c>
      <c r="G75" s="688">
        <v>33925</v>
      </c>
      <c r="I75" s="740"/>
      <c r="M75" s="740"/>
      <c r="T75" s="651">
        <v>78</v>
      </c>
      <c r="U75" s="651">
        <v>61</v>
      </c>
      <c r="V75" s="753" t="str">
        <f>F75</f>
        <v>U05P</v>
      </c>
      <c r="W75" s="752">
        <f>ROUND(G75,0)</f>
        <v>33925</v>
      </c>
    </row>
    <row r="76" spans="1:23" ht="17.25" customHeight="1" x14ac:dyDescent="0.2">
      <c r="A76" s="681" t="s">
        <v>631</v>
      </c>
      <c r="B76" s="682"/>
      <c r="C76" s="683"/>
      <c r="D76" s="733"/>
      <c r="E76" s="686" t="s">
        <v>650</v>
      </c>
      <c r="F76" s="689" t="s">
        <v>651</v>
      </c>
      <c r="G76" s="688"/>
      <c r="M76" s="740"/>
      <c r="T76" s="651">
        <v>78</v>
      </c>
      <c r="U76" s="651">
        <v>61</v>
      </c>
      <c r="V76" s="753" t="str">
        <f>F76</f>
        <v>U05Q</v>
      </c>
      <c r="W76" s="752">
        <f>ROUND(G76,0)</f>
        <v>0</v>
      </c>
    </row>
    <row r="77" spans="1:23" ht="17.25" customHeight="1" x14ac:dyDescent="0.2">
      <c r="A77" s="686" t="s">
        <v>652</v>
      </c>
      <c r="B77" s="689" t="s">
        <v>653</v>
      </c>
      <c r="C77" s="688">
        <v>37430</v>
      </c>
      <c r="D77" s="661"/>
      <c r="E77" s="686" t="s">
        <v>654</v>
      </c>
      <c r="F77" s="689" t="s">
        <v>655</v>
      </c>
      <c r="G77" s="688"/>
      <c r="O77" s="651">
        <v>78</v>
      </c>
      <c r="P77" s="651">
        <v>2</v>
      </c>
      <c r="Q77" s="651" t="str">
        <f>B77</f>
        <v>F15N</v>
      </c>
      <c r="R77" s="752">
        <f>ROUND(C77,0)</f>
        <v>37430</v>
      </c>
      <c r="S77" s="651" t="str">
        <f>VLOOKUP(O77,Q:R,2,FALSE)</f>
        <v>NO</v>
      </c>
      <c r="T77" s="651">
        <v>78</v>
      </c>
      <c r="U77" s="651">
        <v>61</v>
      </c>
      <c r="V77" s="753" t="str">
        <f>F77</f>
        <v>U05R</v>
      </c>
      <c r="W77" s="752">
        <f>ROUND(G77,0)</f>
        <v>0</v>
      </c>
    </row>
    <row r="78" spans="1:23" ht="17.25" customHeight="1" x14ac:dyDescent="0.2">
      <c r="A78" s="686" t="s">
        <v>656</v>
      </c>
      <c r="B78" s="689" t="s">
        <v>657</v>
      </c>
      <c r="C78" s="688"/>
      <c r="D78" s="661"/>
      <c r="E78" s="797" t="s">
        <v>590</v>
      </c>
      <c r="F78" s="689" t="s">
        <v>591</v>
      </c>
      <c r="G78" s="692"/>
      <c r="O78" s="651">
        <v>78</v>
      </c>
      <c r="P78" s="651">
        <v>2</v>
      </c>
      <c r="Q78" s="651" t="str">
        <f>B78</f>
        <v>F15O</v>
      </c>
      <c r="R78" s="752">
        <f>ROUND(C78,0)</f>
        <v>0</v>
      </c>
      <c r="S78" s="651" t="str">
        <f>VLOOKUP(O78,Q:R,2,FALSE)</f>
        <v>NO</v>
      </c>
      <c r="T78" s="761">
        <v>78</v>
      </c>
      <c r="U78" s="761">
        <v>61</v>
      </c>
      <c r="V78" s="770" t="str">
        <f>F78</f>
        <v>U998</v>
      </c>
      <c r="W78" s="762">
        <f>ROUND(G78,0)</f>
        <v>0</v>
      </c>
    </row>
    <row r="79" spans="1:23" ht="17.25" customHeight="1" thickBot="1" x14ac:dyDescent="0.25">
      <c r="A79" s="686" t="s">
        <v>658</v>
      </c>
      <c r="B79" s="689" t="s">
        <v>659</v>
      </c>
      <c r="C79" s="688"/>
      <c r="D79" s="661"/>
      <c r="E79" s="702" t="s">
        <v>450</v>
      </c>
      <c r="F79" s="798"/>
      <c r="G79" s="696">
        <f>SUM(G75:G78)</f>
        <v>33925</v>
      </c>
      <c r="I79" s="799"/>
      <c r="J79" s="740"/>
      <c r="K79" s="740"/>
      <c r="L79" s="740"/>
      <c r="O79" s="651">
        <v>78</v>
      </c>
      <c r="P79" s="651">
        <v>2</v>
      </c>
      <c r="Q79" s="651" t="str">
        <f>B79</f>
        <v>F15P</v>
      </c>
      <c r="R79" s="752">
        <f>ROUND(C79,0)</f>
        <v>0</v>
      </c>
      <c r="S79" s="651" t="str">
        <f>VLOOKUP(O79,Q:R,2,FALSE)</f>
        <v>NO</v>
      </c>
      <c r="T79" s="651" t="s">
        <v>446</v>
      </c>
      <c r="U79" s="651"/>
      <c r="V79" s="651"/>
      <c r="W79" s="752"/>
    </row>
    <row r="80" spans="1:23" ht="17.25" customHeight="1" thickBot="1" x14ac:dyDescent="0.25">
      <c r="A80" s="797" t="s">
        <v>474</v>
      </c>
      <c r="B80" s="689" t="s">
        <v>475</v>
      </c>
      <c r="C80" s="688"/>
      <c r="D80" s="661"/>
      <c r="E80" s="697" t="s">
        <v>660</v>
      </c>
      <c r="F80" s="800"/>
      <c r="G80" s="772">
        <f>G79</f>
        <v>33925</v>
      </c>
      <c r="H80" s="676"/>
      <c r="O80" s="651">
        <v>78</v>
      </c>
      <c r="P80" s="651">
        <v>2</v>
      </c>
      <c r="Q80" s="651" t="str">
        <f>B80</f>
        <v>F00O</v>
      </c>
      <c r="R80" s="752">
        <f>ROUND(C80,0)</f>
        <v>0</v>
      </c>
      <c r="S80" s="651" t="str">
        <f>VLOOKUP(O80,Q:R,2,FALSE)</f>
        <v>NO</v>
      </c>
      <c r="T80" s="651"/>
      <c r="U80" s="651"/>
      <c r="V80" s="651"/>
      <c r="W80" s="764"/>
    </row>
    <row r="81" spans="1:23" ht="17.25" customHeight="1" thickBot="1" x14ac:dyDescent="0.25">
      <c r="A81" s="694" t="s">
        <v>443</v>
      </c>
      <c r="B81" s="703"/>
      <c r="C81" s="794">
        <f>SUM(C77:C80)</f>
        <v>37430</v>
      </c>
      <c r="D81" s="661"/>
      <c r="E81" s="801"/>
      <c r="F81" s="802"/>
      <c r="G81" s="803"/>
      <c r="T81" s="764"/>
      <c r="U81" s="650"/>
      <c r="V81" s="650"/>
      <c r="W81" s="650"/>
    </row>
    <row r="82" spans="1:23" ht="17.25" customHeight="1" x14ac:dyDescent="0.2">
      <c r="A82" s="765" t="s">
        <v>497</v>
      </c>
      <c r="B82" s="795"/>
      <c r="C82" s="767"/>
      <c r="D82" s="661"/>
      <c r="E82" s="721"/>
      <c r="F82" s="804"/>
      <c r="G82" s="805"/>
      <c r="T82" s="764"/>
      <c r="U82" s="650"/>
      <c r="V82" s="650"/>
      <c r="W82" s="650"/>
    </row>
    <row r="83" spans="1:23" ht="17.25" customHeight="1" x14ac:dyDescent="0.2">
      <c r="A83" s="686" t="s">
        <v>661</v>
      </c>
      <c r="B83" s="689" t="s">
        <v>662</v>
      </c>
      <c r="C83" s="688"/>
      <c r="D83" s="661"/>
      <c r="E83" s="806"/>
      <c r="F83" s="807"/>
      <c r="G83" s="722"/>
      <c r="O83" s="651">
        <v>78</v>
      </c>
      <c r="P83" s="651">
        <v>81</v>
      </c>
      <c r="Q83" s="651" t="str">
        <f>B83</f>
        <v>F15R</v>
      </c>
      <c r="R83" s="752">
        <f>ROUND(C83,0)</f>
        <v>0</v>
      </c>
      <c r="S83" s="651" t="str">
        <f>VLOOKUP(O83,Q:R,2,FALSE)</f>
        <v>NO</v>
      </c>
      <c r="T83" s="764"/>
      <c r="U83" s="650"/>
      <c r="V83" s="650"/>
      <c r="W83" s="650"/>
    </row>
    <row r="84" spans="1:23" ht="17.25" customHeight="1" x14ac:dyDescent="0.2">
      <c r="A84" s="686" t="s">
        <v>506</v>
      </c>
      <c r="B84" s="689" t="s">
        <v>507</v>
      </c>
      <c r="C84" s="688"/>
      <c r="D84" s="661"/>
      <c r="E84" s="806"/>
      <c r="F84" s="807"/>
      <c r="G84" s="722"/>
      <c r="L84" s="654"/>
      <c r="M84" s="654"/>
      <c r="N84" s="654"/>
      <c r="O84" s="651">
        <v>78</v>
      </c>
      <c r="P84" s="651">
        <v>81</v>
      </c>
      <c r="Q84" s="651" t="str">
        <f>B84</f>
        <v>F01P</v>
      </c>
      <c r="R84" s="752">
        <f>ROUND(C84,0)</f>
        <v>0</v>
      </c>
      <c r="S84" s="651" t="str">
        <f>VLOOKUP(O84,Q:R,2,FALSE)</f>
        <v>NO</v>
      </c>
      <c r="T84" s="653"/>
      <c r="U84" s="650"/>
      <c r="V84" s="650"/>
      <c r="W84" s="650"/>
    </row>
    <row r="85" spans="1:23" ht="17.25" customHeight="1" thickBot="1" x14ac:dyDescent="0.25">
      <c r="A85" s="694" t="s">
        <v>508</v>
      </c>
      <c r="B85" s="703"/>
      <c r="C85" s="794">
        <f>SUM(C83:C84)</f>
        <v>0</v>
      </c>
      <c r="D85" s="661"/>
      <c r="E85" s="806"/>
      <c r="F85" s="807"/>
      <c r="G85" s="722"/>
      <c r="L85" s="654"/>
      <c r="M85" s="654"/>
      <c r="N85" s="654"/>
      <c r="O85" s="651" t="s">
        <v>446</v>
      </c>
      <c r="P85" s="651"/>
      <c r="Q85" s="651"/>
      <c r="R85" s="764"/>
      <c r="S85" s="764"/>
      <c r="T85" s="653"/>
      <c r="U85" s="650"/>
      <c r="V85" s="650"/>
      <c r="W85" s="650"/>
    </row>
    <row r="86" spans="1:23" ht="17.25" customHeight="1" thickBot="1" x14ac:dyDescent="0.25">
      <c r="A86" s="697" t="s">
        <v>660</v>
      </c>
      <c r="B86" s="698"/>
      <c r="C86" s="699">
        <f>C81-C85</f>
        <v>37430</v>
      </c>
      <c r="D86" s="661"/>
      <c r="E86" s="808"/>
      <c r="F86" s="809"/>
      <c r="G86" s="810"/>
      <c r="L86" s="654"/>
      <c r="M86" s="654"/>
      <c r="N86" s="654"/>
      <c r="O86" s="653"/>
      <c r="P86" s="653"/>
      <c r="R86" s="654"/>
      <c r="S86" s="654"/>
      <c r="T86" s="653"/>
      <c r="U86" s="650"/>
      <c r="V86" s="650"/>
      <c r="W86" s="650"/>
    </row>
    <row r="87" spans="1:23" ht="17.25" customHeight="1" thickBot="1" x14ac:dyDescent="0.25">
      <c r="A87" s="736" t="s">
        <v>451</v>
      </c>
      <c r="B87" s="709"/>
      <c r="C87" s="708">
        <f>C60+C74+C86</f>
        <v>786590</v>
      </c>
      <c r="D87" s="661"/>
      <c r="E87" s="706" t="s">
        <v>452</v>
      </c>
      <c r="F87" s="709"/>
      <c r="G87" s="811">
        <f>G32+G66+G80</f>
        <v>763377</v>
      </c>
      <c r="O87" s="653"/>
      <c r="P87" s="653"/>
      <c r="R87" s="654"/>
      <c r="S87" s="654"/>
    </row>
    <row r="88" spans="1:23" ht="4.1500000000000004" customHeight="1" x14ac:dyDescent="0.2">
      <c r="D88" s="812"/>
      <c r="E88" s="741"/>
    </row>
    <row r="89" spans="1:23" x14ac:dyDescent="0.2">
      <c r="A89" s="650" t="s">
        <v>663</v>
      </c>
      <c r="D89" s="812"/>
    </row>
    <row r="90" spans="1:23" x14ac:dyDescent="0.2">
      <c r="A90" s="650" t="s">
        <v>664</v>
      </c>
    </row>
    <row r="91" spans="1:23" x14ac:dyDescent="0.2">
      <c r="A91" s="650" t="s">
        <v>665</v>
      </c>
    </row>
    <row r="92" spans="1:23" x14ac:dyDescent="0.2">
      <c r="A92" s="650" t="s">
        <v>666</v>
      </c>
    </row>
    <row r="93" spans="1:23" x14ac:dyDescent="0.2">
      <c r="A93" s="650" t="s">
        <v>667</v>
      </c>
    </row>
    <row r="94" spans="1:23" x14ac:dyDescent="0.2">
      <c r="A94" s="650" t="s">
        <v>668</v>
      </c>
    </row>
  </sheetData>
  <sheetCalcPr fullCalcOnLoad="1"/>
  <sheetProtection password="DD41" sheet="1" formatColumns="0" selectLockedCells="1"/>
  <mergeCells count="4">
    <mergeCell ref="H6:H11"/>
    <mergeCell ref="H12:H13"/>
    <mergeCell ref="H14:H15"/>
    <mergeCell ref="H27:H29"/>
  </mergeCells>
  <dataValidations count="2">
    <dataValidation type="whole" allowBlank="1" showInputMessage="1" showErrorMessage="1" errorTitle="ERRORE NEL DATO IMMESSO" error="INSERIRE SOLO NUMERI INTERI" sqref="C51:C58 C71:C72 C63:C68 C83:C84 G61:G64 G75:G78 C77:C80 C28:C48 G9:G30 C9:C25">
      <formula1>0</formula1>
      <formula2>999999999999</formula2>
    </dataValidation>
    <dataValidation type="whole" allowBlank="1" showInputMessage="1" showErrorMessage="1" errorTitle="ERRORE NEL DATO IMMESSO" error="INSERIRE SOLO NUMERI INTERI" sqref="C26 C49 C59:C60 G60 G65 C69 C73:C74 G74 G79 C81 C85:C86 G31:G58 G83:G86">
      <formula1>-999999999999</formula1>
      <formula2>999999999999</formula2>
    </dataValidation>
  </dataValidations>
  <printOptions horizontalCentered="1"/>
  <pageMargins left="0.39370078740157483" right="0.39370078740157483" top="0.39370078740157483" bottom="0.39370078740157483" header="0.51181102362204722" footer="0.19685039370078741"/>
  <pageSetup paperSize="8"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23</vt:i4>
      </vt:variant>
    </vt:vector>
  </HeadingPairs>
  <TitlesOfParts>
    <vt:vector size="41" baseType="lpstr">
      <vt:lpstr>t1</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't1'!Area_stampa</vt:lpstr>
      <vt:lpstr>'t10'!Area_stampa</vt:lpstr>
      <vt:lpstr>'t11'!Area_stampa</vt:lpstr>
      <vt:lpstr>'t12'!Area_stampa</vt:lpstr>
      <vt:lpstr>'t13'!Area_stampa</vt:lpstr>
      <vt:lpstr>'t14'!Area_stampa</vt:lpstr>
      <vt:lpstr>'t15(1)'!Area_stampa</vt:lpstr>
      <vt:lpstr>'t15(2)'!Area_stampa</vt:lpstr>
      <vt:lpstr>'t15(3)'!Area_stampa</vt:lpstr>
      <vt:lpstr>t2A!Area_stampa</vt:lpstr>
      <vt:lpstr>'t3'!Area_stampa</vt:lpstr>
      <vt:lpstr>'t4'!Area_stampa</vt:lpstr>
      <vt:lpstr>'t5'!Area_stampa</vt:lpstr>
      <vt:lpstr>'t7'!Area_stampa</vt:lpstr>
      <vt:lpstr>'t8'!Area_stampa</vt:lpstr>
      <vt:lpstr>'t9'!Area_stampa</vt:lpstr>
      <vt:lpstr>'t1'!Titoli_stampa</vt:lpstr>
      <vt:lpstr>'t10'!Titoli_stampa</vt:lpstr>
      <vt:lpstr>'t12'!Titoli_stampa</vt:lpstr>
      <vt:lpstr>'t13'!Titoli_stampa</vt:lpstr>
      <vt:lpstr>'t15(3)'!Titoli_stampa</vt:lpstr>
      <vt:lpstr>'t2'!Titoli_stampa</vt:lpstr>
      <vt:lpstr>'t4'!Titoli_stampa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Gisella Dibenedetto</dc:creator>
  <cp:lastModifiedBy>Gisella Dibenedetto</cp:lastModifiedBy>
  <dcterms:created xsi:type="dcterms:W3CDTF">2023-09-18T11:23:04Z</dcterms:created>
  <dcterms:modified xsi:type="dcterms:W3CDTF">2023-09-18T11:24:01Z</dcterms:modified>
</cp:coreProperties>
</file>