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1.xml" ContentType="application/vnd.ms-excel.controlproperti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680" windowHeight="12600"/>
  </bookViews>
  <sheets>
    <sheet name="t1" sheetId="1" r:id="rId1"/>
    <sheet name="t2" sheetId="2" r:id="rId2"/>
    <sheet name="t2A" sheetId="3" r:id="rId3"/>
    <sheet name="t3" sheetId="4" r:id="rId4"/>
    <sheet name="t4" sheetId="5" r:id="rId5"/>
    <sheet name="t5" sheetId="6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(1)" sheetId="16" r:id="rId16"/>
    <sheet name="t15(2)" sheetId="17" r:id="rId17"/>
  </sheets>
  <externalReferences>
    <externalReference r:id="rId18"/>
  </externalReferences>
  <definedNames>
    <definedName name="_xlnm._FilterDatabase" localSheetId="8" hidden="1">'t8'!$A$3:$AB$50</definedName>
    <definedName name="_xlnm.Print_Area" localSheetId="0">'t1'!$A$1:$AJ$54</definedName>
    <definedName name="_xlnm.Print_Area" localSheetId="10">'t10'!$A$1:$AV$52</definedName>
    <definedName name="_xlnm.Print_Area" localSheetId="11">'t11'!$A$1:$BA$54</definedName>
    <definedName name="_xlnm.Print_Area" localSheetId="12">'t12'!$A$1:$AI$54</definedName>
    <definedName name="_xlnm.Print_Area" localSheetId="13">'t13'!$A$1:$BF$53</definedName>
    <definedName name="_xlnm.Print_Area" localSheetId="14">'t14'!$A$1:$H$38</definedName>
    <definedName name="_xlnm.Print_Area" localSheetId="15">'t15(1)'!$A$1:$G$41</definedName>
    <definedName name="_xlnm.Print_Area" localSheetId="16">'t15(2)'!$A$1:$G$62</definedName>
    <definedName name="_xlnm.Print_Area" localSheetId="2">t2A!$A$1:$S$18</definedName>
    <definedName name="_xlnm.Print_Area" localSheetId="3">'t3'!$A$1:$R$55</definedName>
    <definedName name="_xlnm.Print_Area" localSheetId="4" xml:space="preserve">   't4'!$A$1:$AU$52</definedName>
    <definedName name="_xlnm.Print_Area" localSheetId="5">'t5'!$A$1:$T$54</definedName>
    <definedName name="_xlnm.Print_Area" localSheetId="7">'t7'!$A$1:$X$52</definedName>
    <definedName name="_xlnm.Print_Area" localSheetId="8">'t8'!$A$1:$AB$53</definedName>
    <definedName name="_xlnm.Print_Area" localSheetId="9">'t9'!$A$1:$P$52</definedName>
    <definedName name="CODI_ISTITUZIONE">#REF!</definedName>
    <definedName name="CODI_ISTITUZIONE2">#REF!</definedName>
    <definedName name="DESC_ISTITUZIONE">#REF!</definedName>
    <definedName name="DESC_ISTITUZIONE2">#REF!</definedName>
    <definedName name="_xlnm.Print_Titles" localSheetId="0">'t1'!$1:$5</definedName>
    <definedName name="_xlnm.Print_Titles" localSheetId="10">'t10'!$A:$B,'t10'!$1:$2</definedName>
    <definedName name="_xlnm.Print_Titles" localSheetId="12">'t12'!$1:$5</definedName>
    <definedName name="_xlnm.Print_Titles" localSheetId="13">'t13'!$1:$5</definedName>
    <definedName name="_xlnm.Print_Titles" localSheetId="16">'t15(2)'!$3:$4</definedName>
    <definedName name="_xlnm.Print_Titles" localSheetId="1">'t2'!$1:$5</definedName>
    <definedName name="_xlnm.Print_Titles" localSheetId="4">'t4'!$A:$B,'t4'!$1:$5</definedName>
  </definedNames>
  <calcPr calcId="145621" fullCalcOnLoad="1"/>
</workbook>
</file>

<file path=xl/calcChain.xml><?xml version="1.0" encoding="utf-8"?>
<calcChain xmlns="http://schemas.openxmlformats.org/spreadsheetml/2006/main">
  <c r="C59" i="17" l="1"/>
  <c r="R58" i="17"/>
  <c r="Q58" i="17"/>
  <c r="R57" i="17"/>
  <c r="Q57" i="17"/>
  <c r="C55" i="17"/>
  <c r="C60" i="17" s="1"/>
  <c r="R54" i="17"/>
  <c r="Q54" i="17"/>
  <c r="R53" i="17"/>
  <c r="Q53" i="17"/>
  <c r="C49" i="17"/>
  <c r="R48" i="17"/>
  <c r="Q48" i="17"/>
  <c r="R47" i="17"/>
  <c r="Q47" i="17"/>
  <c r="R46" i="17"/>
  <c r="Q46" i="17"/>
  <c r="R45" i="17"/>
  <c r="Q45" i="17"/>
  <c r="R44" i="17"/>
  <c r="Q44" i="17"/>
  <c r="R43" i="17"/>
  <c r="Q43" i="17"/>
  <c r="R42" i="17"/>
  <c r="Q42" i="17"/>
  <c r="R41" i="17"/>
  <c r="Q41" i="17"/>
  <c r="C39" i="17"/>
  <c r="R38" i="17"/>
  <c r="Q38" i="17"/>
  <c r="G38" i="17"/>
  <c r="R37" i="17"/>
  <c r="Q37" i="17"/>
  <c r="G37" i="17"/>
  <c r="W36" i="17"/>
  <c r="V36" i="17"/>
  <c r="R36" i="17"/>
  <c r="Q36" i="17"/>
  <c r="W35" i="17"/>
  <c r="V35" i="17"/>
  <c r="R35" i="17"/>
  <c r="Q35" i="17"/>
  <c r="W34" i="17"/>
  <c r="V34" i="17"/>
  <c r="R34" i="17"/>
  <c r="Q34" i="17"/>
  <c r="R33" i="17"/>
  <c r="Q33" i="17"/>
  <c r="R32" i="17"/>
  <c r="Q32" i="17"/>
  <c r="R31" i="17"/>
  <c r="Q31" i="17"/>
  <c r="R30" i="17"/>
  <c r="Q30" i="17"/>
  <c r="W29" i="17"/>
  <c r="V29" i="17"/>
  <c r="R29" i="17"/>
  <c r="Q29" i="17"/>
  <c r="W28" i="17"/>
  <c r="V28" i="17"/>
  <c r="R28" i="17"/>
  <c r="Q28" i="17"/>
  <c r="W27" i="17"/>
  <c r="V27" i="17"/>
  <c r="R27" i="17"/>
  <c r="Q27" i="17"/>
  <c r="W26" i="17"/>
  <c r="V26" i="17"/>
  <c r="R26" i="17"/>
  <c r="Q26" i="17"/>
  <c r="W25" i="17"/>
  <c r="V25" i="17"/>
  <c r="R25" i="17"/>
  <c r="Q25" i="17"/>
  <c r="W24" i="17"/>
  <c r="V24" i="17"/>
  <c r="R24" i="17"/>
  <c r="Q24" i="17"/>
  <c r="W23" i="17"/>
  <c r="V23" i="17"/>
  <c r="R23" i="17"/>
  <c r="Q23" i="17"/>
  <c r="W22" i="17"/>
  <c r="V22" i="17"/>
  <c r="R22" i="17"/>
  <c r="Q22" i="17"/>
  <c r="W21" i="17"/>
  <c r="V21" i="17"/>
  <c r="R21" i="17"/>
  <c r="Q21" i="17"/>
  <c r="W20" i="17"/>
  <c r="V20" i="17"/>
  <c r="R20" i="17"/>
  <c r="Q20" i="17"/>
  <c r="W19" i="17"/>
  <c r="V19" i="17"/>
  <c r="R19" i="17"/>
  <c r="Q19" i="17"/>
  <c r="W18" i="17"/>
  <c r="V18" i="17"/>
  <c r="W17" i="17"/>
  <c r="V17" i="17"/>
  <c r="C17" i="17"/>
  <c r="C50" i="17" s="1"/>
  <c r="C61" i="17" s="1"/>
  <c r="W16" i="17"/>
  <c r="V16" i="17"/>
  <c r="R16" i="17"/>
  <c r="Q16" i="17"/>
  <c r="W15" i="17"/>
  <c r="V15" i="17"/>
  <c r="R15" i="17"/>
  <c r="Q15" i="17"/>
  <c r="W14" i="17"/>
  <c r="V14" i="17"/>
  <c r="R14" i="17"/>
  <c r="Q14" i="17"/>
  <c r="W13" i="17"/>
  <c r="V13" i="17"/>
  <c r="R13" i="17"/>
  <c r="Q13" i="17"/>
  <c r="W12" i="17"/>
  <c r="V12" i="17"/>
  <c r="R12" i="17"/>
  <c r="Q12" i="17"/>
  <c r="W11" i="17"/>
  <c r="V11" i="17"/>
  <c r="R11" i="17"/>
  <c r="Q11" i="17"/>
  <c r="G11" i="17"/>
  <c r="G30" i="17" s="1"/>
  <c r="G31" i="17" s="1"/>
  <c r="G61" i="17" s="1"/>
  <c r="W10" i="17"/>
  <c r="V10" i="17"/>
  <c r="R10" i="17"/>
  <c r="Q10" i="17"/>
  <c r="W9" i="17"/>
  <c r="V9" i="17"/>
  <c r="R9" i="17"/>
  <c r="Q9" i="17"/>
  <c r="W8" i="17"/>
  <c r="V8" i="17"/>
  <c r="R8" i="17"/>
  <c r="Q8" i="17"/>
  <c r="W7" i="17"/>
  <c r="V7" i="17"/>
  <c r="R7" i="17"/>
  <c r="Q7" i="17"/>
  <c r="C39" i="16"/>
  <c r="R38" i="16"/>
  <c r="Q38" i="16"/>
  <c r="R37" i="16"/>
  <c r="Q37" i="16"/>
  <c r="R36" i="16"/>
  <c r="Q36" i="16"/>
  <c r="R35" i="16"/>
  <c r="Q35" i="16"/>
  <c r="R34" i="16"/>
  <c r="Q34" i="16"/>
  <c r="R33" i="16"/>
  <c r="Q33" i="16"/>
  <c r="C31" i="16"/>
  <c r="R30" i="16"/>
  <c r="Q30" i="16"/>
  <c r="R29" i="16"/>
  <c r="Q29" i="16"/>
  <c r="R28" i="16"/>
  <c r="Q28" i="16"/>
  <c r="R27" i="16"/>
  <c r="Q27" i="16"/>
  <c r="R26" i="16"/>
  <c r="Q26" i="16"/>
  <c r="R25" i="16"/>
  <c r="Q25" i="16"/>
  <c r="R24" i="16"/>
  <c r="Q24" i="16"/>
  <c r="R23" i="16"/>
  <c r="Q23" i="16"/>
  <c r="R22" i="16"/>
  <c r="Q22" i="16"/>
  <c r="R21" i="16"/>
  <c r="Q21" i="16"/>
  <c r="R20" i="16"/>
  <c r="Q20" i="16"/>
  <c r="R17" i="16"/>
  <c r="Q17" i="16"/>
  <c r="C17" i="16"/>
  <c r="R16" i="16"/>
  <c r="Q16" i="16"/>
  <c r="R15" i="16"/>
  <c r="Q15" i="16"/>
  <c r="R14" i="16"/>
  <c r="Q14" i="16"/>
  <c r="R13" i="16"/>
  <c r="Q13" i="16"/>
  <c r="R12" i="16"/>
  <c r="Q12" i="16"/>
  <c r="C12" i="16"/>
  <c r="C18" i="16" s="1"/>
  <c r="C40" i="16" s="1"/>
  <c r="C41" i="16" s="1"/>
  <c r="Q11" i="16"/>
  <c r="C11" i="16"/>
  <c r="R11" i="16" s="1"/>
  <c r="R10" i="16"/>
  <c r="Q10" i="16"/>
  <c r="G10" i="16"/>
  <c r="G11" i="16" s="1"/>
  <c r="G41" i="16" s="1"/>
  <c r="C10" i="16"/>
  <c r="W9" i="16"/>
  <c r="V9" i="16"/>
  <c r="R9" i="16"/>
  <c r="Q9" i="16"/>
  <c r="W8" i="16"/>
  <c r="V8" i="16"/>
  <c r="R8" i="16"/>
  <c r="Q8" i="16"/>
  <c r="W7" i="16"/>
  <c r="V7" i="16"/>
  <c r="R7" i="16"/>
  <c r="Q7" i="16"/>
  <c r="E35" i="15"/>
  <c r="A33" i="15"/>
  <c r="E32" i="15"/>
  <c r="A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A52" i="14"/>
  <c r="A51" i="14"/>
  <c r="BE50" i="14"/>
  <c r="BD50" i="14"/>
  <c r="BC50" i="14"/>
  <c r="BB50" i="14"/>
  <c r="BA50" i="14"/>
  <c r="AZ50" i="14"/>
  <c r="AY50" i="14"/>
  <c r="AX50" i="14"/>
  <c r="AW50" i="14"/>
  <c r="AV50" i="14"/>
  <c r="AU50" i="14"/>
  <c r="AT50" i="14"/>
  <c r="AS50" i="14"/>
  <c r="AR50" i="14"/>
  <c r="AQ50" i="14"/>
  <c r="AP50" i="14"/>
  <c r="AO50" i="14"/>
  <c r="AN50" i="14"/>
  <c r="AM50" i="14"/>
  <c r="AL50" i="14"/>
  <c r="AK50" i="14"/>
  <c r="AJ50" i="14"/>
  <c r="BG49" i="14"/>
  <c r="BF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Y49" i="14" s="1"/>
  <c r="B49" i="14"/>
  <c r="A49" i="14"/>
  <c r="BG48" i="14"/>
  <c r="BF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Y48" i="14" s="1"/>
  <c r="B48" i="14"/>
  <c r="A48" i="14"/>
  <c r="BG47" i="14"/>
  <c r="BF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Y47" i="14" s="1"/>
  <c r="B47" i="14"/>
  <c r="A47" i="14"/>
  <c r="BG46" i="14"/>
  <c r="BF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Y46" i="14" s="1"/>
  <c r="D46" i="14"/>
  <c r="C46" i="14"/>
  <c r="B46" i="14"/>
  <c r="A46" i="14"/>
  <c r="BG45" i="14"/>
  <c r="BF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Y45" i="14" s="1"/>
  <c r="D45" i="14"/>
  <c r="C45" i="14"/>
  <c r="B45" i="14"/>
  <c r="A45" i="14"/>
  <c r="BG44" i="14"/>
  <c r="BF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Y44" i="14" s="1"/>
  <c r="D44" i="14"/>
  <c r="C44" i="14"/>
  <c r="B44" i="14"/>
  <c r="A44" i="14"/>
  <c r="BG43" i="14"/>
  <c r="BF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Y43" i="14" s="1"/>
  <c r="D43" i="14"/>
  <c r="C43" i="14"/>
  <c r="B43" i="14"/>
  <c r="A43" i="14"/>
  <c r="BG42" i="14"/>
  <c r="BF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Y42" i="14" s="1"/>
  <c r="D42" i="14"/>
  <c r="C42" i="14"/>
  <c r="B42" i="14"/>
  <c r="A42" i="14"/>
  <c r="BG41" i="14"/>
  <c r="BF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Y41" i="14" s="1"/>
  <c r="D41" i="14"/>
  <c r="C41" i="14"/>
  <c r="B41" i="14"/>
  <c r="A41" i="14"/>
  <c r="BG40" i="14"/>
  <c r="BF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Y40" i="14" s="1"/>
  <c r="D40" i="14"/>
  <c r="C40" i="14"/>
  <c r="B40" i="14"/>
  <c r="A40" i="14"/>
  <c r="BG39" i="14"/>
  <c r="BF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Y39" i="14" s="1"/>
  <c r="D39" i="14"/>
  <c r="C39" i="14"/>
  <c r="B39" i="14"/>
  <c r="A39" i="14"/>
  <c r="BG38" i="14"/>
  <c r="BF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Y38" i="14" s="1"/>
  <c r="D38" i="14"/>
  <c r="C38" i="14"/>
  <c r="B38" i="14"/>
  <c r="A38" i="14"/>
  <c r="BG37" i="14"/>
  <c r="BF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Y37" i="14" s="1"/>
  <c r="D37" i="14"/>
  <c r="C37" i="14"/>
  <c r="B37" i="14"/>
  <c r="A37" i="14"/>
  <c r="BG36" i="14"/>
  <c r="BF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Y36" i="14" s="1"/>
  <c r="D36" i="14"/>
  <c r="C36" i="14"/>
  <c r="B36" i="14"/>
  <c r="A36" i="14"/>
  <c r="BG35" i="14"/>
  <c r="BF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Y35" i="14" s="1"/>
  <c r="D35" i="14"/>
  <c r="C35" i="14"/>
  <c r="B35" i="14"/>
  <c r="A35" i="14"/>
  <c r="BG34" i="14"/>
  <c r="BF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Y34" i="14" s="1"/>
  <c r="D34" i="14"/>
  <c r="C34" i="14"/>
  <c r="B34" i="14"/>
  <c r="A34" i="14"/>
  <c r="BG33" i="14"/>
  <c r="BF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Y33" i="14" s="1"/>
  <c r="D33" i="14"/>
  <c r="C33" i="14"/>
  <c r="B33" i="14"/>
  <c r="A33" i="14"/>
  <c r="BG32" i="14"/>
  <c r="BF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Y32" i="14" s="1"/>
  <c r="D32" i="14"/>
  <c r="C32" i="14"/>
  <c r="B32" i="14"/>
  <c r="A32" i="14"/>
  <c r="BG31" i="14"/>
  <c r="BF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Y31" i="14" s="1"/>
  <c r="D31" i="14"/>
  <c r="C31" i="14"/>
  <c r="B31" i="14"/>
  <c r="A31" i="14"/>
  <c r="BG30" i="14"/>
  <c r="BF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Y30" i="14" s="1"/>
  <c r="D30" i="14"/>
  <c r="C30" i="14"/>
  <c r="B30" i="14"/>
  <c r="A30" i="14"/>
  <c r="BG29" i="14"/>
  <c r="BF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Y29" i="14" s="1"/>
  <c r="D29" i="14"/>
  <c r="C29" i="14"/>
  <c r="B29" i="14"/>
  <c r="A29" i="14"/>
  <c r="BG28" i="14"/>
  <c r="BF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Y28" i="14" s="1"/>
  <c r="D28" i="14"/>
  <c r="C28" i="14"/>
  <c r="B28" i="14"/>
  <c r="A28" i="14"/>
  <c r="BG27" i="14"/>
  <c r="BF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Y27" i="14" s="1"/>
  <c r="D27" i="14"/>
  <c r="C27" i="14"/>
  <c r="B27" i="14"/>
  <c r="A27" i="14"/>
  <c r="BG26" i="14"/>
  <c r="BF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Y26" i="14" s="1"/>
  <c r="D26" i="14"/>
  <c r="C26" i="14"/>
  <c r="B26" i="14"/>
  <c r="A26" i="14"/>
  <c r="BG25" i="14"/>
  <c r="BF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Y25" i="14" s="1"/>
  <c r="D25" i="14"/>
  <c r="C25" i="14"/>
  <c r="B25" i="14"/>
  <c r="A25" i="14"/>
  <c r="BG24" i="14"/>
  <c r="BF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Y24" i="14" s="1"/>
  <c r="D24" i="14"/>
  <c r="C24" i="14"/>
  <c r="B24" i="14"/>
  <c r="A24" i="14"/>
  <c r="BG23" i="14"/>
  <c r="BF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Y23" i="14" s="1"/>
  <c r="D23" i="14"/>
  <c r="C23" i="14"/>
  <c r="B23" i="14"/>
  <c r="A23" i="14"/>
  <c r="BG22" i="14"/>
  <c r="BF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Y22" i="14" s="1"/>
  <c r="D22" i="14"/>
  <c r="C22" i="14"/>
  <c r="B22" i="14"/>
  <c r="A22" i="14"/>
  <c r="BG21" i="14"/>
  <c r="BF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Y21" i="14" s="1"/>
  <c r="D21" i="14"/>
  <c r="C21" i="14"/>
  <c r="B21" i="14"/>
  <c r="A21" i="14"/>
  <c r="BG20" i="14"/>
  <c r="BF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Y20" i="14" s="1"/>
  <c r="D20" i="14"/>
  <c r="C20" i="14"/>
  <c r="B20" i="14"/>
  <c r="A20" i="14"/>
  <c r="BG19" i="14"/>
  <c r="BF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Y19" i="14" s="1"/>
  <c r="D19" i="14"/>
  <c r="C19" i="14"/>
  <c r="B19" i="14"/>
  <c r="A19" i="14"/>
  <c r="BG18" i="14"/>
  <c r="BF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Y18" i="14" s="1"/>
  <c r="D18" i="14"/>
  <c r="C18" i="14"/>
  <c r="B18" i="14"/>
  <c r="A18" i="14"/>
  <c r="BG17" i="14"/>
  <c r="BF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Y17" i="14" s="1"/>
  <c r="D17" i="14"/>
  <c r="C17" i="14"/>
  <c r="B17" i="14"/>
  <c r="A17" i="14"/>
  <c r="BG16" i="14"/>
  <c r="BF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Y16" i="14" s="1"/>
  <c r="D16" i="14"/>
  <c r="C16" i="14"/>
  <c r="B16" i="14"/>
  <c r="A16" i="14"/>
  <c r="BG15" i="14"/>
  <c r="BF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Y15" i="14" s="1"/>
  <c r="D15" i="14"/>
  <c r="C15" i="14"/>
  <c r="B15" i="14"/>
  <c r="A15" i="14"/>
  <c r="BG14" i="14"/>
  <c r="BF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Y14" i="14" s="1"/>
  <c r="D14" i="14"/>
  <c r="C14" i="14"/>
  <c r="B14" i="14"/>
  <c r="A14" i="14"/>
  <c r="BG13" i="14"/>
  <c r="BF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Y13" i="14" s="1"/>
  <c r="D13" i="14"/>
  <c r="C13" i="14"/>
  <c r="B13" i="14"/>
  <c r="A13" i="14"/>
  <c r="BG12" i="14"/>
  <c r="BF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Y12" i="14" s="1"/>
  <c r="D12" i="14"/>
  <c r="C12" i="14"/>
  <c r="B12" i="14"/>
  <c r="A12" i="14"/>
  <c r="BG11" i="14"/>
  <c r="BF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Y11" i="14" s="1"/>
  <c r="D11" i="14"/>
  <c r="C11" i="14"/>
  <c r="B11" i="14"/>
  <c r="A11" i="14"/>
  <c r="BG10" i="14"/>
  <c r="BF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Y10" i="14" s="1"/>
  <c r="D10" i="14"/>
  <c r="C10" i="14"/>
  <c r="B10" i="14"/>
  <c r="A10" i="14"/>
  <c r="BG9" i="14"/>
  <c r="BF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Y9" i="14" s="1"/>
  <c r="D9" i="14"/>
  <c r="C9" i="14"/>
  <c r="B9" i="14"/>
  <c r="A9" i="14"/>
  <c r="BG8" i="14"/>
  <c r="BF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Y8" i="14" s="1"/>
  <c r="D8" i="14"/>
  <c r="C8" i="14"/>
  <c r="B8" i="14"/>
  <c r="A8" i="14"/>
  <c r="BG7" i="14"/>
  <c r="BF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Y7" i="14" s="1"/>
  <c r="D7" i="14"/>
  <c r="C7" i="14"/>
  <c r="B7" i="14"/>
  <c r="A7" i="14"/>
  <c r="BG6" i="14"/>
  <c r="BF6" i="14"/>
  <c r="BF50" i="14" s="1"/>
  <c r="X6" i="14"/>
  <c r="X50" i="14" s="1"/>
  <c r="W6" i="14"/>
  <c r="W50" i="14" s="1"/>
  <c r="V6" i="14"/>
  <c r="V50" i="14" s="1"/>
  <c r="U6" i="14"/>
  <c r="U50" i="14" s="1"/>
  <c r="T6" i="14"/>
  <c r="T50" i="14" s="1"/>
  <c r="S6" i="14"/>
  <c r="S50" i="14" s="1"/>
  <c r="R6" i="14"/>
  <c r="R50" i="14" s="1"/>
  <c r="Q6" i="14"/>
  <c r="Q50" i="14" s="1"/>
  <c r="P6" i="14"/>
  <c r="P50" i="14" s="1"/>
  <c r="O6" i="14"/>
  <c r="O50" i="14" s="1"/>
  <c r="N6" i="14"/>
  <c r="N50" i="14" s="1"/>
  <c r="M6" i="14"/>
  <c r="M50" i="14" s="1"/>
  <c r="L6" i="14"/>
  <c r="L50" i="14" s="1"/>
  <c r="K6" i="14"/>
  <c r="K50" i="14" s="1"/>
  <c r="J6" i="14"/>
  <c r="J50" i="14" s="1"/>
  <c r="I6" i="14"/>
  <c r="I50" i="14" s="1"/>
  <c r="H6" i="14"/>
  <c r="H50" i="14" s="1"/>
  <c r="G6" i="14"/>
  <c r="G50" i="14" s="1"/>
  <c r="F6" i="14"/>
  <c r="F50" i="14" s="1"/>
  <c r="E6" i="14"/>
  <c r="E50" i="14" s="1"/>
  <c r="D6" i="14"/>
  <c r="D50" i="14" s="1"/>
  <c r="C6" i="14"/>
  <c r="C50" i="14" s="1"/>
  <c r="B6" i="14"/>
  <c r="A6" i="14"/>
  <c r="A52" i="13"/>
  <c r="A51" i="13"/>
  <c r="AG50" i="13"/>
  <c r="AF50" i="13"/>
  <c r="AE50" i="13"/>
  <c r="AD50" i="13"/>
  <c r="AH50" i="13" s="1"/>
  <c r="AC50" i="13"/>
  <c r="AB50" i="13"/>
  <c r="AA50" i="13"/>
  <c r="AH49" i="13"/>
  <c r="I49" i="13"/>
  <c r="H49" i="13"/>
  <c r="G49" i="13"/>
  <c r="F49" i="13"/>
  <c r="E49" i="13"/>
  <c r="J49" i="13" s="1"/>
  <c r="D49" i="13"/>
  <c r="C49" i="13"/>
  <c r="B49" i="13"/>
  <c r="A49" i="13"/>
  <c r="AH48" i="13"/>
  <c r="I48" i="13"/>
  <c r="H48" i="13"/>
  <c r="G48" i="13"/>
  <c r="F48" i="13"/>
  <c r="J48" i="13" s="1"/>
  <c r="E48" i="13"/>
  <c r="D48" i="13"/>
  <c r="C48" i="13"/>
  <c r="B48" i="13"/>
  <c r="A48" i="13"/>
  <c r="AH47" i="13"/>
  <c r="I47" i="13"/>
  <c r="H47" i="13"/>
  <c r="G47" i="13"/>
  <c r="F47" i="13"/>
  <c r="E47" i="13"/>
  <c r="D47" i="13"/>
  <c r="J47" i="13" s="1"/>
  <c r="C47" i="13"/>
  <c r="B47" i="13"/>
  <c r="A47" i="13"/>
  <c r="AH46" i="13"/>
  <c r="I46" i="13"/>
  <c r="H46" i="13"/>
  <c r="G46" i="13"/>
  <c r="F46" i="13"/>
  <c r="E46" i="13"/>
  <c r="D46" i="13"/>
  <c r="J46" i="13" s="1"/>
  <c r="C46" i="13"/>
  <c r="B46" i="13"/>
  <c r="A46" i="13"/>
  <c r="AH45" i="13"/>
  <c r="I45" i="13"/>
  <c r="H45" i="13"/>
  <c r="G45" i="13"/>
  <c r="F45" i="13"/>
  <c r="E45" i="13"/>
  <c r="J45" i="13" s="1"/>
  <c r="D45" i="13"/>
  <c r="C45" i="13"/>
  <c r="B45" i="13"/>
  <c r="A45" i="13"/>
  <c r="AH44" i="13"/>
  <c r="I44" i="13"/>
  <c r="H44" i="13"/>
  <c r="G44" i="13"/>
  <c r="F44" i="13"/>
  <c r="J44" i="13" s="1"/>
  <c r="E44" i="13"/>
  <c r="D44" i="13"/>
  <c r="C44" i="13"/>
  <c r="B44" i="13"/>
  <c r="A44" i="13"/>
  <c r="AH43" i="13"/>
  <c r="I43" i="13"/>
  <c r="H43" i="13"/>
  <c r="G43" i="13"/>
  <c r="F43" i="13"/>
  <c r="E43" i="13"/>
  <c r="D43" i="13"/>
  <c r="J43" i="13" s="1"/>
  <c r="C43" i="13"/>
  <c r="B43" i="13"/>
  <c r="A43" i="13"/>
  <c r="AH42" i="13"/>
  <c r="I42" i="13"/>
  <c r="H42" i="13"/>
  <c r="G42" i="13"/>
  <c r="F42" i="13"/>
  <c r="E42" i="13"/>
  <c r="D42" i="13"/>
  <c r="J42" i="13" s="1"/>
  <c r="C42" i="13"/>
  <c r="B42" i="13"/>
  <c r="A42" i="13"/>
  <c r="AH41" i="13"/>
  <c r="I41" i="13"/>
  <c r="H41" i="13"/>
  <c r="G41" i="13"/>
  <c r="F41" i="13"/>
  <c r="E41" i="13"/>
  <c r="J41" i="13" s="1"/>
  <c r="D41" i="13"/>
  <c r="C41" i="13"/>
  <c r="B41" i="13"/>
  <c r="A41" i="13"/>
  <c r="AH40" i="13"/>
  <c r="I40" i="13"/>
  <c r="H40" i="13"/>
  <c r="G40" i="13"/>
  <c r="F40" i="13"/>
  <c r="J40" i="13" s="1"/>
  <c r="E40" i="13"/>
  <c r="D40" i="13"/>
  <c r="C40" i="13"/>
  <c r="B40" i="13"/>
  <c r="A40" i="13"/>
  <c r="AH39" i="13"/>
  <c r="I39" i="13"/>
  <c r="H39" i="13"/>
  <c r="G39" i="13"/>
  <c r="F39" i="13"/>
  <c r="E39" i="13"/>
  <c r="D39" i="13"/>
  <c r="J39" i="13" s="1"/>
  <c r="C39" i="13"/>
  <c r="B39" i="13"/>
  <c r="A39" i="13"/>
  <c r="AH38" i="13"/>
  <c r="I38" i="13"/>
  <c r="H38" i="13"/>
  <c r="G38" i="13"/>
  <c r="F38" i="13"/>
  <c r="E38" i="13"/>
  <c r="D38" i="13"/>
  <c r="J38" i="13" s="1"/>
  <c r="C38" i="13"/>
  <c r="B38" i="13"/>
  <c r="A38" i="13"/>
  <c r="AH37" i="13"/>
  <c r="I37" i="13"/>
  <c r="H37" i="13"/>
  <c r="G37" i="13"/>
  <c r="F37" i="13"/>
  <c r="E37" i="13"/>
  <c r="J37" i="13" s="1"/>
  <c r="D37" i="13"/>
  <c r="C37" i="13"/>
  <c r="B37" i="13"/>
  <c r="A37" i="13"/>
  <c r="AH36" i="13"/>
  <c r="I36" i="13"/>
  <c r="H36" i="13"/>
  <c r="G36" i="13"/>
  <c r="F36" i="13"/>
  <c r="J36" i="13" s="1"/>
  <c r="E36" i="13"/>
  <c r="D36" i="13"/>
  <c r="C36" i="13"/>
  <c r="B36" i="13"/>
  <c r="A36" i="13"/>
  <c r="AH35" i="13"/>
  <c r="I35" i="13"/>
  <c r="H35" i="13"/>
  <c r="G35" i="13"/>
  <c r="F35" i="13"/>
  <c r="E35" i="13"/>
  <c r="D35" i="13"/>
  <c r="J35" i="13" s="1"/>
  <c r="C35" i="13"/>
  <c r="B35" i="13"/>
  <c r="A35" i="13"/>
  <c r="AH34" i="13"/>
  <c r="I34" i="13"/>
  <c r="H34" i="13"/>
  <c r="G34" i="13"/>
  <c r="F34" i="13"/>
  <c r="E34" i="13"/>
  <c r="D34" i="13"/>
  <c r="J34" i="13" s="1"/>
  <c r="C34" i="13"/>
  <c r="B34" i="13"/>
  <c r="A34" i="13"/>
  <c r="AH33" i="13"/>
  <c r="I33" i="13"/>
  <c r="H33" i="13"/>
  <c r="G33" i="13"/>
  <c r="F33" i="13"/>
  <c r="E33" i="13"/>
  <c r="J33" i="13" s="1"/>
  <c r="D33" i="13"/>
  <c r="C33" i="13"/>
  <c r="B33" i="13"/>
  <c r="A33" i="13"/>
  <c r="AH32" i="13"/>
  <c r="I32" i="13"/>
  <c r="H32" i="13"/>
  <c r="G32" i="13"/>
  <c r="F32" i="13"/>
  <c r="J32" i="13" s="1"/>
  <c r="E32" i="13"/>
  <c r="D32" i="13"/>
  <c r="C32" i="13"/>
  <c r="B32" i="13"/>
  <c r="A32" i="13"/>
  <c r="AH31" i="13"/>
  <c r="I31" i="13"/>
  <c r="H31" i="13"/>
  <c r="G31" i="13"/>
  <c r="F31" i="13"/>
  <c r="E31" i="13"/>
  <c r="D31" i="13"/>
  <c r="J31" i="13" s="1"/>
  <c r="C31" i="13"/>
  <c r="B31" i="13"/>
  <c r="A31" i="13"/>
  <c r="AH30" i="13"/>
  <c r="I30" i="13"/>
  <c r="H30" i="13"/>
  <c r="G30" i="13"/>
  <c r="F30" i="13"/>
  <c r="E30" i="13"/>
  <c r="D30" i="13"/>
  <c r="J30" i="13" s="1"/>
  <c r="C30" i="13"/>
  <c r="B30" i="13"/>
  <c r="A30" i="13"/>
  <c r="AH29" i="13"/>
  <c r="I29" i="13"/>
  <c r="H29" i="13"/>
  <c r="G29" i="13"/>
  <c r="F29" i="13"/>
  <c r="E29" i="13"/>
  <c r="J29" i="13" s="1"/>
  <c r="D29" i="13"/>
  <c r="C29" i="13"/>
  <c r="B29" i="13"/>
  <c r="A29" i="13"/>
  <c r="AH28" i="13"/>
  <c r="I28" i="13"/>
  <c r="H28" i="13"/>
  <c r="G28" i="13"/>
  <c r="F28" i="13"/>
  <c r="J28" i="13" s="1"/>
  <c r="E28" i="13"/>
  <c r="D28" i="13"/>
  <c r="C28" i="13"/>
  <c r="B28" i="13"/>
  <c r="A28" i="13"/>
  <c r="AH27" i="13"/>
  <c r="I27" i="13"/>
  <c r="H27" i="13"/>
  <c r="G27" i="13"/>
  <c r="F27" i="13"/>
  <c r="E27" i="13"/>
  <c r="D27" i="13"/>
  <c r="J27" i="13" s="1"/>
  <c r="C27" i="13"/>
  <c r="B27" i="13"/>
  <c r="A27" i="13"/>
  <c r="AH26" i="13"/>
  <c r="I26" i="13"/>
  <c r="H26" i="13"/>
  <c r="G26" i="13"/>
  <c r="F26" i="13"/>
  <c r="E26" i="13"/>
  <c r="D26" i="13"/>
  <c r="J26" i="13" s="1"/>
  <c r="C26" i="13"/>
  <c r="B26" i="13"/>
  <c r="A26" i="13"/>
  <c r="AH25" i="13"/>
  <c r="I25" i="13"/>
  <c r="H25" i="13"/>
  <c r="G25" i="13"/>
  <c r="F25" i="13"/>
  <c r="E25" i="13"/>
  <c r="J25" i="13" s="1"/>
  <c r="D25" i="13"/>
  <c r="C25" i="13"/>
  <c r="B25" i="13"/>
  <c r="A25" i="13"/>
  <c r="AH24" i="13"/>
  <c r="I24" i="13"/>
  <c r="H24" i="13"/>
  <c r="G24" i="13"/>
  <c r="F24" i="13"/>
  <c r="J24" i="13" s="1"/>
  <c r="E24" i="13"/>
  <c r="D24" i="13"/>
  <c r="C24" i="13"/>
  <c r="B24" i="13"/>
  <c r="A24" i="13"/>
  <c r="AH23" i="13"/>
  <c r="I23" i="13"/>
  <c r="H23" i="13"/>
  <c r="G23" i="13"/>
  <c r="F23" i="13"/>
  <c r="E23" i="13"/>
  <c r="D23" i="13"/>
  <c r="J23" i="13" s="1"/>
  <c r="C23" i="13"/>
  <c r="B23" i="13"/>
  <c r="A23" i="13"/>
  <c r="AH22" i="13"/>
  <c r="I22" i="13"/>
  <c r="H22" i="13"/>
  <c r="G22" i="13"/>
  <c r="F22" i="13"/>
  <c r="E22" i="13"/>
  <c r="D22" i="13"/>
  <c r="J22" i="13" s="1"/>
  <c r="C22" i="13"/>
  <c r="B22" i="13"/>
  <c r="A22" i="13"/>
  <c r="AH21" i="13"/>
  <c r="I21" i="13"/>
  <c r="H21" i="13"/>
  <c r="G21" i="13"/>
  <c r="F21" i="13"/>
  <c r="E21" i="13"/>
  <c r="J21" i="13" s="1"/>
  <c r="D21" i="13"/>
  <c r="C21" i="13"/>
  <c r="B21" i="13"/>
  <c r="A21" i="13"/>
  <c r="AH20" i="13"/>
  <c r="I20" i="13"/>
  <c r="H20" i="13"/>
  <c r="G20" i="13"/>
  <c r="F20" i="13"/>
  <c r="J20" i="13" s="1"/>
  <c r="E20" i="13"/>
  <c r="D20" i="13"/>
  <c r="C20" i="13"/>
  <c r="B20" i="13"/>
  <c r="A20" i="13"/>
  <c r="AH19" i="13"/>
  <c r="I19" i="13"/>
  <c r="H19" i="13"/>
  <c r="G19" i="13"/>
  <c r="F19" i="13"/>
  <c r="E19" i="13"/>
  <c r="D19" i="13"/>
  <c r="C19" i="13"/>
  <c r="B19" i="13"/>
  <c r="A19" i="13"/>
  <c r="AH18" i="13"/>
  <c r="I18" i="13"/>
  <c r="H18" i="13"/>
  <c r="G18" i="13"/>
  <c r="F18" i="13"/>
  <c r="E18" i="13"/>
  <c r="D18" i="13"/>
  <c r="J18" i="13" s="1"/>
  <c r="C18" i="13"/>
  <c r="B18" i="13"/>
  <c r="A18" i="13"/>
  <c r="AH17" i="13"/>
  <c r="I17" i="13"/>
  <c r="H17" i="13"/>
  <c r="G17" i="13"/>
  <c r="F17" i="13"/>
  <c r="E17" i="13"/>
  <c r="J17" i="13" s="1"/>
  <c r="D17" i="13"/>
  <c r="C17" i="13"/>
  <c r="B17" i="13"/>
  <c r="A17" i="13"/>
  <c r="AH16" i="13"/>
  <c r="I16" i="13"/>
  <c r="H16" i="13"/>
  <c r="G16" i="13"/>
  <c r="F16" i="13"/>
  <c r="E16" i="13"/>
  <c r="D16" i="13"/>
  <c r="J16" i="13" s="1"/>
  <c r="C16" i="13"/>
  <c r="B16" i="13"/>
  <c r="A16" i="13"/>
  <c r="AH15" i="13"/>
  <c r="I15" i="13"/>
  <c r="H15" i="13"/>
  <c r="G15" i="13"/>
  <c r="F15" i="13"/>
  <c r="E15" i="13"/>
  <c r="D15" i="13"/>
  <c r="J15" i="13" s="1"/>
  <c r="C15" i="13"/>
  <c r="B15" i="13"/>
  <c r="A15" i="13"/>
  <c r="AH14" i="13"/>
  <c r="I14" i="13"/>
  <c r="H14" i="13"/>
  <c r="G14" i="13"/>
  <c r="F14" i="13"/>
  <c r="E14" i="13"/>
  <c r="D14" i="13"/>
  <c r="J14" i="13" s="1"/>
  <c r="C14" i="13"/>
  <c r="B14" i="13"/>
  <c r="A14" i="13"/>
  <c r="AH13" i="13"/>
  <c r="I13" i="13"/>
  <c r="H13" i="13"/>
  <c r="G13" i="13"/>
  <c r="F13" i="13"/>
  <c r="J13" i="13" s="1"/>
  <c r="E13" i="13"/>
  <c r="D13" i="13"/>
  <c r="C13" i="13"/>
  <c r="B13" i="13"/>
  <c r="A13" i="13"/>
  <c r="AH12" i="13"/>
  <c r="I12" i="13"/>
  <c r="H12" i="13"/>
  <c r="G12" i="13"/>
  <c r="F12" i="13"/>
  <c r="E12" i="13"/>
  <c r="D12" i="13"/>
  <c r="J12" i="13" s="1"/>
  <c r="C12" i="13"/>
  <c r="B12" i="13"/>
  <c r="A12" i="13"/>
  <c r="AH11" i="13"/>
  <c r="I11" i="13"/>
  <c r="H11" i="13"/>
  <c r="G11" i="13"/>
  <c r="F11" i="13"/>
  <c r="E11" i="13"/>
  <c r="D11" i="13"/>
  <c r="J11" i="13" s="1"/>
  <c r="C11" i="13"/>
  <c r="B11" i="13"/>
  <c r="A11" i="13"/>
  <c r="AH10" i="13"/>
  <c r="I10" i="13"/>
  <c r="H10" i="13"/>
  <c r="G10" i="13"/>
  <c r="F10" i="13"/>
  <c r="E10" i="13"/>
  <c r="D10" i="13"/>
  <c r="J10" i="13" s="1"/>
  <c r="C10" i="13"/>
  <c r="B10" i="13"/>
  <c r="A10" i="13"/>
  <c r="AH9" i="13"/>
  <c r="I9" i="13"/>
  <c r="H9" i="13"/>
  <c r="G9" i="13"/>
  <c r="F9" i="13"/>
  <c r="E9" i="13"/>
  <c r="J9" i="13" s="1"/>
  <c r="D9" i="13"/>
  <c r="C9" i="13"/>
  <c r="B9" i="13"/>
  <c r="A9" i="13"/>
  <c r="AH8" i="13"/>
  <c r="I8" i="13"/>
  <c r="H8" i="13"/>
  <c r="G8" i="13"/>
  <c r="F8" i="13"/>
  <c r="J8" i="13" s="1"/>
  <c r="E8" i="13"/>
  <c r="D8" i="13"/>
  <c r="C8" i="13"/>
  <c r="B8" i="13"/>
  <c r="A8" i="13"/>
  <c r="AH7" i="13"/>
  <c r="I7" i="13"/>
  <c r="H7" i="13"/>
  <c r="G7" i="13"/>
  <c r="F7" i="13"/>
  <c r="E7" i="13"/>
  <c r="D7" i="13"/>
  <c r="C7" i="13"/>
  <c r="B7" i="13"/>
  <c r="A7" i="13"/>
  <c r="AH6" i="13"/>
  <c r="I6" i="13"/>
  <c r="I50" i="13" s="1"/>
  <c r="H6" i="13"/>
  <c r="G6" i="13"/>
  <c r="G50" i="13" s="1"/>
  <c r="F6" i="13"/>
  <c r="E6" i="13"/>
  <c r="E50" i="13" s="1"/>
  <c r="D6" i="13"/>
  <c r="C6" i="13"/>
  <c r="C50" i="13" s="1"/>
  <c r="B6" i="13"/>
  <c r="A6" i="13"/>
  <c r="A54" i="12"/>
  <c r="A53" i="12"/>
  <c r="AY52" i="12"/>
  <c r="AX52" i="12"/>
  <c r="AW52" i="12"/>
  <c r="AV52" i="12"/>
  <c r="AU52" i="12"/>
  <c r="AT52" i="12"/>
  <c r="AS52" i="12"/>
  <c r="AR52" i="12"/>
  <c r="AQ52" i="12"/>
  <c r="AP52" i="12"/>
  <c r="AO52" i="12"/>
  <c r="AN52" i="12"/>
  <c r="AM52" i="12"/>
  <c r="AL52" i="12"/>
  <c r="AK52" i="12"/>
  <c r="AJ52" i="12"/>
  <c r="AI52" i="12"/>
  <c r="AH52" i="12"/>
  <c r="BB51" i="12"/>
  <c r="BA51" i="12"/>
  <c r="AZ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V51" i="12" s="1"/>
  <c r="E51" i="12"/>
  <c r="U51" i="12" s="1"/>
  <c r="D51" i="12"/>
  <c r="C51" i="12"/>
  <c r="B51" i="12"/>
  <c r="A51" i="12"/>
  <c r="BB50" i="12"/>
  <c r="BA50" i="12"/>
  <c r="AZ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V50" i="12" s="1"/>
  <c r="C50" i="12"/>
  <c r="U50" i="12" s="1"/>
  <c r="B50" i="12"/>
  <c r="A50" i="12"/>
  <c r="BB49" i="12"/>
  <c r="BA49" i="12"/>
  <c r="AZ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V49" i="12" s="1"/>
  <c r="E49" i="12"/>
  <c r="D49" i="12"/>
  <c r="C49" i="12"/>
  <c r="U49" i="12" s="1"/>
  <c r="B49" i="12"/>
  <c r="A49" i="12"/>
  <c r="BB48" i="12"/>
  <c r="BA48" i="12"/>
  <c r="AZ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V48" i="12" s="1"/>
  <c r="C48" i="12"/>
  <c r="U48" i="12" s="1"/>
  <c r="B48" i="12"/>
  <c r="A48" i="12"/>
  <c r="BB47" i="12"/>
  <c r="BA47" i="12"/>
  <c r="AZ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V47" i="12" s="1"/>
  <c r="E47" i="12"/>
  <c r="D47" i="12"/>
  <c r="C47" i="12"/>
  <c r="U47" i="12" s="1"/>
  <c r="B47" i="12"/>
  <c r="A47" i="12"/>
  <c r="BB46" i="12"/>
  <c r="BA46" i="12"/>
  <c r="AZ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V46" i="12" s="1"/>
  <c r="C46" i="12"/>
  <c r="U46" i="12" s="1"/>
  <c r="B46" i="12"/>
  <c r="A46" i="12"/>
  <c r="BB45" i="12"/>
  <c r="BA45" i="12"/>
  <c r="AZ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V45" i="12" s="1"/>
  <c r="E45" i="12"/>
  <c r="D45" i="12"/>
  <c r="C45" i="12"/>
  <c r="U45" i="12" s="1"/>
  <c r="B45" i="12"/>
  <c r="A45" i="12"/>
  <c r="BB44" i="12"/>
  <c r="BA44" i="12"/>
  <c r="AZ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V44" i="12" s="1"/>
  <c r="C44" i="12"/>
  <c r="U44" i="12" s="1"/>
  <c r="B44" i="12"/>
  <c r="A44" i="12"/>
  <c r="BB43" i="12"/>
  <c r="BA43" i="12"/>
  <c r="AZ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V43" i="12" s="1"/>
  <c r="E43" i="12"/>
  <c r="D43" i="12"/>
  <c r="C43" i="12"/>
  <c r="U43" i="12" s="1"/>
  <c r="B43" i="12"/>
  <c r="A43" i="12"/>
  <c r="BB42" i="12"/>
  <c r="BA42" i="12"/>
  <c r="AZ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V42" i="12" s="1"/>
  <c r="C42" i="12"/>
  <c r="U42" i="12" s="1"/>
  <c r="B42" i="12"/>
  <c r="A42" i="12"/>
  <c r="BB41" i="12"/>
  <c r="BA41" i="12"/>
  <c r="AZ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V41" i="12" s="1"/>
  <c r="E41" i="12"/>
  <c r="D41" i="12"/>
  <c r="C41" i="12"/>
  <c r="U41" i="12" s="1"/>
  <c r="B41" i="12"/>
  <c r="A41" i="12"/>
  <c r="BB40" i="12"/>
  <c r="BA40" i="12"/>
  <c r="AZ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V40" i="12" s="1"/>
  <c r="C40" i="12"/>
  <c r="U40" i="12" s="1"/>
  <c r="B40" i="12"/>
  <c r="A40" i="12"/>
  <c r="BB39" i="12"/>
  <c r="BA39" i="12"/>
  <c r="AZ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V39" i="12" s="1"/>
  <c r="E39" i="12"/>
  <c r="D39" i="12"/>
  <c r="C39" i="12"/>
  <c r="U39" i="12" s="1"/>
  <c r="B39" i="12"/>
  <c r="A39" i="12"/>
  <c r="BB38" i="12"/>
  <c r="BA38" i="12"/>
  <c r="AZ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V38" i="12" s="1"/>
  <c r="C38" i="12"/>
  <c r="U38" i="12" s="1"/>
  <c r="B38" i="12"/>
  <c r="A38" i="12"/>
  <c r="BB37" i="12"/>
  <c r="BA37" i="12"/>
  <c r="AZ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V37" i="12" s="1"/>
  <c r="E37" i="12"/>
  <c r="D37" i="12"/>
  <c r="C37" i="12"/>
  <c r="U37" i="12" s="1"/>
  <c r="B37" i="12"/>
  <c r="A37" i="12"/>
  <c r="BB36" i="12"/>
  <c r="BA36" i="12"/>
  <c r="AZ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U36" i="12" s="1"/>
  <c r="D36" i="12"/>
  <c r="V36" i="12" s="1"/>
  <c r="C36" i="12"/>
  <c r="B36" i="12"/>
  <c r="A36" i="12"/>
  <c r="BB35" i="12"/>
  <c r="BA35" i="12"/>
  <c r="AZ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V35" i="12" s="1"/>
  <c r="E35" i="12"/>
  <c r="D35" i="12"/>
  <c r="C35" i="12"/>
  <c r="U35" i="12" s="1"/>
  <c r="B35" i="12"/>
  <c r="A35" i="12"/>
  <c r="BB34" i="12"/>
  <c r="BA34" i="12"/>
  <c r="AZ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U34" i="12" s="1"/>
  <c r="D34" i="12"/>
  <c r="V34" i="12" s="1"/>
  <c r="C34" i="12"/>
  <c r="B34" i="12"/>
  <c r="A34" i="12"/>
  <c r="BB33" i="12"/>
  <c r="BA33" i="12"/>
  <c r="AZ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V33" i="12" s="1"/>
  <c r="E33" i="12"/>
  <c r="D33" i="12"/>
  <c r="C33" i="12"/>
  <c r="U33" i="12" s="1"/>
  <c r="B33" i="12"/>
  <c r="A33" i="12"/>
  <c r="BB32" i="12"/>
  <c r="BA32" i="12"/>
  <c r="AZ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U32" i="12" s="1"/>
  <c r="D32" i="12"/>
  <c r="V32" i="12" s="1"/>
  <c r="C32" i="12"/>
  <c r="B32" i="12"/>
  <c r="A32" i="12"/>
  <c r="BB31" i="12"/>
  <c r="BA31" i="12"/>
  <c r="AZ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V31" i="12" s="1"/>
  <c r="E31" i="12"/>
  <c r="D31" i="12"/>
  <c r="C31" i="12"/>
  <c r="U31" i="12" s="1"/>
  <c r="B31" i="12"/>
  <c r="A31" i="12"/>
  <c r="BB30" i="12"/>
  <c r="BA30" i="12"/>
  <c r="AZ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V30" i="12" s="1"/>
  <c r="C30" i="12"/>
  <c r="U30" i="12" s="1"/>
  <c r="B30" i="12"/>
  <c r="A30" i="12"/>
  <c r="BB29" i="12"/>
  <c r="BA29" i="12"/>
  <c r="AZ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V29" i="12" s="1"/>
  <c r="E29" i="12"/>
  <c r="D29" i="12"/>
  <c r="C29" i="12"/>
  <c r="U29" i="12" s="1"/>
  <c r="B29" i="12"/>
  <c r="A29" i="12"/>
  <c r="BB28" i="12"/>
  <c r="BA28" i="12"/>
  <c r="AZ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V28" i="12" s="1"/>
  <c r="C28" i="12"/>
  <c r="U28" i="12" s="1"/>
  <c r="B28" i="12"/>
  <c r="A28" i="12"/>
  <c r="BB27" i="12"/>
  <c r="BA27" i="12"/>
  <c r="AZ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V27" i="12" s="1"/>
  <c r="E27" i="12"/>
  <c r="D27" i="12"/>
  <c r="C27" i="12"/>
  <c r="U27" i="12" s="1"/>
  <c r="B27" i="12"/>
  <c r="A27" i="12"/>
  <c r="BB26" i="12"/>
  <c r="BA26" i="12"/>
  <c r="AZ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V26" i="12" s="1"/>
  <c r="C26" i="12"/>
  <c r="U26" i="12" s="1"/>
  <c r="B26" i="12"/>
  <c r="A26" i="12"/>
  <c r="BB25" i="12"/>
  <c r="BA25" i="12"/>
  <c r="AZ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V25" i="12" s="1"/>
  <c r="E25" i="12"/>
  <c r="D25" i="12"/>
  <c r="C25" i="12"/>
  <c r="U25" i="12" s="1"/>
  <c r="B25" i="12"/>
  <c r="A25" i="12"/>
  <c r="BB24" i="12"/>
  <c r="BA24" i="12"/>
  <c r="AZ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V24" i="12" s="1"/>
  <c r="C24" i="12"/>
  <c r="U24" i="12" s="1"/>
  <c r="B24" i="12"/>
  <c r="A24" i="12"/>
  <c r="BB23" i="12"/>
  <c r="BA23" i="12"/>
  <c r="AZ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V23" i="12" s="1"/>
  <c r="E23" i="12"/>
  <c r="D23" i="12"/>
  <c r="C23" i="12"/>
  <c r="U23" i="12" s="1"/>
  <c r="B23" i="12"/>
  <c r="A23" i="12"/>
  <c r="BB22" i="12"/>
  <c r="BA22" i="12"/>
  <c r="AZ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V22" i="12" s="1"/>
  <c r="C22" i="12"/>
  <c r="U22" i="12" s="1"/>
  <c r="B22" i="12"/>
  <c r="A22" i="12"/>
  <c r="BB21" i="12"/>
  <c r="BA21" i="12"/>
  <c r="AZ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V21" i="12" s="1"/>
  <c r="E21" i="12"/>
  <c r="D21" i="12"/>
  <c r="C21" i="12"/>
  <c r="U21" i="12" s="1"/>
  <c r="B21" i="12"/>
  <c r="A21" i="12"/>
  <c r="BB20" i="12"/>
  <c r="BA20" i="12"/>
  <c r="AZ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V20" i="12" s="1"/>
  <c r="C20" i="12"/>
  <c r="U20" i="12" s="1"/>
  <c r="B20" i="12"/>
  <c r="A20" i="12"/>
  <c r="BB19" i="12"/>
  <c r="BA19" i="12"/>
  <c r="AZ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V19" i="12" s="1"/>
  <c r="E19" i="12"/>
  <c r="D19" i="12"/>
  <c r="C19" i="12"/>
  <c r="U19" i="12" s="1"/>
  <c r="B19" i="12"/>
  <c r="A19" i="12"/>
  <c r="BB18" i="12"/>
  <c r="BA18" i="12"/>
  <c r="AZ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V18" i="12" s="1"/>
  <c r="C18" i="12"/>
  <c r="U18" i="12" s="1"/>
  <c r="B18" i="12"/>
  <c r="A18" i="12"/>
  <c r="BB17" i="12"/>
  <c r="BA17" i="12"/>
  <c r="AZ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V17" i="12" s="1"/>
  <c r="E17" i="12"/>
  <c r="D17" i="12"/>
  <c r="C17" i="12"/>
  <c r="U17" i="12" s="1"/>
  <c r="B17" i="12"/>
  <c r="A17" i="12"/>
  <c r="BB16" i="12"/>
  <c r="BA16" i="12"/>
  <c r="AZ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V16" i="12" s="1"/>
  <c r="C16" i="12"/>
  <c r="U16" i="12" s="1"/>
  <c r="B16" i="12"/>
  <c r="A16" i="12"/>
  <c r="BB15" i="12"/>
  <c r="BA15" i="12"/>
  <c r="AZ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V15" i="12" s="1"/>
  <c r="E15" i="12"/>
  <c r="D15" i="12"/>
  <c r="C15" i="12"/>
  <c r="U15" i="12" s="1"/>
  <c r="B15" i="12"/>
  <c r="A15" i="12"/>
  <c r="BB14" i="12"/>
  <c r="BA14" i="12"/>
  <c r="AZ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V14" i="12" s="1"/>
  <c r="C14" i="12"/>
  <c r="U14" i="12" s="1"/>
  <c r="B14" i="12"/>
  <c r="A14" i="12"/>
  <c r="BB13" i="12"/>
  <c r="BA13" i="12"/>
  <c r="AZ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V13" i="12" s="1"/>
  <c r="E13" i="12"/>
  <c r="D13" i="12"/>
  <c r="C13" i="12"/>
  <c r="U13" i="12" s="1"/>
  <c r="B13" i="12"/>
  <c r="A13" i="12"/>
  <c r="BB12" i="12"/>
  <c r="BA12" i="12"/>
  <c r="AZ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V12" i="12" s="1"/>
  <c r="C12" i="12"/>
  <c r="U12" i="12" s="1"/>
  <c r="B12" i="12"/>
  <c r="A12" i="12"/>
  <c r="BB11" i="12"/>
  <c r="BA11" i="12"/>
  <c r="AZ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V11" i="12" s="1"/>
  <c r="E11" i="12"/>
  <c r="D11" i="12"/>
  <c r="C11" i="12"/>
  <c r="U11" i="12" s="1"/>
  <c r="B11" i="12"/>
  <c r="A11" i="12"/>
  <c r="BB10" i="12"/>
  <c r="BA10" i="12"/>
  <c r="AZ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U10" i="12" s="1"/>
  <c r="D10" i="12"/>
  <c r="V10" i="12" s="1"/>
  <c r="C10" i="12"/>
  <c r="B10" i="12"/>
  <c r="A10" i="12"/>
  <c r="BB9" i="12"/>
  <c r="BA9" i="12"/>
  <c r="AZ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V9" i="12" s="1"/>
  <c r="E9" i="12"/>
  <c r="D9" i="12"/>
  <c r="C9" i="12"/>
  <c r="U9" i="12" s="1"/>
  <c r="B9" i="12"/>
  <c r="A9" i="12"/>
  <c r="BB8" i="12"/>
  <c r="BA8" i="12"/>
  <c r="BA52" i="12" s="1"/>
  <c r="AZ8" i="12"/>
  <c r="AZ52" i="12" s="1"/>
  <c r="T8" i="12"/>
  <c r="T52" i="12" s="1"/>
  <c r="S8" i="12"/>
  <c r="S52" i="12" s="1"/>
  <c r="R8" i="12"/>
  <c r="R52" i="12" s="1"/>
  <c r="Q8" i="12"/>
  <c r="Q52" i="12" s="1"/>
  <c r="P8" i="12"/>
  <c r="P52" i="12" s="1"/>
  <c r="O8" i="12"/>
  <c r="O52" i="12" s="1"/>
  <c r="N8" i="12"/>
  <c r="N52" i="12" s="1"/>
  <c r="M8" i="12"/>
  <c r="M52" i="12" s="1"/>
  <c r="L8" i="12"/>
  <c r="L52" i="12" s="1"/>
  <c r="K8" i="12"/>
  <c r="K52" i="12" s="1"/>
  <c r="J8" i="12"/>
  <c r="J52" i="12" s="1"/>
  <c r="I8" i="12"/>
  <c r="I52" i="12" s="1"/>
  <c r="H8" i="12"/>
  <c r="H52" i="12" s="1"/>
  <c r="G8" i="12"/>
  <c r="G52" i="12" s="1"/>
  <c r="F8" i="12"/>
  <c r="F52" i="12" s="1"/>
  <c r="E8" i="12"/>
  <c r="U8" i="12" s="1"/>
  <c r="U52" i="12" s="1"/>
  <c r="D8" i="12"/>
  <c r="D52" i="12" s="1"/>
  <c r="C8" i="12"/>
  <c r="C52" i="12" s="1"/>
  <c r="B8" i="12"/>
  <c r="A8" i="12"/>
  <c r="AA52" i="11"/>
  <c r="C52" i="11"/>
  <c r="AA51" i="11"/>
  <c r="C51" i="11"/>
  <c r="AT50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AV49" i="11"/>
  <c r="AU49" i="11"/>
  <c r="B49" i="11"/>
  <c r="A49" i="11"/>
  <c r="AV48" i="11"/>
  <c r="AU48" i="11"/>
  <c r="B48" i="11"/>
  <c r="A48" i="11"/>
  <c r="AV47" i="11"/>
  <c r="AU47" i="11"/>
  <c r="B47" i="11"/>
  <c r="A47" i="11"/>
  <c r="AV46" i="11"/>
  <c r="AU46" i="11"/>
  <c r="B46" i="11"/>
  <c r="A46" i="11"/>
  <c r="AV45" i="11"/>
  <c r="AU45" i="11"/>
  <c r="B45" i="11"/>
  <c r="A45" i="11"/>
  <c r="AV44" i="11"/>
  <c r="AU44" i="11"/>
  <c r="B44" i="11"/>
  <c r="A44" i="11"/>
  <c r="AV43" i="11"/>
  <c r="AU43" i="11"/>
  <c r="B43" i="11"/>
  <c r="A43" i="11"/>
  <c r="AV42" i="11"/>
  <c r="AU42" i="11"/>
  <c r="B42" i="11"/>
  <c r="A42" i="11"/>
  <c r="AV41" i="11"/>
  <c r="AU41" i="11"/>
  <c r="B41" i="11"/>
  <c r="A41" i="11"/>
  <c r="AV40" i="11"/>
  <c r="AU40" i="11"/>
  <c r="B40" i="11"/>
  <c r="A40" i="11"/>
  <c r="AV39" i="11"/>
  <c r="AU39" i="11"/>
  <c r="B39" i="11"/>
  <c r="A39" i="11"/>
  <c r="AV38" i="11"/>
  <c r="AU38" i="11"/>
  <c r="B38" i="11"/>
  <c r="A38" i="11"/>
  <c r="AV37" i="11"/>
  <c r="AU37" i="11"/>
  <c r="B37" i="11"/>
  <c r="A37" i="11"/>
  <c r="AV36" i="11"/>
  <c r="AU36" i="11"/>
  <c r="B36" i="11"/>
  <c r="A36" i="11"/>
  <c r="AV35" i="11"/>
  <c r="AU35" i="11"/>
  <c r="B35" i="11"/>
  <c r="A35" i="11"/>
  <c r="AV34" i="11"/>
  <c r="AU34" i="11"/>
  <c r="B34" i="11"/>
  <c r="A34" i="11"/>
  <c r="AV33" i="11"/>
  <c r="AU33" i="11"/>
  <c r="B33" i="11"/>
  <c r="A33" i="11"/>
  <c r="AV32" i="11"/>
  <c r="AU32" i="11"/>
  <c r="B32" i="11"/>
  <c r="A32" i="11"/>
  <c r="AV31" i="11"/>
  <c r="AU31" i="11"/>
  <c r="B31" i="11"/>
  <c r="A31" i="11"/>
  <c r="AV30" i="11"/>
  <c r="AU30" i="11"/>
  <c r="B30" i="11"/>
  <c r="A30" i="11"/>
  <c r="AV29" i="11"/>
  <c r="AU29" i="11"/>
  <c r="B29" i="11"/>
  <c r="A29" i="11"/>
  <c r="AV28" i="11"/>
  <c r="AU28" i="11"/>
  <c r="B28" i="11"/>
  <c r="A28" i="11"/>
  <c r="AV27" i="11"/>
  <c r="AU27" i="11"/>
  <c r="B27" i="11"/>
  <c r="A27" i="11"/>
  <c r="AV26" i="11"/>
  <c r="AU26" i="11"/>
  <c r="B26" i="11"/>
  <c r="A26" i="11"/>
  <c r="AV25" i="11"/>
  <c r="AU25" i="11"/>
  <c r="B25" i="11"/>
  <c r="A25" i="11"/>
  <c r="AV24" i="11"/>
  <c r="AU24" i="11"/>
  <c r="B24" i="11"/>
  <c r="A24" i="11"/>
  <c r="AV23" i="11"/>
  <c r="AU23" i="11"/>
  <c r="B23" i="11"/>
  <c r="A23" i="11"/>
  <c r="AV22" i="11"/>
  <c r="AU22" i="11"/>
  <c r="B22" i="11"/>
  <c r="A22" i="11"/>
  <c r="AV21" i="11"/>
  <c r="AU21" i="11"/>
  <c r="B21" i="11"/>
  <c r="A21" i="11"/>
  <c r="AV20" i="11"/>
  <c r="AU20" i="11"/>
  <c r="B20" i="11"/>
  <c r="A20" i="11"/>
  <c r="AV19" i="11"/>
  <c r="AU19" i="11"/>
  <c r="B19" i="11"/>
  <c r="A19" i="11"/>
  <c r="AV18" i="11"/>
  <c r="AU18" i="11"/>
  <c r="B18" i="11"/>
  <c r="A18" i="11"/>
  <c r="AV17" i="11"/>
  <c r="AU17" i="11"/>
  <c r="B17" i="11"/>
  <c r="A17" i="11"/>
  <c r="AV16" i="11"/>
  <c r="AU16" i="11"/>
  <c r="B16" i="11"/>
  <c r="A16" i="11"/>
  <c r="AV15" i="11"/>
  <c r="AU15" i="11"/>
  <c r="B15" i="11"/>
  <c r="A15" i="11"/>
  <c r="AV14" i="11"/>
  <c r="AU14" i="11"/>
  <c r="B14" i="11"/>
  <c r="A14" i="11"/>
  <c r="AV13" i="11"/>
  <c r="AU13" i="11"/>
  <c r="B13" i="11"/>
  <c r="A13" i="11"/>
  <c r="AV12" i="11"/>
  <c r="AU12" i="11"/>
  <c r="B12" i="11"/>
  <c r="A12" i="11"/>
  <c r="AV11" i="11"/>
  <c r="AU11" i="11"/>
  <c r="B11" i="11"/>
  <c r="A11" i="11"/>
  <c r="AV10" i="11"/>
  <c r="AU10" i="11"/>
  <c r="B10" i="11"/>
  <c r="A10" i="11"/>
  <c r="AV9" i="11"/>
  <c r="AU9" i="11"/>
  <c r="B9" i="11"/>
  <c r="A9" i="11"/>
  <c r="AV8" i="11"/>
  <c r="AU8" i="11"/>
  <c r="B8" i="11"/>
  <c r="A8" i="11"/>
  <c r="AV7" i="11"/>
  <c r="AU7" i="11"/>
  <c r="B7" i="11"/>
  <c r="A7" i="11"/>
  <c r="AV6" i="11"/>
  <c r="AV50" i="11" s="1"/>
  <c r="AU6" i="11"/>
  <c r="AU50" i="11" s="1"/>
  <c r="B6" i="11"/>
  <c r="A6" i="11"/>
  <c r="A52" i="10"/>
  <c r="A51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P49" i="10"/>
  <c r="O49" i="10"/>
  <c r="B49" i="10"/>
  <c r="A49" i="10"/>
  <c r="P48" i="10"/>
  <c r="O48" i="10"/>
  <c r="B48" i="10"/>
  <c r="A48" i="10"/>
  <c r="P47" i="10"/>
  <c r="O47" i="10"/>
  <c r="B47" i="10"/>
  <c r="A47" i="10"/>
  <c r="P46" i="10"/>
  <c r="O46" i="10"/>
  <c r="B46" i="10"/>
  <c r="A46" i="10"/>
  <c r="P45" i="10"/>
  <c r="O45" i="10"/>
  <c r="B45" i="10"/>
  <c r="A45" i="10"/>
  <c r="P44" i="10"/>
  <c r="O44" i="10"/>
  <c r="B44" i="10"/>
  <c r="A44" i="10"/>
  <c r="P43" i="10"/>
  <c r="O43" i="10"/>
  <c r="B43" i="10"/>
  <c r="A43" i="10"/>
  <c r="P42" i="10"/>
  <c r="O42" i="10"/>
  <c r="B42" i="10"/>
  <c r="A42" i="10"/>
  <c r="P41" i="10"/>
  <c r="O41" i="10"/>
  <c r="B41" i="10"/>
  <c r="A41" i="10"/>
  <c r="P40" i="10"/>
  <c r="O40" i="10"/>
  <c r="B40" i="10"/>
  <c r="A40" i="10"/>
  <c r="P39" i="10"/>
  <c r="O39" i="10"/>
  <c r="B39" i="10"/>
  <c r="A39" i="10"/>
  <c r="P38" i="10"/>
  <c r="O38" i="10"/>
  <c r="B38" i="10"/>
  <c r="A38" i="10"/>
  <c r="P37" i="10"/>
  <c r="O37" i="10"/>
  <c r="B37" i="10"/>
  <c r="A37" i="10"/>
  <c r="P36" i="10"/>
  <c r="O36" i="10"/>
  <c r="B36" i="10"/>
  <c r="A36" i="10"/>
  <c r="P35" i="10"/>
  <c r="O35" i="10"/>
  <c r="B35" i="10"/>
  <c r="A35" i="10"/>
  <c r="P34" i="10"/>
  <c r="O34" i="10"/>
  <c r="B34" i="10"/>
  <c r="A34" i="10"/>
  <c r="P33" i="10"/>
  <c r="O33" i="10"/>
  <c r="B33" i="10"/>
  <c r="A33" i="10"/>
  <c r="P32" i="10"/>
  <c r="O32" i="10"/>
  <c r="B32" i="10"/>
  <c r="A32" i="10"/>
  <c r="P31" i="10"/>
  <c r="O31" i="10"/>
  <c r="B31" i="10"/>
  <c r="A31" i="10"/>
  <c r="P30" i="10"/>
  <c r="O30" i="10"/>
  <c r="B30" i="10"/>
  <c r="A30" i="10"/>
  <c r="P29" i="10"/>
  <c r="O29" i="10"/>
  <c r="B29" i="10"/>
  <c r="A29" i="10"/>
  <c r="P28" i="10"/>
  <c r="O28" i="10"/>
  <c r="B28" i="10"/>
  <c r="A28" i="10"/>
  <c r="P27" i="10"/>
  <c r="O27" i="10"/>
  <c r="B27" i="10"/>
  <c r="A27" i="10"/>
  <c r="P26" i="10"/>
  <c r="O26" i="10"/>
  <c r="B26" i="10"/>
  <c r="A26" i="10"/>
  <c r="P25" i="10"/>
  <c r="O25" i="10"/>
  <c r="B25" i="10"/>
  <c r="A25" i="10"/>
  <c r="P24" i="10"/>
  <c r="O24" i="10"/>
  <c r="B24" i="10"/>
  <c r="A24" i="10"/>
  <c r="P23" i="10"/>
  <c r="O23" i="10"/>
  <c r="B23" i="10"/>
  <c r="A23" i="10"/>
  <c r="P22" i="10"/>
  <c r="O22" i="10"/>
  <c r="B22" i="10"/>
  <c r="A22" i="10"/>
  <c r="P21" i="10"/>
  <c r="O21" i="10"/>
  <c r="B21" i="10"/>
  <c r="A21" i="10"/>
  <c r="P20" i="10"/>
  <c r="O20" i="10"/>
  <c r="B20" i="10"/>
  <c r="A20" i="10"/>
  <c r="P19" i="10"/>
  <c r="O19" i="10"/>
  <c r="B19" i="10"/>
  <c r="A19" i="10"/>
  <c r="P18" i="10"/>
  <c r="O18" i="10"/>
  <c r="B18" i="10"/>
  <c r="A18" i="10"/>
  <c r="P17" i="10"/>
  <c r="O17" i="10"/>
  <c r="B17" i="10"/>
  <c r="A17" i="10"/>
  <c r="P16" i="10"/>
  <c r="O16" i="10"/>
  <c r="B16" i="10"/>
  <c r="A16" i="10"/>
  <c r="P15" i="10"/>
  <c r="O15" i="10"/>
  <c r="B15" i="10"/>
  <c r="A15" i="10"/>
  <c r="P14" i="10"/>
  <c r="O14" i="10"/>
  <c r="B14" i="10"/>
  <c r="A14" i="10"/>
  <c r="P13" i="10"/>
  <c r="O13" i="10"/>
  <c r="B13" i="10"/>
  <c r="A13" i="10"/>
  <c r="P12" i="10"/>
  <c r="O12" i="10"/>
  <c r="B12" i="10"/>
  <c r="A12" i="10"/>
  <c r="P11" i="10"/>
  <c r="O11" i="10"/>
  <c r="B11" i="10"/>
  <c r="A11" i="10"/>
  <c r="P10" i="10"/>
  <c r="O10" i="10"/>
  <c r="B10" i="10"/>
  <c r="A10" i="10"/>
  <c r="P9" i="10"/>
  <c r="O9" i="10"/>
  <c r="B9" i="10"/>
  <c r="A9" i="10"/>
  <c r="P8" i="10"/>
  <c r="O8" i="10"/>
  <c r="B8" i="10"/>
  <c r="A8" i="10"/>
  <c r="P7" i="10"/>
  <c r="O7" i="10"/>
  <c r="B7" i="10"/>
  <c r="A7" i="10"/>
  <c r="P6" i="10"/>
  <c r="P50" i="10" s="1"/>
  <c r="O6" i="10"/>
  <c r="O50" i="10" s="1"/>
  <c r="B6" i="10"/>
  <c r="A6" i="10"/>
  <c r="A53" i="9"/>
  <c r="A52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B49" i="9"/>
  <c r="AA49" i="9"/>
  <c r="B49" i="9"/>
  <c r="A49" i="9"/>
  <c r="AB48" i="9"/>
  <c r="AA48" i="9"/>
  <c r="B48" i="9"/>
  <c r="A48" i="9"/>
  <c r="AB47" i="9"/>
  <c r="AA47" i="9"/>
  <c r="B47" i="9"/>
  <c r="A47" i="9"/>
  <c r="AB46" i="9"/>
  <c r="AA46" i="9"/>
  <c r="B46" i="9"/>
  <c r="A46" i="9"/>
  <c r="AB45" i="9"/>
  <c r="AA45" i="9"/>
  <c r="B45" i="9"/>
  <c r="A45" i="9"/>
  <c r="AB44" i="9"/>
  <c r="AA44" i="9"/>
  <c r="B44" i="9"/>
  <c r="A44" i="9"/>
  <c r="AB43" i="9"/>
  <c r="AA43" i="9"/>
  <c r="B43" i="9"/>
  <c r="A43" i="9"/>
  <c r="AB42" i="9"/>
  <c r="AA42" i="9"/>
  <c r="B42" i="9"/>
  <c r="A42" i="9"/>
  <c r="AB41" i="9"/>
  <c r="AA41" i="9"/>
  <c r="B41" i="9"/>
  <c r="A41" i="9"/>
  <c r="AB40" i="9"/>
  <c r="AA40" i="9"/>
  <c r="B40" i="9"/>
  <c r="A40" i="9"/>
  <c r="AB39" i="9"/>
  <c r="AA39" i="9"/>
  <c r="B39" i="9"/>
  <c r="A39" i="9"/>
  <c r="AB38" i="9"/>
  <c r="AA38" i="9"/>
  <c r="B38" i="9"/>
  <c r="A38" i="9"/>
  <c r="AB37" i="9"/>
  <c r="AA37" i="9"/>
  <c r="B37" i="9"/>
  <c r="A37" i="9"/>
  <c r="AB36" i="9"/>
  <c r="AA36" i="9"/>
  <c r="B36" i="9"/>
  <c r="A36" i="9"/>
  <c r="AB35" i="9"/>
  <c r="AA35" i="9"/>
  <c r="B35" i="9"/>
  <c r="A35" i="9"/>
  <c r="AB34" i="9"/>
  <c r="AA34" i="9"/>
  <c r="B34" i="9"/>
  <c r="A34" i="9"/>
  <c r="AB33" i="9"/>
  <c r="AA33" i="9"/>
  <c r="B33" i="9"/>
  <c r="A33" i="9"/>
  <c r="AB32" i="9"/>
  <c r="AA32" i="9"/>
  <c r="B32" i="9"/>
  <c r="A32" i="9"/>
  <c r="AB31" i="9"/>
  <c r="AA31" i="9"/>
  <c r="B31" i="9"/>
  <c r="A31" i="9"/>
  <c r="AB30" i="9"/>
  <c r="AA30" i="9"/>
  <c r="B30" i="9"/>
  <c r="A30" i="9"/>
  <c r="AB29" i="9"/>
  <c r="AA29" i="9"/>
  <c r="B29" i="9"/>
  <c r="A29" i="9"/>
  <c r="AB28" i="9"/>
  <c r="AA28" i="9"/>
  <c r="B28" i="9"/>
  <c r="A28" i="9"/>
  <c r="AB27" i="9"/>
  <c r="AA27" i="9"/>
  <c r="B27" i="9"/>
  <c r="A27" i="9"/>
  <c r="AB26" i="9"/>
  <c r="AA26" i="9"/>
  <c r="B26" i="9"/>
  <c r="A26" i="9"/>
  <c r="AB25" i="9"/>
  <c r="AA25" i="9"/>
  <c r="B25" i="9"/>
  <c r="A25" i="9"/>
  <c r="AB24" i="9"/>
  <c r="AA24" i="9"/>
  <c r="B24" i="9"/>
  <c r="A24" i="9"/>
  <c r="AB23" i="9"/>
  <c r="AA23" i="9"/>
  <c r="B23" i="9"/>
  <c r="A23" i="9"/>
  <c r="AB22" i="9"/>
  <c r="AA22" i="9"/>
  <c r="B22" i="9"/>
  <c r="A22" i="9"/>
  <c r="AB21" i="9"/>
  <c r="AA21" i="9"/>
  <c r="B21" i="9"/>
  <c r="A21" i="9"/>
  <c r="AB20" i="9"/>
  <c r="AA20" i="9"/>
  <c r="B20" i="9"/>
  <c r="A20" i="9"/>
  <c r="AB19" i="9"/>
  <c r="AA19" i="9"/>
  <c r="B19" i="9"/>
  <c r="A19" i="9"/>
  <c r="AB18" i="9"/>
  <c r="AA18" i="9"/>
  <c r="B18" i="9"/>
  <c r="A18" i="9"/>
  <c r="AB17" i="9"/>
  <c r="AA17" i="9"/>
  <c r="B17" i="9"/>
  <c r="A17" i="9"/>
  <c r="AB16" i="9"/>
  <c r="AA16" i="9"/>
  <c r="B16" i="9"/>
  <c r="A16" i="9"/>
  <c r="AB15" i="9"/>
  <c r="AA15" i="9"/>
  <c r="B15" i="9"/>
  <c r="A15" i="9"/>
  <c r="AB14" i="9"/>
  <c r="AA14" i="9"/>
  <c r="B14" i="9"/>
  <c r="A14" i="9"/>
  <c r="AB13" i="9"/>
  <c r="AA13" i="9"/>
  <c r="B13" i="9"/>
  <c r="A13" i="9"/>
  <c r="AB12" i="9"/>
  <c r="AA12" i="9"/>
  <c r="B12" i="9"/>
  <c r="A12" i="9"/>
  <c r="AB11" i="9"/>
  <c r="AA11" i="9"/>
  <c r="B11" i="9"/>
  <c r="A11" i="9"/>
  <c r="AB10" i="9"/>
  <c r="AA10" i="9"/>
  <c r="B10" i="9"/>
  <c r="A10" i="9"/>
  <c r="AB9" i="9"/>
  <c r="AA9" i="9"/>
  <c r="B9" i="9"/>
  <c r="A9" i="9"/>
  <c r="AB8" i="9"/>
  <c r="AA8" i="9"/>
  <c r="B8" i="9"/>
  <c r="A8" i="9"/>
  <c r="AB7" i="9"/>
  <c r="AA7" i="9"/>
  <c r="B7" i="9"/>
  <c r="A7" i="9"/>
  <c r="AB6" i="9"/>
  <c r="AB50" i="9" s="1"/>
  <c r="AA6" i="9"/>
  <c r="AA50" i="9" s="1"/>
  <c r="B6" i="9"/>
  <c r="A6" i="9"/>
  <c r="A52" i="8"/>
  <c r="A51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X49" i="8"/>
  <c r="W49" i="8"/>
  <c r="B49" i="8"/>
  <c r="A49" i="8"/>
  <c r="X48" i="8"/>
  <c r="W48" i="8"/>
  <c r="B48" i="8"/>
  <c r="A48" i="8"/>
  <c r="X47" i="8"/>
  <c r="W47" i="8"/>
  <c r="B47" i="8"/>
  <c r="A47" i="8"/>
  <c r="X46" i="8"/>
  <c r="W46" i="8"/>
  <c r="B46" i="8"/>
  <c r="A46" i="8"/>
  <c r="X45" i="8"/>
  <c r="W45" i="8"/>
  <c r="B45" i="8"/>
  <c r="A45" i="8"/>
  <c r="X44" i="8"/>
  <c r="W44" i="8"/>
  <c r="B44" i="8"/>
  <c r="A44" i="8"/>
  <c r="X43" i="8"/>
  <c r="W43" i="8"/>
  <c r="B43" i="8"/>
  <c r="A43" i="8"/>
  <c r="X42" i="8"/>
  <c r="W42" i="8"/>
  <c r="B42" i="8"/>
  <c r="A42" i="8"/>
  <c r="X41" i="8"/>
  <c r="W41" i="8"/>
  <c r="B41" i="8"/>
  <c r="A41" i="8"/>
  <c r="X40" i="8"/>
  <c r="W40" i="8"/>
  <c r="B40" i="8"/>
  <c r="A40" i="8"/>
  <c r="X39" i="8"/>
  <c r="W39" i="8"/>
  <c r="B39" i="8"/>
  <c r="A39" i="8"/>
  <c r="X38" i="8"/>
  <c r="W38" i="8"/>
  <c r="B38" i="8"/>
  <c r="A38" i="8"/>
  <c r="X37" i="8"/>
  <c r="W37" i="8"/>
  <c r="B37" i="8"/>
  <c r="A37" i="8"/>
  <c r="X36" i="8"/>
  <c r="W36" i="8"/>
  <c r="B36" i="8"/>
  <c r="A36" i="8"/>
  <c r="X35" i="8"/>
  <c r="W35" i="8"/>
  <c r="B35" i="8"/>
  <c r="A35" i="8"/>
  <c r="X34" i="8"/>
  <c r="W34" i="8"/>
  <c r="B34" i="8"/>
  <c r="A34" i="8"/>
  <c r="X33" i="8"/>
  <c r="W33" i="8"/>
  <c r="B33" i="8"/>
  <c r="A33" i="8"/>
  <c r="X32" i="8"/>
  <c r="W32" i="8"/>
  <c r="B32" i="8"/>
  <c r="A32" i="8"/>
  <c r="X31" i="8"/>
  <c r="W31" i="8"/>
  <c r="B31" i="8"/>
  <c r="A31" i="8"/>
  <c r="X30" i="8"/>
  <c r="W30" i="8"/>
  <c r="B30" i="8"/>
  <c r="A30" i="8"/>
  <c r="X29" i="8"/>
  <c r="W29" i="8"/>
  <c r="B29" i="8"/>
  <c r="A29" i="8"/>
  <c r="X28" i="8"/>
  <c r="W28" i="8"/>
  <c r="B28" i="8"/>
  <c r="A28" i="8"/>
  <c r="X27" i="8"/>
  <c r="W27" i="8"/>
  <c r="B27" i="8"/>
  <c r="A27" i="8"/>
  <c r="X26" i="8"/>
  <c r="W26" i="8"/>
  <c r="B26" i="8"/>
  <c r="A26" i="8"/>
  <c r="X25" i="8"/>
  <c r="W25" i="8"/>
  <c r="B25" i="8"/>
  <c r="A25" i="8"/>
  <c r="X24" i="8"/>
  <c r="W24" i="8"/>
  <c r="B24" i="8"/>
  <c r="A24" i="8"/>
  <c r="X23" i="8"/>
  <c r="W23" i="8"/>
  <c r="B23" i="8"/>
  <c r="A23" i="8"/>
  <c r="X22" i="8"/>
  <c r="W22" i="8"/>
  <c r="B22" i="8"/>
  <c r="A22" i="8"/>
  <c r="X21" i="8"/>
  <c r="W21" i="8"/>
  <c r="B21" i="8"/>
  <c r="A21" i="8"/>
  <c r="X20" i="8"/>
  <c r="W20" i="8"/>
  <c r="B20" i="8"/>
  <c r="A20" i="8"/>
  <c r="X19" i="8"/>
  <c r="W19" i="8"/>
  <c r="B19" i="8"/>
  <c r="A19" i="8"/>
  <c r="X18" i="8"/>
  <c r="W18" i="8"/>
  <c r="B18" i="8"/>
  <c r="A18" i="8"/>
  <c r="X17" i="8"/>
  <c r="W17" i="8"/>
  <c r="B17" i="8"/>
  <c r="A17" i="8"/>
  <c r="X16" i="8"/>
  <c r="W16" i="8"/>
  <c r="B16" i="8"/>
  <c r="A16" i="8"/>
  <c r="X15" i="8"/>
  <c r="W15" i="8"/>
  <c r="B15" i="8"/>
  <c r="A15" i="8"/>
  <c r="X14" i="8"/>
  <c r="W14" i="8"/>
  <c r="B14" i="8"/>
  <c r="A14" i="8"/>
  <c r="X13" i="8"/>
  <c r="W13" i="8"/>
  <c r="B13" i="8"/>
  <c r="A13" i="8"/>
  <c r="X12" i="8"/>
  <c r="W12" i="8"/>
  <c r="B12" i="8"/>
  <c r="A12" i="8"/>
  <c r="X11" i="8"/>
  <c r="W11" i="8"/>
  <c r="B11" i="8"/>
  <c r="A11" i="8"/>
  <c r="X10" i="8"/>
  <c r="W10" i="8"/>
  <c r="B10" i="8"/>
  <c r="A10" i="8"/>
  <c r="X9" i="8"/>
  <c r="W9" i="8"/>
  <c r="B9" i="8"/>
  <c r="A9" i="8"/>
  <c r="X8" i="8"/>
  <c r="W8" i="8"/>
  <c r="B8" i="8"/>
  <c r="A8" i="8"/>
  <c r="X7" i="8"/>
  <c r="W7" i="8"/>
  <c r="B7" i="8"/>
  <c r="A7" i="8"/>
  <c r="X6" i="8"/>
  <c r="X50" i="8" s="1"/>
  <c r="W6" i="8"/>
  <c r="W50" i="8" s="1"/>
  <c r="B6" i="8"/>
  <c r="A6" i="8"/>
  <c r="A54" i="7"/>
  <c r="A53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X50" i="7"/>
  <c r="W50" i="7"/>
  <c r="B50" i="7"/>
  <c r="A50" i="7"/>
  <c r="X49" i="7"/>
  <c r="W49" i="7"/>
  <c r="B49" i="7"/>
  <c r="A49" i="7"/>
  <c r="X48" i="7"/>
  <c r="W48" i="7"/>
  <c r="B48" i="7"/>
  <c r="A48" i="7"/>
  <c r="X47" i="7"/>
  <c r="W47" i="7"/>
  <c r="B47" i="7"/>
  <c r="A47" i="7"/>
  <c r="X46" i="7"/>
  <c r="W46" i="7"/>
  <c r="B46" i="7"/>
  <c r="A46" i="7"/>
  <c r="X45" i="7"/>
  <c r="W45" i="7"/>
  <c r="B45" i="7"/>
  <c r="A45" i="7"/>
  <c r="X44" i="7"/>
  <c r="W44" i="7"/>
  <c r="B44" i="7"/>
  <c r="A44" i="7"/>
  <c r="X43" i="7"/>
  <c r="W43" i="7"/>
  <c r="B43" i="7"/>
  <c r="A43" i="7"/>
  <c r="X42" i="7"/>
  <c r="W42" i="7"/>
  <c r="B42" i="7"/>
  <c r="A42" i="7"/>
  <c r="X41" i="7"/>
  <c r="W41" i="7"/>
  <c r="B41" i="7"/>
  <c r="A41" i="7"/>
  <c r="X40" i="7"/>
  <c r="W40" i="7"/>
  <c r="B40" i="7"/>
  <c r="A40" i="7"/>
  <c r="X39" i="7"/>
  <c r="W39" i="7"/>
  <c r="B39" i="7"/>
  <c r="A39" i="7"/>
  <c r="X38" i="7"/>
  <c r="W38" i="7"/>
  <c r="B38" i="7"/>
  <c r="A38" i="7"/>
  <c r="X37" i="7"/>
  <c r="W37" i="7"/>
  <c r="B37" i="7"/>
  <c r="A37" i="7"/>
  <c r="X36" i="7"/>
  <c r="W36" i="7"/>
  <c r="B36" i="7"/>
  <c r="A36" i="7"/>
  <c r="X35" i="7"/>
  <c r="W35" i="7"/>
  <c r="B35" i="7"/>
  <c r="A35" i="7"/>
  <c r="X34" i="7"/>
  <c r="W34" i="7"/>
  <c r="B34" i="7"/>
  <c r="A34" i="7"/>
  <c r="X33" i="7"/>
  <c r="W33" i="7"/>
  <c r="B33" i="7"/>
  <c r="A33" i="7"/>
  <c r="X32" i="7"/>
  <c r="W32" i="7"/>
  <c r="B32" i="7"/>
  <c r="A32" i="7"/>
  <c r="X31" i="7"/>
  <c r="W31" i="7"/>
  <c r="B31" i="7"/>
  <c r="A31" i="7"/>
  <c r="X30" i="7"/>
  <c r="W30" i="7"/>
  <c r="B30" i="7"/>
  <c r="A30" i="7"/>
  <c r="X29" i="7"/>
  <c r="W29" i="7"/>
  <c r="B29" i="7"/>
  <c r="A29" i="7"/>
  <c r="X28" i="7"/>
  <c r="W28" i="7"/>
  <c r="B28" i="7"/>
  <c r="A28" i="7"/>
  <c r="X27" i="7"/>
  <c r="W27" i="7"/>
  <c r="B27" i="7"/>
  <c r="A27" i="7"/>
  <c r="X26" i="7"/>
  <c r="W26" i="7"/>
  <c r="B26" i="7"/>
  <c r="A26" i="7"/>
  <c r="X25" i="7"/>
  <c r="W25" i="7"/>
  <c r="B25" i="7"/>
  <c r="A25" i="7"/>
  <c r="X24" i="7"/>
  <c r="W24" i="7"/>
  <c r="B24" i="7"/>
  <c r="A24" i="7"/>
  <c r="X23" i="7"/>
  <c r="W23" i="7"/>
  <c r="B23" i="7"/>
  <c r="A23" i="7"/>
  <c r="X22" i="7"/>
  <c r="W22" i="7"/>
  <c r="B22" i="7"/>
  <c r="A22" i="7"/>
  <c r="X21" i="7"/>
  <c r="W21" i="7"/>
  <c r="B21" i="7"/>
  <c r="A21" i="7"/>
  <c r="X20" i="7"/>
  <c r="W20" i="7"/>
  <c r="B20" i="7"/>
  <c r="A20" i="7"/>
  <c r="X19" i="7"/>
  <c r="W19" i="7"/>
  <c r="B19" i="7"/>
  <c r="A19" i="7"/>
  <c r="X18" i="7"/>
  <c r="W18" i="7"/>
  <c r="B18" i="7"/>
  <c r="A18" i="7"/>
  <c r="X17" i="7"/>
  <c r="W17" i="7"/>
  <c r="B17" i="7"/>
  <c r="A17" i="7"/>
  <c r="X16" i="7"/>
  <c r="W16" i="7"/>
  <c r="B16" i="7"/>
  <c r="A16" i="7"/>
  <c r="X15" i="7"/>
  <c r="W15" i="7"/>
  <c r="B15" i="7"/>
  <c r="A15" i="7"/>
  <c r="X14" i="7"/>
  <c r="W14" i="7"/>
  <c r="B14" i="7"/>
  <c r="A14" i="7"/>
  <c r="X13" i="7"/>
  <c r="W13" i="7"/>
  <c r="B13" i="7"/>
  <c r="A13" i="7"/>
  <c r="X12" i="7"/>
  <c r="W12" i="7"/>
  <c r="B12" i="7"/>
  <c r="A12" i="7"/>
  <c r="X11" i="7"/>
  <c r="W11" i="7"/>
  <c r="B11" i="7"/>
  <c r="A11" i="7"/>
  <c r="X10" i="7"/>
  <c r="W10" i="7"/>
  <c r="B10" i="7"/>
  <c r="A10" i="7"/>
  <c r="X9" i="7"/>
  <c r="W9" i="7"/>
  <c r="B9" i="7"/>
  <c r="A9" i="7"/>
  <c r="X8" i="7"/>
  <c r="W8" i="7"/>
  <c r="B8" i="7"/>
  <c r="A8" i="7"/>
  <c r="X7" i="7"/>
  <c r="X51" i="7" s="1"/>
  <c r="W7" i="7"/>
  <c r="B7" i="7"/>
  <c r="A7" i="7"/>
  <c r="A54" i="6"/>
  <c r="A53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T50" i="6"/>
  <c r="S50" i="6"/>
  <c r="B50" i="6"/>
  <c r="A50" i="6"/>
  <c r="T49" i="6"/>
  <c r="S49" i="6"/>
  <c r="B49" i="6"/>
  <c r="A49" i="6"/>
  <c r="T48" i="6"/>
  <c r="S48" i="6"/>
  <c r="B48" i="6"/>
  <c r="A48" i="6"/>
  <c r="T47" i="6"/>
  <c r="S47" i="6"/>
  <c r="B47" i="6"/>
  <c r="A47" i="6"/>
  <c r="T46" i="6"/>
  <c r="S46" i="6"/>
  <c r="B46" i="6"/>
  <c r="A46" i="6"/>
  <c r="T45" i="6"/>
  <c r="S45" i="6"/>
  <c r="B45" i="6"/>
  <c r="A45" i="6"/>
  <c r="T44" i="6"/>
  <c r="S44" i="6"/>
  <c r="B44" i="6"/>
  <c r="A44" i="6"/>
  <c r="T43" i="6"/>
  <c r="S43" i="6"/>
  <c r="B43" i="6"/>
  <c r="A43" i="6"/>
  <c r="T42" i="6"/>
  <c r="S42" i="6"/>
  <c r="B42" i="6"/>
  <c r="A42" i="6"/>
  <c r="T41" i="6"/>
  <c r="S41" i="6"/>
  <c r="B41" i="6"/>
  <c r="A41" i="6"/>
  <c r="T40" i="6"/>
  <c r="S40" i="6"/>
  <c r="B40" i="6"/>
  <c r="A40" i="6"/>
  <c r="T39" i="6"/>
  <c r="S39" i="6"/>
  <c r="B39" i="6"/>
  <c r="A39" i="6"/>
  <c r="T38" i="6"/>
  <c r="S38" i="6"/>
  <c r="B38" i="6"/>
  <c r="A38" i="6"/>
  <c r="T37" i="6"/>
  <c r="S37" i="6"/>
  <c r="B37" i="6"/>
  <c r="A37" i="6"/>
  <c r="T36" i="6"/>
  <c r="S36" i="6"/>
  <c r="B36" i="6"/>
  <c r="A36" i="6"/>
  <c r="T35" i="6"/>
  <c r="S35" i="6"/>
  <c r="B35" i="6"/>
  <c r="A35" i="6"/>
  <c r="T34" i="6"/>
  <c r="S34" i="6"/>
  <c r="B34" i="6"/>
  <c r="A34" i="6"/>
  <c r="T33" i="6"/>
  <c r="S33" i="6"/>
  <c r="B33" i="6"/>
  <c r="A33" i="6"/>
  <c r="T32" i="6"/>
  <c r="S32" i="6"/>
  <c r="B32" i="6"/>
  <c r="A32" i="6"/>
  <c r="T31" i="6"/>
  <c r="S31" i="6"/>
  <c r="B31" i="6"/>
  <c r="A31" i="6"/>
  <c r="T30" i="6"/>
  <c r="S30" i="6"/>
  <c r="B30" i="6"/>
  <c r="A30" i="6"/>
  <c r="T29" i="6"/>
  <c r="S29" i="6"/>
  <c r="B29" i="6"/>
  <c r="A29" i="6"/>
  <c r="T28" i="6"/>
  <c r="S28" i="6"/>
  <c r="B28" i="6"/>
  <c r="A28" i="6"/>
  <c r="T27" i="6"/>
  <c r="S27" i="6"/>
  <c r="B27" i="6"/>
  <c r="A27" i="6"/>
  <c r="T26" i="6"/>
  <c r="S26" i="6"/>
  <c r="B26" i="6"/>
  <c r="A26" i="6"/>
  <c r="T25" i="6"/>
  <c r="S25" i="6"/>
  <c r="B25" i="6"/>
  <c r="A25" i="6"/>
  <c r="T24" i="6"/>
  <c r="S24" i="6"/>
  <c r="B24" i="6"/>
  <c r="A24" i="6"/>
  <c r="T23" i="6"/>
  <c r="S23" i="6"/>
  <c r="B23" i="6"/>
  <c r="A23" i="6"/>
  <c r="T22" i="6"/>
  <c r="S22" i="6"/>
  <c r="B22" i="6"/>
  <c r="A22" i="6"/>
  <c r="T21" i="6"/>
  <c r="S21" i="6"/>
  <c r="B21" i="6"/>
  <c r="A21" i="6"/>
  <c r="T20" i="6"/>
  <c r="S20" i="6"/>
  <c r="B20" i="6"/>
  <c r="A20" i="6"/>
  <c r="T19" i="6"/>
  <c r="S19" i="6"/>
  <c r="B19" i="6"/>
  <c r="A19" i="6"/>
  <c r="T18" i="6"/>
  <c r="S18" i="6"/>
  <c r="B18" i="6"/>
  <c r="A18" i="6"/>
  <c r="T17" i="6"/>
  <c r="S17" i="6"/>
  <c r="B17" i="6"/>
  <c r="A17" i="6"/>
  <c r="T16" i="6"/>
  <c r="S16" i="6"/>
  <c r="B16" i="6"/>
  <c r="A16" i="6"/>
  <c r="T15" i="6"/>
  <c r="S15" i="6"/>
  <c r="B15" i="6"/>
  <c r="A15" i="6"/>
  <c r="T14" i="6"/>
  <c r="S14" i="6"/>
  <c r="B14" i="6"/>
  <c r="A14" i="6"/>
  <c r="T13" i="6"/>
  <c r="S13" i="6"/>
  <c r="B13" i="6"/>
  <c r="A13" i="6"/>
  <c r="T12" i="6"/>
  <c r="S12" i="6"/>
  <c r="B12" i="6"/>
  <c r="A12" i="6"/>
  <c r="T11" i="6"/>
  <c r="S11" i="6"/>
  <c r="B11" i="6"/>
  <c r="A11" i="6"/>
  <c r="T10" i="6"/>
  <c r="S10" i="6"/>
  <c r="B10" i="6"/>
  <c r="A10" i="6"/>
  <c r="T9" i="6"/>
  <c r="S9" i="6"/>
  <c r="B9" i="6"/>
  <c r="A9" i="6"/>
  <c r="T8" i="6"/>
  <c r="S8" i="6"/>
  <c r="B8" i="6"/>
  <c r="A8" i="6"/>
  <c r="T7" i="6"/>
  <c r="T51" i="6" s="1"/>
  <c r="S7" i="6"/>
  <c r="S51" i="6" s="1"/>
  <c r="B7" i="6"/>
  <c r="A7" i="6"/>
  <c r="AT50" i="5"/>
  <c r="AS50" i="5"/>
  <c r="AR50" i="5"/>
  <c r="AQ50" i="5"/>
  <c r="AP50" i="5"/>
  <c r="AO50" i="5"/>
  <c r="AN50" i="5"/>
  <c r="AM50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U49" i="5"/>
  <c r="B49" i="5"/>
  <c r="AT5" i="5" s="1"/>
  <c r="A49" i="5"/>
  <c r="AU48" i="5"/>
  <c r="B48" i="5"/>
  <c r="A48" i="5"/>
  <c r="AU47" i="5"/>
  <c r="B47" i="5"/>
  <c r="AR5" i="5" s="1"/>
  <c r="A47" i="5"/>
  <c r="AU46" i="5"/>
  <c r="B46" i="5"/>
  <c r="A46" i="5"/>
  <c r="AU45" i="5"/>
  <c r="B45" i="5"/>
  <c r="AP5" i="5" s="1"/>
  <c r="A45" i="5"/>
  <c r="AU44" i="5"/>
  <c r="B44" i="5"/>
  <c r="A44" i="5"/>
  <c r="AU43" i="5"/>
  <c r="B43" i="5"/>
  <c r="AN5" i="5" s="1"/>
  <c r="A43" i="5"/>
  <c r="AU42" i="5"/>
  <c r="B42" i="5"/>
  <c r="A42" i="5"/>
  <c r="AU41" i="5"/>
  <c r="B41" i="5"/>
  <c r="AL5" i="5" s="1"/>
  <c r="A41" i="5"/>
  <c r="AU40" i="5"/>
  <c r="B40" i="5"/>
  <c r="A40" i="5"/>
  <c r="AU39" i="5"/>
  <c r="B39" i="5"/>
  <c r="AJ5" i="5" s="1"/>
  <c r="A39" i="5"/>
  <c r="AU38" i="5"/>
  <c r="B38" i="5"/>
  <c r="A38" i="5"/>
  <c r="AU37" i="5"/>
  <c r="B37" i="5"/>
  <c r="AH5" i="5" s="1"/>
  <c r="A37" i="5"/>
  <c r="AU36" i="5"/>
  <c r="B36" i="5"/>
  <c r="A36" i="5"/>
  <c r="AU35" i="5"/>
  <c r="B35" i="5"/>
  <c r="AF5" i="5" s="1"/>
  <c r="A35" i="5"/>
  <c r="AU34" i="5"/>
  <c r="B34" i="5"/>
  <c r="A34" i="5"/>
  <c r="AU33" i="5"/>
  <c r="B33" i="5"/>
  <c r="AD5" i="5" s="1"/>
  <c r="A33" i="5"/>
  <c r="AU32" i="5"/>
  <c r="B32" i="5"/>
  <c r="A32" i="5"/>
  <c r="AU31" i="5"/>
  <c r="B31" i="5"/>
  <c r="AB5" i="5" s="1"/>
  <c r="A31" i="5"/>
  <c r="AU30" i="5"/>
  <c r="B30" i="5"/>
  <c r="A30" i="5"/>
  <c r="AU29" i="5"/>
  <c r="B29" i="5"/>
  <c r="Z5" i="5" s="1"/>
  <c r="A29" i="5"/>
  <c r="AU28" i="5"/>
  <c r="B28" i="5"/>
  <c r="A28" i="5"/>
  <c r="AU27" i="5"/>
  <c r="B27" i="5"/>
  <c r="X5" i="5" s="1"/>
  <c r="A27" i="5"/>
  <c r="AU26" i="5"/>
  <c r="B26" i="5"/>
  <c r="A26" i="5"/>
  <c r="AU25" i="5"/>
  <c r="B25" i="5"/>
  <c r="V5" i="5" s="1"/>
  <c r="A25" i="5"/>
  <c r="AU24" i="5"/>
  <c r="B24" i="5"/>
  <c r="A24" i="5"/>
  <c r="AU23" i="5"/>
  <c r="B23" i="5"/>
  <c r="T5" i="5" s="1"/>
  <c r="A23" i="5"/>
  <c r="AU22" i="5"/>
  <c r="B22" i="5"/>
  <c r="A22" i="5"/>
  <c r="AU21" i="5"/>
  <c r="B21" i="5"/>
  <c r="R5" i="5" s="1"/>
  <c r="A21" i="5"/>
  <c r="AU20" i="5"/>
  <c r="B20" i="5"/>
  <c r="A20" i="5"/>
  <c r="AU19" i="5"/>
  <c r="B19" i="5"/>
  <c r="P5" i="5" s="1"/>
  <c r="A19" i="5"/>
  <c r="AU18" i="5"/>
  <c r="B18" i="5"/>
  <c r="A18" i="5"/>
  <c r="AU17" i="5"/>
  <c r="B17" i="5"/>
  <c r="N5" i="5" s="1"/>
  <c r="A17" i="5"/>
  <c r="AU16" i="5"/>
  <c r="B16" i="5"/>
  <c r="A16" i="5"/>
  <c r="AU15" i="5"/>
  <c r="B15" i="5"/>
  <c r="L5" i="5" s="1"/>
  <c r="A15" i="5"/>
  <c r="AU14" i="5"/>
  <c r="B14" i="5"/>
  <c r="A14" i="5"/>
  <c r="AU13" i="5"/>
  <c r="B13" i="5"/>
  <c r="J5" i="5" s="1"/>
  <c r="A13" i="5"/>
  <c r="AU12" i="5"/>
  <c r="B12" i="5"/>
  <c r="A12" i="5"/>
  <c r="AU11" i="5"/>
  <c r="B11" i="5"/>
  <c r="H5" i="5" s="1"/>
  <c r="A11" i="5"/>
  <c r="AU10" i="5"/>
  <c r="B10" i="5"/>
  <c r="A10" i="5"/>
  <c r="AU9" i="5"/>
  <c r="B9" i="5"/>
  <c r="F5" i="5" s="1"/>
  <c r="A9" i="5"/>
  <c r="AU8" i="5"/>
  <c r="B8" i="5"/>
  <c r="A8" i="5"/>
  <c r="AU7" i="5"/>
  <c r="B7" i="5"/>
  <c r="D5" i="5" s="1"/>
  <c r="A7" i="5"/>
  <c r="AU6" i="5"/>
  <c r="AU50" i="5" s="1"/>
  <c r="B6" i="5"/>
  <c r="A6" i="5"/>
  <c r="AS5" i="5"/>
  <c r="AQ5" i="5"/>
  <c r="AO5" i="5"/>
  <c r="AM5" i="5"/>
  <c r="AK5" i="5"/>
  <c r="AI5" i="5"/>
  <c r="AG5" i="5"/>
  <c r="AE5" i="5"/>
  <c r="AC5" i="5"/>
  <c r="AA5" i="5"/>
  <c r="Y5" i="5"/>
  <c r="W5" i="5"/>
  <c r="U5" i="5"/>
  <c r="S5" i="5"/>
  <c r="Q5" i="5"/>
  <c r="O5" i="5"/>
  <c r="M5" i="5"/>
  <c r="K5" i="5"/>
  <c r="I5" i="5"/>
  <c r="G5" i="5"/>
  <c r="E5" i="5"/>
  <c r="C5" i="5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K17" i="3"/>
  <c r="J17" i="3"/>
  <c r="I17" i="3"/>
  <c r="H17" i="3"/>
  <c r="G17" i="3"/>
  <c r="F17" i="3"/>
  <c r="E17" i="3"/>
  <c r="D17" i="3"/>
  <c r="T17" i="3" s="1"/>
  <c r="C16" i="3"/>
  <c r="A16" i="3"/>
  <c r="C15" i="3"/>
  <c r="A15" i="3"/>
  <c r="C14" i="3"/>
  <c r="A14" i="3"/>
  <c r="C13" i="3"/>
  <c r="A13" i="3"/>
  <c r="C12" i="3"/>
  <c r="A12" i="3"/>
  <c r="A1" i="3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P6" i="2"/>
  <c r="P11" i="2" s="1"/>
  <c r="O6" i="2"/>
  <c r="O11" i="2" s="1"/>
  <c r="N6" i="2"/>
  <c r="N11" i="2" s="1"/>
  <c r="M6" i="2"/>
  <c r="M11" i="2" s="1"/>
  <c r="L6" i="2"/>
  <c r="L11" i="2" s="1"/>
  <c r="K6" i="2"/>
  <c r="K11" i="2" s="1"/>
  <c r="J6" i="2"/>
  <c r="J11" i="2" s="1"/>
  <c r="I6" i="2"/>
  <c r="I11" i="2" s="1"/>
  <c r="H6" i="2"/>
  <c r="H11" i="2" s="1"/>
  <c r="G6" i="2"/>
  <c r="G11" i="2" s="1"/>
  <c r="F6" i="2"/>
  <c r="F11" i="2" s="1"/>
  <c r="E6" i="2"/>
  <c r="E11" i="2" s="1"/>
  <c r="D6" i="2"/>
  <c r="D11" i="2" s="1"/>
  <c r="C6" i="2"/>
  <c r="C11" i="2" s="1"/>
  <c r="A53" i="1"/>
  <c r="AH50" i="1"/>
  <c r="AG50" i="1"/>
  <c r="AF50" i="1"/>
  <c r="AE50" i="1"/>
  <c r="AD50" i="1"/>
  <c r="AC50" i="1"/>
  <c r="AB50" i="1"/>
  <c r="AA50" i="1"/>
  <c r="AJ49" i="1"/>
  <c r="AI49" i="1"/>
  <c r="AK49" i="1" s="1"/>
  <c r="AI49" i="13" s="1"/>
  <c r="J49" i="1"/>
  <c r="I49" i="1"/>
  <c r="H49" i="1"/>
  <c r="G49" i="1"/>
  <c r="F49" i="1"/>
  <c r="L49" i="1" s="1"/>
  <c r="AY49" i="11" s="1"/>
  <c r="E49" i="1"/>
  <c r="K49" i="1" s="1"/>
  <c r="D49" i="1"/>
  <c r="C49" i="1"/>
  <c r="AJ48" i="1"/>
  <c r="AI48" i="1"/>
  <c r="AK48" i="1" s="1"/>
  <c r="AI48" i="13" s="1"/>
  <c r="J48" i="1"/>
  <c r="I48" i="1"/>
  <c r="H48" i="1"/>
  <c r="G48" i="1"/>
  <c r="K48" i="1" s="1"/>
  <c r="F48" i="1"/>
  <c r="L48" i="1" s="1"/>
  <c r="AY48" i="11" s="1"/>
  <c r="E48" i="1"/>
  <c r="D48" i="1"/>
  <c r="C48" i="1"/>
  <c r="AJ47" i="1"/>
  <c r="AI47" i="1"/>
  <c r="AK47" i="1" s="1"/>
  <c r="AI47" i="13" s="1"/>
  <c r="J47" i="1"/>
  <c r="I47" i="1"/>
  <c r="H47" i="1"/>
  <c r="G47" i="1"/>
  <c r="F47" i="1"/>
  <c r="L47" i="1" s="1"/>
  <c r="AY47" i="11" s="1"/>
  <c r="E47" i="1"/>
  <c r="K47" i="1" s="1"/>
  <c r="D47" i="1"/>
  <c r="C47" i="1"/>
  <c r="AK46" i="1"/>
  <c r="AI46" i="13" s="1"/>
  <c r="AJ46" i="1"/>
  <c r="AI46" i="1"/>
  <c r="J46" i="1"/>
  <c r="I46" i="1"/>
  <c r="H46" i="1"/>
  <c r="L46" i="1" s="1"/>
  <c r="AY46" i="11" s="1"/>
  <c r="G46" i="1"/>
  <c r="K46" i="1" s="1"/>
  <c r="F46" i="1"/>
  <c r="E46" i="1"/>
  <c r="D46" i="1"/>
  <c r="C46" i="1"/>
  <c r="AJ45" i="1"/>
  <c r="AI45" i="1"/>
  <c r="AK45" i="1" s="1"/>
  <c r="AI45" i="13" s="1"/>
  <c r="J45" i="1"/>
  <c r="I45" i="1"/>
  <c r="H45" i="1"/>
  <c r="G45" i="1"/>
  <c r="F45" i="1"/>
  <c r="L45" i="1" s="1"/>
  <c r="AY45" i="11" s="1"/>
  <c r="E45" i="1"/>
  <c r="K45" i="1" s="1"/>
  <c r="D45" i="1"/>
  <c r="C45" i="1"/>
  <c r="AK44" i="1"/>
  <c r="AI44" i="13" s="1"/>
  <c r="AJ44" i="1"/>
  <c r="AI44" i="1"/>
  <c r="J44" i="1"/>
  <c r="I44" i="1"/>
  <c r="H44" i="1"/>
  <c r="L44" i="1" s="1"/>
  <c r="AY44" i="11" s="1"/>
  <c r="G44" i="1"/>
  <c r="K44" i="1" s="1"/>
  <c r="F44" i="1"/>
  <c r="E44" i="1"/>
  <c r="D44" i="1"/>
  <c r="C44" i="1"/>
  <c r="AJ43" i="1"/>
  <c r="AI43" i="1"/>
  <c r="AK43" i="1" s="1"/>
  <c r="AI43" i="13" s="1"/>
  <c r="J43" i="1"/>
  <c r="I43" i="1"/>
  <c r="H43" i="1"/>
  <c r="G43" i="1"/>
  <c r="F43" i="1"/>
  <c r="L43" i="1" s="1"/>
  <c r="AY43" i="11" s="1"/>
  <c r="E43" i="1"/>
  <c r="K43" i="1" s="1"/>
  <c r="D43" i="1"/>
  <c r="C43" i="1"/>
  <c r="AK42" i="1"/>
  <c r="AI42" i="13" s="1"/>
  <c r="AJ42" i="1"/>
  <c r="AI42" i="1"/>
  <c r="J42" i="1"/>
  <c r="I42" i="1"/>
  <c r="H42" i="1"/>
  <c r="L42" i="1" s="1"/>
  <c r="AY42" i="11" s="1"/>
  <c r="G42" i="1"/>
  <c r="F42" i="1"/>
  <c r="E42" i="1"/>
  <c r="K42" i="1" s="1"/>
  <c r="D42" i="1"/>
  <c r="C42" i="1"/>
  <c r="AJ41" i="1"/>
  <c r="AI41" i="1"/>
  <c r="AK41" i="1" s="1"/>
  <c r="AI41" i="13" s="1"/>
  <c r="J41" i="1"/>
  <c r="I41" i="1"/>
  <c r="H41" i="1"/>
  <c r="G41" i="1"/>
  <c r="F41" i="1"/>
  <c r="L41" i="1" s="1"/>
  <c r="AY41" i="11" s="1"/>
  <c r="E41" i="1"/>
  <c r="K41" i="1" s="1"/>
  <c r="D41" i="1"/>
  <c r="C41" i="1"/>
  <c r="AK40" i="1"/>
  <c r="AI40" i="13" s="1"/>
  <c r="AJ40" i="1"/>
  <c r="AI40" i="1"/>
  <c r="J40" i="1"/>
  <c r="I40" i="1"/>
  <c r="H40" i="1"/>
  <c r="L40" i="1" s="1"/>
  <c r="AY40" i="11" s="1"/>
  <c r="G40" i="1"/>
  <c r="F40" i="1"/>
  <c r="E40" i="1"/>
  <c r="K40" i="1" s="1"/>
  <c r="D40" i="1"/>
  <c r="C40" i="1"/>
  <c r="AJ39" i="1"/>
  <c r="AI39" i="1"/>
  <c r="AK39" i="1" s="1"/>
  <c r="AI39" i="13" s="1"/>
  <c r="J39" i="1"/>
  <c r="I39" i="1"/>
  <c r="H39" i="1"/>
  <c r="G39" i="1"/>
  <c r="F39" i="1"/>
  <c r="L39" i="1" s="1"/>
  <c r="AY39" i="11" s="1"/>
  <c r="E39" i="1"/>
  <c r="K39" i="1" s="1"/>
  <c r="D39" i="1"/>
  <c r="C39" i="1"/>
  <c r="AK38" i="1"/>
  <c r="AI38" i="13" s="1"/>
  <c r="AJ38" i="1"/>
  <c r="AI38" i="1"/>
  <c r="J38" i="1"/>
  <c r="I38" i="1"/>
  <c r="H38" i="1"/>
  <c r="L38" i="1" s="1"/>
  <c r="AY38" i="11" s="1"/>
  <c r="G38" i="1"/>
  <c r="F38" i="1"/>
  <c r="E38" i="1"/>
  <c r="K38" i="1" s="1"/>
  <c r="D38" i="1"/>
  <c r="C38" i="1"/>
  <c r="AJ37" i="1"/>
  <c r="AI37" i="1"/>
  <c r="AK37" i="1" s="1"/>
  <c r="AI37" i="13" s="1"/>
  <c r="J37" i="1"/>
  <c r="I37" i="1"/>
  <c r="H37" i="1"/>
  <c r="G37" i="1"/>
  <c r="F37" i="1"/>
  <c r="L37" i="1" s="1"/>
  <c r="AY37" i="11" s="1"/>
  <c r="E37" i="1"/>
  <c r="K37" i="1" s="1"/>
  <c r="D37" i="1"/>
  <c r="C37" i="1"/>
  <c r="AK36" i="1"/>
  <c r="AI36" i="13" s="1"/>
  <c r="AJ36" i="1"/>
  <c r="AI36" i="1"/>
  <c r="J36" i="1"/>
  <c r="I36" i="1"/>
  <c r="H36" i="1"/>
  <c r="L36" i="1" s="1"/>
  <c r="AY36" i="11" s="1"/>
  <c r="G36" i="1"/>
  <c r="F36" i="1"/>
  <c r="E36" i="1"/>
  <c r="K36" i="1" s="1"/>
  <c r="D36" i="1"/>
  <c r="C36" i="1"/>
  <c r="AJ35" i="1"/>
  <c r="AI35" i="1"/>
  <c r="AK35" i="1" s="1"/>
  <c r="AI35" i="13" s="1"/>
  <c r="J35" i="1"/>
  <c r="I35" i="1"/>
  <c r="H35" i="1"/>
  <c r="G35" i="1"/>
  <c r="K35" i="1" s="1"/>
  <c r="F35" i="1"/>
  <c r="L35" i="1" s="1"/>
  <c r="AY35" i="11" s="1"/>
  <c r="E35" i="1"/>
  <c r="D35" i="1"/>
  <c r="C35" i="1"/>
  <c r="AK34" i="1"/>
  <c r="AI34" i="13" s="1"/>
  <c r="AJ34" i="1"/>
  <c r="AI34" i="1"/>
  <c r="J34" i="1"/>
  <c r="I34" i="1"/>
  <c r="H34" i="1"/>
  <c r="L34" i="1" s="1"/>
  <c r="AY34" i="11" s="1"/>
  <c r="G34" i="1"/>
  <c r="F34" i="1"/>
  <c r="E34" i="1"/>
  <c r="K34" i="1" s="1"/>
  <c r="D34" i="1"/>
  <c r="C34" i="1"/>
  <c r="AJ33" i="1"/>
  <c r="AI33" i="1"/>
  <c r="AK33" i="1" s="1"/>
  <c r="AI33" i="13" s="1"/>
  <c r="J33" i="1"/>
  <c r="I33" i="1"/>
  <c r="H33" i="1"/>
  <c r="G33" i="1"/>
  <c r="K33" i="1" s="1"/>
  <c r="F33" i="1"/>
  <c r="L33" i="1" s="1"/>
  <c r="AY33" i="11" s="1"/>
  <c r="E33" i="1"/>
  <c r="D33" i="1"/>
  <c r="C33" i="1"/>
  <c r="AK32" i="1"/>
  <c r="AI32" i="13" s="1"/>
  <c r="AJ32" i="1"/>
  <c r="AI32" i="1"/>
  <c r="L32" i="1"/>
  <c r="AY32" i="11" s="1"/>
  <c r="J32" i="1"/>
  <c r="I32" i="1"/>
  <c r="H32" i="1"/>
  <c r="G32" i="1"/>
  <c r="F32" i="1"/>
  <c r="E32" i="1"/>
  <c r="K32" i="1" s="1"/>
  <c r="D32" i="1"/>
  <c r="C32" i="1"/>
  <c r="AJ31" i="1"/>
  <c r="AI31" i="1"/>
  <c r="AK31" i="1" s="1"/>
  <c r="AI31" i="13" s="1"/>
  <c r="J31" i="1"/>
  <c r="I31" i="1"/>
  <c r="H31" i="1"/>
  <c r="G31" i="1"/>
  <c r="K31" i="1" s="1"/>
  <c r="F31" i="1"/>
  <c r="L31" i="1" s="1"/>
  <c r="AY31" i="11" s="1"/>
  <c r="E31" i="1"/>
  <c r="D31" i="1"/>
  <c r="C31" i="1"/>
  <c r="AK30" i="1"/>
  <c r="AI30" i="13" s="1"/>
  <c r="AJ30" i="1"/>
  <c r="AI30" i="1"/>
  <c r="J30" i="1"/>
  <c r="I30" i="1"/>
  <c r="H30" i="1"/>
  <c r="L30" i="1" s="1"/>
  <c r="AY30" i="11" s="1"/>
  <c r="G30" i="1"/>
  <c r="F30" i="1"/>
  <c r="E30" i="1"/>
  <c r="K30" i="1" s="1"/>
  <c r="D30" i="1"/>
  <c r="C30" i="1"/>
  <c r="AJ29" i="1"/>
  <c r="AI29" i="1"/>
  <c r="AK29" i="1" s="1"/>
  <c r="AI29" i="13" s="1"/>
  <c r="J29" i="1"/>
  <c r="I29" i="1"/>
  <c r="H29" i="1"/>
  <c r="G29" i="1"/>
  <c r="K29" i="1" s="1"/>
  <c r="F29" i="1"/>
  <c r="L29" i="1" s="1"/>
  <c r="AY29" i="11" s="1"/>
  <c r="E29" i="1"/>
  <c r="D29" i="1"/>
  <c r="C29" i="1"/>
  <c r="AK28" i="1"/>
  <c r="AI28" i="13" s="1"/>
  <c r="AJ28" i="1"/>
  <c r="AI28" i="1"/>
  <c r="J28" i="1"/>
  <c r="I28" i="1"/>
  <c r="H28" i="1"/>
  <c r="L28" i="1" s="1"/>
  <c r="AY28" i="11" s="1"/>
  <c r="G28" i="1"/>
  <c r="F28" i="1"/>
  <c r="E28" i="1"/>
  <c r="K28" i="1" s="1"/>
  <c r="D28" i="1"/>
  <c r="C28" i="1"/>
  <c r="AJ27" i="1"/>
  <c r="AI27" i="1"/>
  <c r="AK27" i="1" s="1"/>
  <c r="AI27" i="13" s="1"/>
  <c r="J27" i="1"/>
  <c r="I27" i="1"/>
  <c r="H27" i="1"/>
  <c r="G27" i="1"/>
  <c r="K27" i="1" s="1"/>
  <c r="F27" i="1"/>
  <c r="L27" i="1" s="1"/>
  <c r="AY27" i="11" s="1"/>
  <c r="E27" i="1"/>
  <c r="D27" i="1"/>
  <c r="C27" i="1"/>
  <c r="AK26" i="1"/>
  <c r="AI26" i="13" s="1"/>
  <c r="AJ26" i="1"/>
  <c r="AI26" i="1"/>
  <c r="J26" i="1"/>
  <c r="I26" i="1"/>
  <c r="H26" i="1"/>
  <c r="L26" i="1" s="1"/>
  <c r="AY26" i="11" s="1"/>
  <c r="G26" i="1"/>
  <c r="F26" i="1"/>
  <c r="E26" i="1"/>
  <c r="K26" i="1" s="1"/>
  <c r="D26" i="1"/>
  <c r="C26" i="1"/>
  <c r="AJ25" i="1"/>
  <c r="AI25" i="1"/>
  <c r="AK25" i="1" s="1"/>
  <c r="AI25" i="13" s="1"/>
  <c r="J25" i="1"/>
  <c r="I25" i="1"/>
  <c r="H25" i="1"/>
  <c r="G25" i="1"/>
  <c r="K25" i="1" s="1"/>
  <c r="F25" i="1"/>
  <c r="L25" i="1" s="1"/>
  <c r="AY25" i="11" s="1"/>
  <c r="E25" i="1"/>
  <c r="D25" i="1"/>
  <c r="C25" i="1"/>
  <c r="AK24" i="1"/>
  <c r="AI24" i="13" s="1"/>
  <c r="AJ24" i="1"/>
  <c r="AI24" i="1"/>
  <c r="J24" i="1"/>
  <c r="I24" i="1"/>
  <c r="H24" i="1"/>
  <c r="L24" i="1" s="1"/>
  <c r="AY24" i="11" s="1"/>
  <c r="G24" i="1"/>
  <c r="F24" i="1"/>
  <c r="E24" i="1"/>
  <c r="K24" i="1" s="1"/>
  <c r="D24" i="1"/>
  <c r="C24" i="1"/>
  <c r="AJ23" i="1"/>
  <c r="AI23" i="1"/>
  <c r="AK23" i="1" s="1"/>
  <c r="AI23" i="13" s="1"/>
  <c r="J23" i="1"/>
  <c r="I23" i="1"/>
  <c r="H23" i="1"/>
  <c r="G23" i="1"/>
  <c r="K23" i="1" s="1"/>
  <c r="F23" i="1"/>
  <c r="L23" i="1" s="1"/>
  <c r="AY23" i="11" s="1"/>
  <c r="E23" i="1"/>
  <c r="D23" i="1"/>
  <c r="C23" i="1"/>
  <c r="AK22" i="1"/>
  <c r="AI22" i="13" s="1"/>
  <c r="AJ22" i="1"/>
  <c r="AI22" i="1"/>
  <c r="J22" i="1"/>
  <c r="I22" i="1"/>
  <c r="H22" i="1"/>
  <c r="L22" i="1" s="1"/>
  <c r="AY22" i="11" s="1"/>
  <c r="G22" i="1"/>
  <c r="F22" i="1"/>
  <c r="E22" i="1"/>
  <c r="K22" i="1" s="1"/>
  <c r="D22" i="1"/>
  <c r="C22" i="1"/>
  <c r="AJ21" i="1"/>
  <c r="AI21" i="1"/>
  <c r="AK21" i="1" s="1"/>
  <c r="AI21" i="13" s="1"/>
  <c r="J21" i="1"/>
  <c r="I21" i="1"/>
  <c r="H21" i="1"/>
  <c r="G21" i="1"/>
  <c r="K21" i="1" s="1"/>
  <c r="F21" i="1"/>
  <c r="L21" i="1" s="1"/>
  <c r="AY21" i="11" s="1"/>
  <c r="E21" i="1"/>
  <c r="D21" i="1"/>
  <c r="C21" i="1"/>
  <c r="AK20" i="1"/>
  <c r="AI20" i="13" s="1"/>
  <c r="AJ20" i="1"/>
  <c r="AI20" i="1"/>
  <c r="J20" i="1"/>
  <c r="I20" i="1"/>
  <c r="H20" i="1"/>
  <c r="L20" i="1" s="1"/>
  <c r="AY20" i="11" s="1"/>
  <c r="G20" i="1"/>
  <c r="F20" i="1"/>
  <c r="E20" i="1"/>
  <c r="K20" i="1" s="1"/>
  <c r="D20" i="1"/>
  <c r="C20" i="1"/>
  <c r="AJ19" i="1"/>
  <c r="AI19" i="1"/>
  <c r="AK19" i="1" s="1"/>
  <c r="AI19" i="13" s="1"/>
  <c r="J19" i="1"/>
  <c r="I19" i="1"/>
  <c r="H19" i="1"/>
  <c r="G19" i="1"/>
  <c r="K19" i="1" s="1"/>
  <c r="F19" i="1"/>
  <c r="L19" i="1" s="1"/>
  <c r="AY19" i="11" s="1"/>
  <c r="E19" i="1"/>
  <c r="D19" i="1"/>
  <c r="C19" i="1"/>
  <c r="AK18" i="1"/>
  <c r="AI18" i="13" s="1"/>
  <c r="AJ18" i="1"/>
  <c r="AI18" i="1"/>
  <c r="J18" i="1"/>
  <c r="I18" i="1"/>
  <c r="H18" i="1"/>
  <c r="L18" i="1" s="1"/>
  <c r="AY18" i="11" s="1"/>
  <c r="G18" i="1"/>
  <c r="F18" i="1"/>
  <c r="E18" i="1"/>
  <c r="K18" i="1" s="1"/>
  <c r="D18" i="1"/>
  <c r="C18" i="1"/>
  <c r="AJ17" i="1"/>
  <c r="AI17" i="1"/>
  <c r="AK17" i="1" s="1"/>
  <c r="AI17" i="13" s="1"/>
  <c r="J17" i="1"/>
  <c r="I17" i="1"/>
  <c r="H17" i="1"/>
  <c r="G17" i="1"/>
  <c r="K17" i="1" s="1"/>
  <c r="F17" i="1"/>
  <c r="L17" i="1" s="1"/>
  <c r="AY17" i="11" s="1"/>
  <c r="E17" i="1"/>
  <c r="D17" i="1"/>
  <c r="C17" i="1"/>
  <c r="AK16" i="1"/>
  <c r="AI16" i="13" s="1"/>
  <c r="AJ16" i="1"/>
  <c r="AI16" i="1"/>
  <c r="J16" i="1"/>
  <c r="I16" i="1"/>
  <c r="H16" i="1"/>
  <c r="L16" i="1" s="1"/>
  <c r="AY16" i="11" s="1"/>
  <c r="G16" i="1"/>
  <c r="F16" i="1"/>
  <c r="E16" i="1"/>
  <c r="K16" i="1" s="1"/>
  <c r="D16" i="1"/>
  <c r="C16" i="1"/>
  <c r="AJ15" i="1"/>
  <c r="AI15" i="1"/>
  <c r="AK15" i="1" s="1"/>
  <c r="AI15" i="13" s="1"/>
  <c r="J15" i="1"/>
  <c r="I15" i="1"/>
  <c r="H15" i="1"/>
  <c r="G15" i="1"/>
  <c r="K15" i="1" s="1"/>
  <c r="F15" i="1"/>
  <c r="L15" i="1" s="1"/>
  <c r="AY15" i="11" s="1"/>
  <c r="E15" i="1"/>
  <c r="D15" i="1"/>
  <c r="C15" i="1"/>
  <c r="AK14" i="1"/>
  <c r="AI14" i="13" s="1"/>
  <c r="AJ14" i="1"/>
  <c r="AI14" i="1"/>
  <c r="J14" i="1"/>
  <c r="I14" i="1"/>
  <c r="H14" i="1"/>
  <c r="L14" i="1" s="1"/>
  <c r="AY14" i="11" s="1"/>
  <c r="G14" i="1"/>
  <c r="F14" i="1"/>
  <c r="E14" i="1"/>
  <c r="K14" i="1" s="1"/>
  <c r="D14" i="1"/>
  <c r="C14" i="1"/>
  <c r="AJ13" i="1"/>
  <c r="AI13" i="1"/>
  <c r="AK13" i="1" s="1"/>
  <c r="AI13" i="13" s="1"/>
  <c r="J13" i="1"/>
  <c r="I13" i="1"/>
  <c r="H13" i="1"/>
  <c r="G13" i="1"/>
  <c r="K13" i="1" s="1"/>
  <c r="F13" i="1"/>
  <c r="L13" i="1" s="1"/>
  <c r="AY13" i="11" s="1"/>
  <c r="E13" i="1"/>
  <c r="D13" i="1"/>
  <c r="C13" i="1"/>
  <c r="AK12" i="1"/>
  <c r="AI12" i="13" s="1"/>
  <c r="AJ12" i="1"/>
  <c r="AI12" i="1"/>
  <c r="J12" i="1"/>
  <c r="I12" i="1"/>
  <c r="H12" i="1"/>
  <c r="L12" i="1" s="1"/>
  <c r="AY12" i="11" s="1"/>
  <c r="G12" i="1"/>
  <c r="F12" i="1"/>
  <c r="E12" i="1"/>
  <c r="K12" i="1" s="1"/>
  <c r="D12" i="1"/>
  <c r="C12" i="1"/>
  <c r="AJ11" i="1"/>
  <c r="AI11" i="1"/>
  <c r="AK11" i="1" s="1"/>
  <c r="AI11" i="13" s="1"/>
  <c r="J11" i="1"/>
  <c r="I11" i="1"/>
  <c r="H11" i="1"/>
  <c r="G11" i="1"/>
  <c r="K11" i="1" s="1"/>
  <c r="F11" i="1"/>
  <c r="L11" i="1" s="1"/>
  <c r="AY11" i="11" s="1"/>
  <c r="E11" i="1"/>
  <c r="D11" i="1"/>
  <c r="C11" i="1"/>
  <c r="AK10" i="1"/>
  <c r="AI10" i="13" s="1"/>
  <c r="AJ10" i="1"/>
  <c r="AI10" i="1"/>
  <c r="J10" i="1"/>
  <c r="I10" i="1"/>
  <c r="H10" i="1"/>
  <c r="L10" i="1" s="1"/>
  <c r="AY10" i="11" s="1"/>
  <c r="G10" i="1"/>
  <c r="F10" i="1"/>
  <c r="E10" i="1"/>
  <c r="K10" i="1" s="1"/>
  <c r="D10" i="1"/>
  <c r="C10" i="1"/>
  <c r="AJ9" i="1"/>
  <c r="AI9" i="1"/>
  <c r="AK9" i="1" s="1"/>
  <c r="AI9" i="13" s="1"/>
  <c r="J9" i="1"/>
  <c r="I9" i="1"/>
  <c r="H9" i="1"/>
  <c r="G9" i="1"/>
  <c r="K9" i="1" s="1"/>
  <c r="F9" i="1"/>
  <c r="L9" i="1" s="1"/>
  <c r="AY9" i="11" s="1"/>
  <c r="E9" i="1"/>
  <c r="D9" i="1"/>
  <c r="C9" i="1"/>
  <c r="AK8" i="1"/>
  <c r="AI8" i="13" s="1"/>
  <c r="AJ8" i="1"/>
  <c r="AI8" i="1"/>
  <c r="J8" i="1"/>
  <c r="I8" i="1"/>
  <c r="H8" i="1"/>
  <c r="L8" i="1" s="1"/>
  <c r="AY8" i="11" s="1"/>
  <c r="G8" i="1"/>
  <c r="F8" i="1"/>
  <c r="E8" i="1"/>
  <c r="K8" i="1" s="1"/>
  <c r="D8" i="1"/>
  <c r="C8" i="1"/>
  <c r="AJ7" i="1"/>
  <c r="AI7" i="1"/>
  <c r="AK7" i="1" s="1"/>
  <c r="AI7" i="13" s="1"/>
  <c r="J7" i="1"/>
  <c r="I7" i="1"/>
  <c r="H7" i="1"/>
  <c r="G7" i="1"/>
  <c r="K7" i="1" s="1"/>
  <c r="F7" i="1"/>
  <c r="L7" i="1" s="1"/>
  <c r="AY7" i="11" s="1"/>
  <c r="E7" i="1"/>
  <c r="D7" i="1"/>
  <c r="C7" i="1"/>
  <c r="AK6" i="1"/>
  <c r="AI6" i="13" s="1"/>
  <c r="AJ6" i="1"/>
  <c r="AJ50" i="1" s="1"/>
  <c r="AI6" i="1"/>
  <c r="AI50" i="1" s="1"/>
  <c r="J6" i="1"/>
  <c r="J50" i="1" s="1"/>
  <c r="I6" i="1"/>
  <c r="I50" i="1" s="1"/>
  <c r="H6" i="1"/>
  <c r="L6" i="1" s="1"/>
  <c r="G6" i="1"/>
  <c r="G50" i="1" s="1"/>
  <c r="F6" i="1"/>
  <c r="F50" i="1" s="1"/>
  <c r="E6" i="1"/>
  <c r="E50" i="1" s="1"/>
  <c r="D6" i="1"/>
  <c r="D50" i="1" s="1"/>
  <c r="C6" i="1"/>
  <c r="C50" i="1" s="1"/>
  <c r="AI4" i="1"/>
  <c r="AA4" i="1"/>
  <c r="K4" i="1"/>
  <c r="C4" i="1"/>
  <c r="A1" i="1"/>
  <c r="A1" i="7" s="1"/>
  <c r="AX27" i="11" l="1"/>
  <c r="AW27" i="11" s="1"/>
  <c r="M27" i="1"/>
  <c r="AX28" i="11"/>
  <c r="M28" i="1"/>
  <c r="AX37" i="11"/>
  <c r="M37" i="1"/>
  <c r="AX42" i="11"/>
  <c r="AW42" i="11" s="1"/>
  <c r="M42" i="1"/>
  <c r="AX19" i="11"/>
  <c r="M19" i="1"/>
  <c r="AX20" i="11"/>
  <c r="AW20" i="11" s="1"/>
  <c r="M20" i="1"/>
  <c r="AX33" i="11"/>
  <c r="AW33" i="11" s="1"/>
  <c r="M33" i="1"/>
  <c r="AX34" i="11"/>
  <c r="M34" i="1"/>
  <c r="AX45" i="11"/>
  <c r="AW45" i="11" s="1"/>
  <c r="M45" i="1"/>
  <c r="AX13" i="11"/>
  <c r="M13" i="1"/>
  <c r="AX14" i="11"/>
  <c r="AW14" i="11" s="1"/>
  <c r="M14" i="1"/>
  <c r="AX21" i="11"/>
  <c r="M21" i="1"/>
  <c r="AX22" i="11"/>
  <c r="AW22" i="11" s="1"/>
  <c r="M22" i="1"/>
  <c r="AX29" i="11"/>
  <c r="M29" i="1"/>
  <c r="AX30" i="11"/>
  <c r="AW30" i="11" s="1"/>
  <c r="M30" i="1"/>
  <c r="AX35" i="11"/>
  <c r="AW35" i="11" s="1"/>
  <c r="M35" i="1"/>
  <c r="AX36" i="11"/>
  <c r="M36" i="1"/>
  <c r="AX39" i="11"/>
  <c r="M39" i="1"/>
  <c r="AX47" i="11"/>
  <c r="M47" i="1"/>
  <c r="AX48" i="11"/>
  <c r="M48" i="1"/>
  <c r="AX49" i="11"/>
  <c r="M49" i="1"/>
  <c r="AY6" i="11"/>
  <c r="AY50" i="11" s="1"/>
  <c r="L50" i="1"/>
  <c r="AX12" i="11"/>
  <c r="AW12" i="11" s="1"/>
  <c r="M12" i="1"/>
  <c r="AX46" i="11"/>
  <c r="AW46" i="11" s="1"/>
  <c r="M46" i="1"/>
  <c r="AX8" i="11"/>
  <c r="AW8" i="11" s="1"/>
  <c r="M8" i="1"/>
  <c r="AX15" i="11"/>
  <c r="M15" i="1"/>
  <c r="AX16" i="11"/>
  <c r="AW16" i="11" s="1"/>
  <c r="M16" i="1"/>
  <c r="AX23" i="11"/>
  <c r="M23" i="1"/>
  <c r="AX24" i="11"/>
  <c r="AW24" i="11" s="1"/>
  <c r="M24" i="1"/>
  <c r="AX31" i="11"/>
  <c r="M31" i="1"/>
  <c r="AX32" i="11"/>
  <c r="AW32" i="11" s="1"/>
  <c r="M32" i="1"/>
  <c r="AX38" i="11"/>
  <c r="AW38" i="11" s="1"/>
  <c r="M38" i="1"/>
  <c r="AX41" i="11"/>
  <c r="AW41" i="11" s="1"/>
  <c r="M41" i="1"/>
  <c r="AX11" i="11"/>
  <c r="M11" i="1"/>
  <c r="AX7" i="11"/>
  <c r="M7" i="1"/>
  <c r="AX9" i="11"/>
  <c r="M9" i="1"/>
  <c r="AX10" i="11"/>
  <c r="AW10" i="11" s="1"/>
  <c r="M10" i="1"/>
  <c r="AX17" i="11"/>
  <c r="M17" i="1"/>
  <c r="AX18" i="11"/>
  <c r="AW18" i="11" s="1"/>
  <c r="M18" i="1"/>
  <c r="AX25" i="11"/>
  <c r="M25" i="1"/>
  <c r="AX26" i="11"/>
  <c r="AW26" i="11" s="1"/>
  <c r="M26" i="1"/>
  <c r="AX40" i="11"/>
  <c r="AW40" i="11" s="1"/>
  <c r="M40" i="1"/>
  <c r="AX43" i="11"/>
  <c r="M43" i="1"/>
  <c r="AX44" i="11"/>
  <c r="M44" i="1"/>
  <c r="K6" i="1"/>
  <c r="A1" i="6"/>
  <c r="W51" i="7"/>
  <c r="H50" i="1"/>
  <c r="A1" i="2"/>
  <c r="B1" i="3"/>
  <c r="A1" i="4"/>
  <c r="A1" i="17"/>
  <c r="A1" i="15"/>
  <c r="A1" i="16"/>
  <c r="A1" i="14"/>
  <c r="A1" i="12"/>
  <c r="A1" i="13"/>
  <c r="A1" i="9"/>
  <c r="A1" i="8"/>
  <c r="C1" i="11"/>
  <c r="AA1" i="11" s="1"/>
  <c r="A1" i="10"/>
  <c r="A1" i="5"/>
  <c r="AW7" i="11"/>
  <c r="AW9" i="11"/>
  <c r="AW11" i="11"/>
  <c r="AW13" i="11"/>
  <c r="AW15" i="11"/>
  <c r="AW17" i="11"/>
  <c r="AW19" i="11"/>
  <c r="AW21" i="11"/>
  <c r="AW23" i="11"/>
  <c r="AW25" i="11"/>
  <c r="AW28" i="11"/>
  <c r="AW36" i="11"/>
  <c r="AW31" i="11"/>
  <c r="AW39" i="11"/>
  <c r="AW44" i="11"/>
  <c r="AW48" i="11"/>
  <c r="AW34" i="11"/>
  <c r="AW49" i="11"/>
  <c r="AW29" i="11"/>
  <c r="AW37" i="11"/>
  <c r="AW43" i="11"/>
  <c r="AW47" i="11"/>
  <c r="E52" i="12"/>
  <c r="D50" i="13"/>
  <c r="H50" i="13"/>
  <c r="J7" i="13"/>
  <c r="H4" i="17"/>
  <c r="H18" i="17"/>
  <c r="H11" i="17"/>
  <c r="F50" i="13"/>
  <c r="J6" i="13"/>
  <c r="J19" i="13"/>
  <c r="H18" i="16"/>
  <c r="H4" i="16"/>
  <c r="H11" i="16"/>
  <c r="V8" i="12"/>
  <c r="V52" i="12" s="1"/>
  <c r="Y6" i="14"/>
  <c r="Y50" i="14" s="1"/>
  <c r="J50" i="13" l="1"/>
  <c r="Z44" i="14"/>
  <c r="K44" i="13"/>
  <c r="W46" i="12"/>
  <c r="Q44" i="10"/>
  <c r="AC44" i="9"/>
  <c r="Y44" i="8"/>
  <c r="AZ44" i="11"/>
  <c r="Y45" i="7"/>
  <c r="U45" i="6"/>
  <c r="S44" i="4"/>
  <c r="Z40" i="14"/>
  <c r="K40" i="13"/>
  <c r="W42" i="12"/>
  <c r="Q40" i="10"/>
  <c r="AC40" i="9"/>
  <c r="Y40" i="8"/>
  <c r="AZ40" i="11"/>
  <c r="Y41" i="7"/>
  <c r="U41" i="6"/>
  <c r="S40" i="4"/>
  <c r="K25" i="13"/>
  <c r="Z25" i="14"/>
  <c r="W27" i="12"/>
  <c r="AC25" i="9"/>
  <c r="AZ25" i="11"/>
  <c r="Y25" i="8"/>
  <c r="Q25" i="10"/>
  <c r="Y26" i="7"/>
  <c r="S25" i="4"/>
  <c r="U26" i="6"/>
  <c r="Z17" i="14"/>
  <c r="K17" i="13"/>
  <c r="W19" i="12"/>
  <c r="AC17" i="9"/>
  <c r="AZ17" i="11"/>
  <c r="Y17" i="8"/>
  <c r="Q17" i="10"/>
  <c r="Y18" i="7"/>
  <c r="S17" i="4"/>
  <c r="U18" i="6"/>
  <c r="Z9" i="14"/>
  <c r="K9" i="13"/>
  <c r="W11" i="12"/>
  <c r="AC9" i="9"/>
  <c r="AZ9" i="11"/>
  <c r="Y9" i="8"/>
  <c r="Q9" i="10"/>
  <c r="S9" i="4"/>
  <c r="Y10" i="7"/>
  <c r="U10" i="6"/>
  <c r="Z11" i="14"/>
  <c r="K11" i="13"/>
  <c r="W13" i="12"/>
  <c r="AZ11" i="11"/>
  <c r="Q11" i="10"/>
  <c r="AC11" i="9"/>
  <c r="Y11" i="8"/>
  <c r="S11" i="4"/>
  <c r="Y12" i="7"/>
  <c r="U12" i="6"/>
  <c r="Z38" i="14"/>
  <c r="K38" i="13"/>
  <c r="W40" i="12"/>
  <c r="Y38" i="8"/>
  <c r="AZ38" i="11"/>
  <c r="Y39" i="7"/>
  <c r="Q38" i="10"/>
  <c r="AC38" i="9"/>
  <c r="U39" i="6"/>
  <c r="S38" i="4"/>
  <c r="Z31" i="14"/>
  <c r="K31" i="13"/>
  <c r="W33" i="12"/>
  <c r="Y32" i="7"/>
  <c r="Q31" i="10"/>
  <c r="AZ31" i="11"/>
  <c r="AC31" i="9"/>
  <c r="Y31" i="8"/>
  <c r="S31" i="4"/>
  <c r="U32" i="6"/>
  <c r="Z23" i="14"/>
  <c r="K23" i="13"/>
  <c r="W25" i="12"/>
  <c r="AZ23" i="11"/>
  <c r="Q23" i="10"/>
  <c r="AC23" i="9"/>
  <c r="Y23" i="8"/>
  <c r="S23" i="4"/>
  <c r="U24" i="6"/>
  <c r="Y24" i="7"/>
  <c r="Z15" i="14"/>
  <c r="K15" i="13"/>
  <c r="W17" i="12"/>
  <c r="AZ15" i="11"/>
  <c r="Q15" i="10"/>
  <c r="AC15" i="9"/>
  <c r="Y15" i="8"/>
  <c r="S15" i="4"/>
  <c r="U16" i="6"/>
  <c r="Y16" i="7"/>
  <c r="Z46" i="14"/>
  <c r="K46" i="13"/>
  <c r="W48" i="12"/>
  <c r="Y46" i="8"/>
  <c r="Y47" i="7"/>
  <c r="Q46" i="10"/>
  <c r="AZ46" i="11"/>
  <c r="AC46" i="9"/>
  <c r="U47" i="6"/>
  <c r="S46" i="4"/>
  <c r="Z48" i="14"/>
  <c r="K48" i="13"/>
  <c r="AZ48" i="11"/>
  <c r="W50" i="12"/>
  <c r="Q48" i="10"/>
  <c r="AC48" i="9"/>
  <c r="Y48" i="8"/>
  <c r="Y49" i="7"/>
  <c r="U49" i="6"/>
  <c r="S48" i="4"/>
  <c r="Z39" i="14"/>
  <c r="K39" i="13"/>
  <c r="W41" i="12"/>
  <c r="Y40" i="7"/>
  <c r="Q39" i="10"/>
  <c r="AZ39" i="11"/>
  <c r="AC39" i="9"/>
  <c r="Y39" i="8"/>
  <c r="S39" i="4"/>
  <c r="U40" i="6"/>
  <c r="Z35" i="14"/>
  <c r="K35" i="13"/>
  <c r="W37" i="12"/>
  <c r="Y36" i="7"/>
  <c r="Q35" i="10"/>
  <c r="AZ35" i="11"/>
  <c r="AC35" i="9"/>
  <c r="Y35" i="8"/>
  <c r="S35" i="4"/>
  <c r="U36" i="6"/>
  <c r="K29" i="13"/>
  <c r="Z29" i="14"/>
  <c r="W31" i="12"/>
  <c r="AZ29" i="11"/>
  <c r="AC29" i="9"/>
  <c r="Y29" i="8"/>
  <c r="Q29" i="10"/>
  <c r="Y30" i="7"/>
  <c r="S29" i="4"/>
  <c r="U30" i="6"/>
  <c r="K21" i="13"/>
  <c r="Z21" i="14"/>
  <c r="W23" i="12"/>
  <c r="AC21" i="9"/>
  <c r="AZ21" i="11"/>
  <c r="Y21" i="8"/>
  <c r="Q21" i="10"/>
  <c r="S21" i="4"/>
  <c r="Y22" i="7"/>
  <c r="U22" i="6"/>
  <c r="Z13" i="14"/>
  <c r="W15" i="12"/>
  <c r="K13" i="13"/>
  <c r="AC13" i="9"/>
  <c r="AZ13" i="11"/>
  <c r="Y13" i="8"/>
  <c r="Q13" i="10"/>
  <c r="Y14" i="7"/>
  <c r="S13" i="4"/>
  <c r="U14" i="6"/>
  <c r="Z34" i="14"/>
  <c r="K34" i="13"/>
  <c r="W36" i="12"/>
  <c r="Y34" i="8"/>
  <c r="AZ34" i="11"/>
  <c r="Y35" i="7"/>
  <c r="Q34" i="10"/>
  <c r="AC34" i="9"/>
  <c r="U35" i="6"/>
  <c r="S34" i="4"/>
  <c r="Z20" i="14"/>
  <c r="K20" i="13"/>
  <c r="W22" i="12"/>
  <c r="Q20" i="10"/>
  <c r="AZ20" i="11"/>
  <c r="AC20" i="9"/>
  <c r="Y20" i="8"/>
  <c r="Y21" i="7"/>
  <c r="U21" i="6"/>
  <c r="S20" i="4"/>
  <c r="Z42" i="14"/>
  <c r="K42" i="13"/>
  <c r="W44" i="12"/>
  <c r="Y42" i="8"/>
  <c r="Y43" i="7"/>
  <c r="Q42" i="10"/>
  <c r="AZ42" i="11"/>
  <c r="AC42" i="9"/>
  <c r="U43" i="6"/>
  <c r="S42" i="4"/>
  <c r="Z28" i="14"/>
  <c r="K28" i="13"/>
  <c r="W30" i="12"/>
  <c r="Q28" i="10"/>
  <c r="AC28" i="9"/>
  <c r="Y28" i="8"/>
  <c r="AZ28" i="11"/>
  <c r="Y29" i="7"/>
  <c r="U29" i="6"/>
  <c r="S28" i="4"/>
  <c r="Z43" i="14"/>
  <c r="K43" i="13"/>
  <c r="W45" i="12"/>
  <c r="Y44" i="7"/>
  <c r="AZ43" i="11"/>
  <c r="Q43" i="10"/>
  <c r="AC43" i="9"/>
  <c r="Y43" i="8"/>
  <c r="S43" i="4"/>
  <c r="U44" i="6"/>
  <c r="Z26" i="14"/>
  <c r="K26" i="13"/>
  <c r="W28" i="12"/>
  <c r="Y26" i="8"/>
  <c r="AZ26" i="11"/>
  <c r="Y27" i="7"/>
  <c r="Q26" i="10"/>
  <c r="AC26" i="9"/>
  <c r="U27" i="6"/>
  <c r="S26" i="4"/>
  <c r="Z18" i="14"/>
  <c r="K18" i="13"/>
  <c r="W20" i="12"/>
  <c r="Y18" i="8"/>
  <c r="AZ18" i="11"/>
  <c r="Y19" i="7"/>
  <c r="Q18" i="10"/>
  <c r="AC18" i="9"/>
  <c r="U19" i="6"/>
  <c r="S18" i="4"/>
  <c r="Z10" i="14"/>
  <c r="K10" i="13"/>
  <c r="W12" i="12"/>
  <c r="Y10" i="8"/>
  <c r="AZ10" i="11"/>
  <c r="Q10" i="10"/>
  <c r="AC10" i="9"/>
  <c r="Y11" i="7"/>
  <c r="U11" i="6"/>
  <c r="S10" i="4"/>
  <c r="Z7" i="14"/>
  <c r="K7" i="13"/>
  <c r="W9" i="12"/>
  <c r="AZ7" i="11"/>
  <c r="Q7" i="10"/>
  <c r="AC7" i="9"/>
  <c r="Y7" i="8"/>
  <c r="Y8" i="7"/>
  <c r="S7" i="4"/>
  <c r="U8" i="6"/>
  <c r="K41" i="13"/>
  <c r="Z41" i="14"/>
  <c r="W43" i="12"/>
  <c r="AC41" i="9"/>
  <c r="AZ41" i="11"/>
  <c r="Y41" i="8"/>
  <c r="Q41" i="10"/>
  <c r="Y42" i="7"/>
  <c r="S41" i="4"/>
  <c r="U42" i="6"/>
  <c r="Z32" i="14"/>
  <c r="K32" i="13"/>
  <c r="W34" i="12"/>
  <c r="Q32" i="10"/>
  <c r="AC32" i="9"/>
  <c r="Y32" i="8"/>
  <c r="AZ32" i="11"/>
  <c r="Y33" i="7"/>
  <c r="U33" i="6"/>
  <c r="S32" i="4"/>
  <c r="Z24" i="14"/>
  <c r="K24" i="13"/>
  <c r="W26" i="12"/>
  <c r="Q24" i="10"/>
  <c r="AZ24" i="11"/>
  <c r="AC24" i="9"/>
  <c r="Y24" i="8"/>
  <c r="Y25" i="7"/>
  <c r="U25" i="6"/>
  <c r="S24" i="4"/>
  <c r="Z16" i="14"/>
  <c r="K16" i="13"/>
  <c r="W18" i="12"/>
  <c r="Q16" i="10"/>
  <c r="AZ16" i="11"/>
  <c r="AC16" i="9"/>
  <c r="Y16" i="8"/>
  <c r="Y17" i="7"/>
  <c r="U17" i="6"/>
  <c r="S16" i="4"/>
  <c r="Z8" i="14"/>
  <c r="K8" i="13"/>
  <c r="W10" i="12"/>
  <c r="Q8" i="10"/>
  <c r="AZ8" i="11"/>
  <c r="AC8" i="9"/>
  <c r="Y8" i="8"/>
  <c r="Y9" i="7"/>
  <c r="U9" i="6"/>
  <c r="S8" i="4"/>
  <c r="Z12" i="14"/>
  <c r="K12" i="13"/>
  <c r="W14" i="12"/>
  <c r="Q12" i="10"/>
  <c r="AZ12" i="11"/>
  <c r="AC12" i="9"/>
  <c r="Y12" i="8"/>
  <c r="Y13" i="7"/>
  <c r="U13" i="6"/>
  <c r="S12" i="4"/>
  <c r="K49" i="13"/>
  <c r="Z49" i="14"/>
  <c r="AZ49" i="11"/>
  <c r="W51" i="12"/>
  <c r="AC49" i="9"/>
  <c r="Y49" i="8"/>
  <c r="Q49" i="10"/>
  <c r="S49" i="4"/>
  <c r="Y50" i="7"/>
  <c r="U50" i="6"/>
  <c r="Z47" i="14"/>
  <c r="K47" i="13"/>
  <c r="W49" i="12"/>
  <c r="Y48" i="7"/>
  <c r="AZ47" i="11"/>
  <c r="Q47" i="10"/>
  <c r="AC47" i="9"/>
  <c r="Y47" i="8"/>
  <c r="S47" i="4"/>
  <c r="U48" i="6"/>
  <c r="Z36" i="14"/>
  <c r="K36" i="13"/>
  <c r="W38" i="12"/>
  <c r="Q36" i="10"/>
  <c r="AC36" i="9"/>
  <c r="Y36" i="8"/>
  <c r="AZ36" i="11"/>
  <c r="Y37" i="7"/>
  <c r="U37" i="6"/>
  <c r="S36" i="4"/>
  <c r="Z30" i="14"/>
  <c r="K30" i="13"/>
  <c r="W32" i="12"/>
  <c r="Y30" i="8"/>
  <c r="AZ30" i="11"/>
  <c r="Y31" i="7"/>
  <c r="Q30" i="10"/>
  <c r="AC30" i="9"/>
  <c r="U31" i="6"/>
  <c r="S30" i="4"/>
  <c r="Z22" i="14"/>
  <c r="K22" i="13"/>
  <c r="W24" i="12"/>
  <c r="Y22" i="8"/>
  <c r="AZ22" i="11"/>
  <c r="Y23" i="7"/>
  <c r="Q22" i="10"/>
  <c r="AC22" i="9"/>
  <c r="U23" i="6"/>
  <c r="S22" i="4"/>
  <c r="Z14" i="14"/>
  <c r="K14" i="13"/>
  <c r="W16" i="12"/>
  <c r="Y14" i="8"/>
  <c r="AZ14" i="11"/>
  <c r="Q14" i="10"/>
  <c r="AC14" i="9"/>
  <c r="U15" i="6"/>
  <c r="Y15" i="7"/>
  <c r="S14" i="4"/>
  <c r="K45" i="13"/>
  <c r="Z45" i="14"/>
  <c r="W47" i="12"/>
  <c r="AC45" i="9"/>
  <c r="AZ45" i="11"/>
  <c r="Y45" i="8"/>
  <c r="Q45" i="10"/>
  <c r="Y46" i="7"/>
  <c r="S45" i="4"/>
  <c r="U46" i="6"/>
  <c r="K33" i="13"/>
  <c r="Z33" i="14"/>
  <c r="W35" i="12"/>
  <c r="AZ33" i="11"/>
  <c r="AC33" i="9"/>
  <c r="Y33" i="8"/>
  <c r="Q33" i="10"/>
  <c r="S33" i="4"/>
  <c r="Y34" i="7"/>
  <c r="U34" i="6"/>
  <c r="Z19" i="14"/>
  <c r="W21" i="12"/>
  <c r="K19" i="13"/>
  <c r="AZ19" i="11"/>
  <c r="Q19" i="10"/>
  <c r="AC19" i="9"/>
  <c r="Y19" i="8"/>
  <c r="Y20" i="7"/>
  <c r="S19" i="4"/>
  <c r="U20" i="6"/>
  <c r="K37" i="13"/>
  <c r="Z37" i="14"/>
  <c r="W39" i="12"/>
  <c r="AZ37" i="11"/>
  <c r="AC37" i="9"/>
  <c r="Y37" i="8"/>
  <c r="Q37" i="10"/>
  <c r="Y38" i="7"/>
  <c r="S37" i="4"/>
  <c r="U38" i="6"/>
  <c r="Z27" i="14"/>
  <c r="K27" i="13"/>
  <c r="W29" i="12"/>
  <c r="Y28" i="7"/>
  <c r="Q27" i="10"/>
  <c r="AZ27" i="11"/>
  <c r="AC27" i="9"/>
  <c r="Y27" i="8"/>
  <c r="S27" i="4"/>
  <c r="U28" i="6"/>
  <c r="AX6" i="11"/>
  <c r="M6" i="1"/>
  <c r="K50" i="1"/>
  <c r="G2" i="1" s="1"/>
  <c r="AX50" i="11" l="1"/>
  <c r="AW50" i="11" s="1"/>
  <c r="AW6" i="11"/>
  <c r="Z6" i="14"/>
  <c r="K6" i="13"/>
  <c r="W8" i="12"/>
  <c r="Y6" i="8"/>
  <c r="AZ6" i="11"/>
  <c r="Q6" i="10"/>
  <c r="AC6" i="9"/>
  <c r="Y7" i="7"/>
  <c r="U7" i="6"/>
  <c r="S6" i="4"/>
</calcChain>
</file>

<file path=xl/sharedStrings.xml><?xml version="1.0" encoding="utf-8"?>
<sst xmlns="http://schemas.openxmlformats.org/spreadsheetml/2006/main" count="1126" uniqueCount="607">
  <si>
    <t>N U M E R O      D I     D I P E N D E N T I</t>
  </si>
  <si>
    <t>qualifica / posiz.economica/profilo</t>
  </si>
  <si>
    <t>Cod.</t>
  </si>
  <si>
    <t>A tempo pieno</t>
  </si>
  <si>
    <t>In part-time
fino al 50%</t>
  </si>
  <si>
    <t>In part-time
oltre il 50%</t>
  </si>
  <si>
    <t>Uomini</t>
  </si>
  <si>
    <t>Donne</t>
  </si>
  <si>
    <t>SEGRETARIO A</t>
  </si>
  <si>
    <t>0D0102</t>
  </si>
  <si>
    <t>SEGRETARIO B</t>
  </si>
  <si>
    <t>0D0103</t>
  </si>
  <si>
    <t>SEGRETARIO C</t>
  </si>
  <si>
    <t>0D0485</t>
  </si>
  <si>
    <t>SEGRETARIO GENERALE CCIAA</t>
  </si>
  <si>
    <t>0D0104</t>
  </si>
  <si>
    <t>DIRETTORE  GENERALE</t>
  </si>
  <si>
    <t>0D0097</t>
  </si>
  <si>
    <t>DIRIGENTE FUORI D.O. ART.110 C.2 TUEL</t>
  </si>
  <si>
    <t>0D0098</t>
  </si>
  <si>
    <t>ALTE SPECIALIZZ. FUORI D.O.ART.110 C.2 TUEL</t>
  </si>
  <si>
    <t>0D0095</t>
  </si>
  <si>
    <t>DIRIGENTE A TEMPO INDETERMINATO</t>
  </si>
  <si>
    <t>0D0164</t>
  </si>
  <si>
    <t>DIRIGENTE A TEMPO DETERMINATO  ART.110 C.1 TUEL</t>
  </si>
  <si>
    <t>0D0165</t>
  </si>
  <si>
    <t>ALTE SPECIALIZZ. IN D.O. ART.110 C.1 TUEL</t>
  </si>
  <si>
    <t>0D0I95</t>
  </si>
  <si>
    <t>POSIZIONE ECONOMICA D7</t>
  </si>
  <si>
    <t>0D7000</t>
  </si>
  <si>
    <t>POSIZIONE ECONOMICA D6</t>
  </si>
  <si>
    <t>099000</t>
  </si>
  <si>
    <t>POSIZIONE ECONOMICA D5</t>
  </si>
  <si>
    <t>0D5000</t>
  </si>
  <si>
    <t>POSIZIONE ECONOMICA D4</t>
  </si>
  <si>
    <t>0D4000</t>
  </si>
  <si>
    <t>POSIZIONE ECONOMICA D3</t>
  </si>
  <si>
    <t>050000</t>
  </si>
  <si>
    <t>POSIZIONE ECONOMICA D2</t>
  </si>
  <si>
    <t>049000</t>
  </si>
  <si>
    <t>POSIZIONE ECONOMICA D1</t>
  </si>
  <si>
    <t>0D1000</t>
  </si>
  <si>
    <t>POSIZIONE ECONOMICA C6</t>
  </si>
  <si>
    <t>097000</t>
  </si>
  <si>
    <t>POSIZIONE ECONOMICA C5</t>
  </si>
  <si>
    <t>046000</t>
  </si>
  <si>
    <t>POSIZIONE ECONOMICA C4</t>
  </si>
  <si>
    <t>045000</t>
  </si>
  <si>
    <t>POSIZIONE ECONOMICA C3</t>
  </si>
  <si>
    <t>043000</t>
  </si>
  <si>
    <t>POSIZIONE ECONOMICA C2</t>
  </si>
  <si>
    <t>042000</t>
  </si>
  <si>
    <t>POSIZIONE ECONOMICA C1</t>
  </si>
  <si>
    <t>0C1000</t>
  </si>
  <si>
    <t>POSIZIONE ECONOMICA B8</t>
  </si>
  <si>
    <t>0B8000</t>
  </si>
  <si>
    <t xml:space="preserve">POSIZ. ECON. B7 - PROFILO ACCESSO B3  </t>
  </si>
  <si>
    <t>0B7A00</t>
  </si>
  <si>
    <t>POSIZ. ECON. B7 - PROFILO  ACCESSO B1</t>
  </si>
  <si>
    <t>0B7000</t>
  </si>
  <si>
    <t xml:space="preserve">POSIZ.ECON. B6 PROFILI ACCESSO B3 </t>
  </si>
  <si>
    <t>038490</t>
  </si>
  <si>
    <t>POSIZ.ECON. B6 PROFILI ACCESSO B1</t>
  </si>
  <si>
    <t>038491</t>
  </si>
  <si>
    <t>POSIZ.ECON. B5 PROFILI ACCESSO B3 -</t>
  </si>
  <si>
    <t>037492</t>
  </si>
  <si>
    <t>POSIZ.ECON. B5 PROFILI ACCESSO B1</t>
  </si>
  <si>
    <t>037493</t>
  </si>
  <si>
    <t xml:space="preserve">POSIZ.ECON. B4 PROFILI ACCESSO B3 </t>
  </si>
  <si>
    <t>036494</t>
  </si>
  <si>
    <t>POSIZ.ECON. B4 PROFILI ACCESSO B1</t>
  </si>
  <si>
    <t>036495</t>
  </si>
  <si>
    <t>POSIZIONE ECONOMICA DI ACCESSO B3</t>
  </si>
  <si>
    <t>055000</t>
  </si>
  <si>
    <t>POSIZIONE ECONOMICA B3</t>
  </si>
  <si>
    <t>034000</t>
  </si>
  <si>
    <t>POSIZIONE ECONOMICA B2</t>
  </si>
  <si>
    <t>032000</t>
  </si>
  <si>
    <t>POSIZIONE ECONOMICA DI ACCESSO B1</t>
  </si>
  <si>
    <t>054000</t>
  </si>
  <si>
    <t>POSIZIONE ECONOMICA A6</t>
  </si>
  <si>
    <t>0A6000</t>
  </si>
  <si>
    <t>POSIZIONE ECONOMICA A5</t>
  </si>
  <si>
    <t>0A5000</t>
  </si>
  <si>
    <t>POSIZIONE ECONOMICA A4</t>
  </si>
  <si>
    <t>028000</t>
  </si>
  <si>
    <t>POSIZIONE ECONOMICA A3</t>
  </si>
  <si>
    <t>027000</t>
  </si>
  <si>
    <t>POSIZIONE ECONOMICA A2</t>
  </si>
  <si>
    <t>025000</t>
  </si>
  <si>
    <t>POSIZIONE ECONOMICA A1</t>
  </si>
  <si>
    <t>0A1000</t>
  </si>
  <si>
    <t>CONTRATTISTI (a)</t>
  </si>
  <si>
    <t>000061</t>
  </si>
  <si>
    <t>COLLABORATORE A T.D. ART. 90 TUEL (b)</t>
  </si>
  <si>
    <t>000096</t>
  </si>
  <si>
    <t>TOTALE</t>
  </si>
  <si>
    <t>(a) personale a tempo indeterminato al quale viene applicato un contratto di lavoro di tipo privatistico (es.:tipografico,chimico,edile,metalmeccanico,portierato, ecc.)</t>
  </si>
  <si>
    <t>(b) cfr." istruzioni generali e specifiche di comparto" e "glossario"</t>
  </si>
  <si>
    <t xml:space="preserve">(**) dato pari alla somma del personale a tempo pieno + in part-time fino al 50% + in part-time oltre il 50% </t>
  </si>
  <si>
    <t>N U M E R O   D I   D I P E N D E N T I</t>
  </si>
  <si>
    <t>CATEGORIA</t>
  </si>
  <si>
    <t>A tempo determinato (*)</t>
  </si>
  <si>
    <t>Formazione lavoro (*)</t>
  </si>
  <si>
    <t>Contratti di somministrazione
(ex Interinale) (*)</t>
  </si>
  <si>
    <t>LSU/LPU/ASU(*)</t>
  </si>
  <si>
    <t>Telelavoro/Smart working (**)
Personale indicato in T1</t>
  </si>
  <si>
    <t>Personale soggetto a turnazione (**) Personale indicato in T1</t>
  </si>
  <si>
    <t>Personale soggetto a reperibilità (**) Personale indicato in T1</t>
  </si>
  <si>
    <t>Categoria D</t>
  </si>
  <si>
    <t>CD</t>
  </si>
  <si>
    <t>Categoria C</t>
  </si>
  <si>
    <t>CC</t>
  </si>
  <si>
    <t>Categoria B</t>
  </si>
  <si>
    <t>CB</t>
  </si>
  <si>
    <t>Categoria A</t>
  </si>
  <si>
    <t>CA</t>
  </si>
  <si>
    <t>Personale contrattista</t>
  </si>
  <si>
    <t>PC</t>
  </si>
  <si>
    <t>(*) dati su base annua</t>
  </si>
  <si>
    <t>(**) presenti al 31 dicembre anno corrente</t>
  </si>
  <si>
    <t>Anzianità di servizio maturata al 31/12, anche in modo non continuativo, nell'attuale o in altre amministrazioni</t>
  </si>
  <si>
    <t>Fino a 1 anno</t>
  </si>
  <si>
    <t>Da 1 a 2 anni</t>
  </si>
  <si>
    <t>Da 2 a 3 anni</t>
  </si>
  <si>
    <t>Oltre i 3 anni</t>
  </si>
  <si>
    <t>Uomo / Donna</t>
  </si>
  <si>
    <t>U</t>
  </si>
  <si>
    <t>D</t>
  </si>
  <si>
    <t>XX</t>
  </si>
  <si>
    <t>Personale con contratti di collaborazione coordinata e continuativa</t>
  </si>
  <si>
    <t>Tempo determinato</t>
  </si>
  <si>
    <t>TOTALE Tempo determinato</t>
  </si>
  <si>
    <t>PERSONALE DELL'AMMINISTRAZIONE (* )</t>
  </si>
  <si>
    <t>PERSONALE ESTERNO ( ** )</t>
  </si>
  <si>
    <t>qualifica/posizione economica/profilo</t>
  </si>
  <si>
    <t xml:space="preserve">COMANDATI / DISTACCATI </t>
  </si>
  <si>
    <t>FUORI RUOLO</t>
  </si>
  <si>
    <t>CONVENZIONI</t>
  </si>
  <si>
    <t>ESONERI</t>
  </si>
  <si>
    <t>PERSONALE IN ASPETTATIVA</t>
  </si>
  <si>
    <t>(sono evidenziate quelle valorizzate nella T1)</t>
  </si>
  <si>
    <t>(*) Personale comandato e fuori ruolo verso altre Amministrazioni</t>
  </si>
  <si>
    <t>(**) Personale comandato e fuori ruolo da altre Amministrazioni</t>
  </si>
  <si>
    <t>ENTRATI in: qualifica/posizione economica/profilo</t>
  </si>
  <si>
    <t xml:space="preserve">USCITI da: 
qualifica/posizione economica/profilo
</t>
  </si>
  <si>
    <t xml:space="preserve">Codice
</t>
  </si>
  <si>
    <t xml:space="preserve">TOTALE
USCITI
</t>
  </si>
  <si>
    <t>TOTALE ENTRATI</t>
  </si>
  <si>
    <t>Collocamento a riposo per limiti di età</t>
  </si>
  <si>
    <t>Dimissioni (con diritto a pensione)</t>
  </si>
  <si>
    <t>Passaggi per esternalizzazioni (*)</t>
  </si>
  <si>
    <t>Passaggi ad altra Amministrazione dello stesso comparto (*)</t>
  </si>
  <si>
    <t>Passaggi ad altra Amministrazione di altro comparto (*)</t>
  </si>
  <si>
    <t>Risoluz. rapporto di lavoro</t>
  </si>
  <si>
    <t>Licenziamenti</t>
  </si>
  <si>
    <t>Altre cause</t>
  </si>
  <si>
    <t>C01</t>
  </si>
  <si>
    <t>C03</t>
  </si>
  <si>
    <t>C17</t>
  </si>
  <si>
    <t>C18</t>
  </si>
  <si>
    <t>C19</t>
  </si>
  <si>
    <t>C21</t>
  </si>
  <si>
    <t>C25</t>
  </si>
  <si>
    <t>C99</t>
  </si>
  <si>
    <t>(*) Escluso il personale comandato e quello fuori ruolo</t>
  </si>
  <si>
    <t xml:space="preserve">N U M E R O   D I   D I P E N D E N T I </t>
  </si>
  <si>
    <t>qualifica/posiz. economica/profilo</t>
  </si>
  <si>
    <t>Nomina da concorso</t>
  </si>
  <si>
    <t>Personale stabilizzato da LSU</t>
  </si>
  <si>
    <t xml:space="preserve">Assunzione per chiamata diretta (L. 68/99 - categorie protette) </t>
  </si>
  <si>
    <t xml:space="preserve">Assunzione per chiamata numerica (L. 68/99 - categorie protette) </t>
  </si>
  <si>
    <t>Passaggi da altra Amministrazione dello stesso comparto (*)</t>
  </si>
  <si>
    <t>Passaggi da altra Amministrazione di altro comparto (*)</t>
  </si>
  <si>
    <t>Personale assunto con procedure Art. 35, c.3-Bis, DLGS 156/01</t>
  </si>
  <si>
    <t>Personale assunto con procedure Art. 4, c.6,  L. 125/13</t>
  </si>
  <si>
    <t>Personale assunto con procedure art. 20 D.Lgs.75/2017</t>
  </si>
  <si>
    <t>A23</t>
  </si>
  <si>
    <t>A24</t>
  </si>
  <si>
    <t>A27</t>
  </si>
  <si>
    <t>A28</t>
  </si>
  <si>
    <t>A29</t>
  </si>
  <si>
    <t>A30</t>
  </si>
  <si>
    <t>A31</t>
  </si>
  <si>
    <t>A35</t>
  </si>
  <si>
    <t>A40</t>
  </si>
  <si>
    <t>A41</t>
  </si>
  <si>
    <t xml:space="preserve">(*) Escluso il personale comandato e quello fuori ruolo </t>
  </si>
  <si>
    <t>Qualifica/Posiz.economica/Profilo</t>
  </si>
  <si>
    <t>tra 0 e 5 anni</t>
  </si>
  <si>
    <t>tra 6 e 10 anni</t>
  </si>
  <si>
    <t xml:space="preserve"> tra 11 e 15 anni</t>
  </si>
  <si>
    <t>tra 16 e 20 anni</t>
  </si>
  <si>
    <t>tra 21 e 25 anni</t>
  </si>
  <si>
    <t>tra 26 e 30 anni</t>
  </si>
  <si>
    <t>tra 31 e 35 anni</t>
  </si>
  <si>
    <t>tra 36 e 40 anni</t>
  </si>
  <si>
    <t>tra 41 e 43 anni</t>
  </si>
  <si>
    <t>44 e oltre</t>
  </si>
  <si>
    <t xml:space="preserve">N U M E R O   D I   D I P E N D E N T I  </t>
  </si>
  <si>
    <t>qualifica/posiz.economica/profilo</t>
  </si>
  <si>
    <t>fino a 19 anni</t>
  </si>
  <si>
    <t>tra 20 e 24 anni</t>
  </si>
  <si>
    <t>tra 25 e 29 anni</t>
  </si>
  <si>
    <t xml:space="preserve"> tra 30 e 34 anni</t>
  </si>
  <si>
    <t>tra 35 e 39 anni</t>
  </si>
  <si>
    <t>tra 40 e 44 anni</t>
  </si>
  <si>
    <t>tra 45 e 49 anni</t>
  </si>
  <si>
    <t>tra 50 e 54 anni</t>
  </si>
  <si>
    <t>tra 55 e 59 anni</t>
  </si>
  <si>
    <t>tra 60 e 64 anni</t>
  </si>
  <si>
    <t>tra 65 e 67 anni</t>
  </si>
  <si>
    <t>68 e oltre</t>
  </si>
  <si>
    <t>FINO ALLA SCUOLA DELL'OBBLIGO</t>
  </si>
  <si>
    <t>LIC. MEDIA SUPERIORE</t>
  </si>
  <si>
    <t>LAUREA BREVE</t>
  </si>
  <si>
    <t>LAUREA</t>
  </si>
  <si>
    <t>SPECIALIZZAZIONE
POST LAUREA/ DOTTORATO DI RICERCA</t>
  </si>
  <si>
    <t>ALTRI TITOLI
POST LAUREA</t>
  </si>
  <si>
    <t>ATTENZIONE: non compilare in caso in cui l'ente non è tenuto all'invio</t>
  </si>
  <si>
    <t>cod.</t>
  </si>
  <si>
    <t>ESTERO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</si>
  <si>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</si>
  <si>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</si>
  <si>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</si>
  <si>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</si>
  <si>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</si>
  <si>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</si>
  <si>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</si>
  <si>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</si>
  <si>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</si>
  <si>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</si>
  <si>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</si>
  <si>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</si>
  <si>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</si>
  <si>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</si>
  <si>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</si>
  <si>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</si>
  <si>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</si>
  <si>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VALLE D'AOSTA</t>
  </si>
  <si>
    <t>VENETO</t>
  </si>
  <si>
    <t>PROVINCIA AUTONOMA TRENTO</t>
  </si>
  <si>
    <t>PROVINCIA AUTONOMA BOLZANO</t>
  </si>
  <si>
    <t>TOTALE del personale da distribuire</t>
  </si>
  <si>
    <t>N U M E R O   G I O R N I   D I   A S S E N Z A</t>
  </si>
  <si>
    <t>FERIE</t>
  </si>
  <si>
    <t>ASSENZE PER MALATTIA RETRIBUITE</t>
  </si>
  <si>
    <t>CONGEDI RETRIBUITI AI SENSI DELL'ART.42,C.5, DLGS 151/2001</t>
  </si>
  <si>
    <t>LEGGE 104/92</t>
  </si>
  <si>
    <t>ASS.RETRIB.:MATERNITA',CONGEDO PARENT.,MALATTIA FIGLIO</t>
  </si>
  <si>
    <t>ALTRI PERMESSI ED ASSENZE RETRIBUITE</t>
  </si>
  <si>
    <t>SCIOPERO</t>
  </si>
  <si>
    <t>ALTRE ASSENZE NON RETRIBUITE</t>
  </si>
  <si>
    <t>FORMAZIONE</t>
  </si>
  <si>
    <t>F00</t>
  </si>
  <si>
    <t>M04</t>
  </si>
  <si>
    <t>O10</t>
  </si>
  <si>
    <t>PR4</t>
  </si>
  <si>
    <t>PR5</t>
  </si>
  <si>
    <t>PR6</t>
  </si>
  <si>
    <t>SC1</t>
  </si>
  <si>
    <t>SS2</t>
  </si>
  <si>
    <t>Z01</t>
  </si>
  <si>
    <t>N. gg</t>
  </si>
  <si>
    <t>V O C I   D I   S P E S A</t>
  </si>
  <si>
    <t>NUMERO DI MENSILITA' (**)</t>
  </si>
  <si>
    <t>STIPENDIO</t>
  </si>
  <si>
    <t>R.I.A.</t>
  </si>
  <si>
    <t>PROGRESSIONE PER CLASSI E SCATTI/FASCE RETRIBUTIVE</t>
  </si>
  <si>
    <t>TREDICESIMA MENSILTA'</t>
  </si>
  <si>
    <t>ARRETRATI  ANNI PRECEDENTI</t>
  </si>
  <si>
    <t>RECUPERI DERIVANTI DA ASSENZE, RITARDI, ECC.</t>
  </si>
  <si>
    <t>M000</t>
  </si>
  <si>
    <t>A015</t>
  </si>
  <si>
    <t>A031</t>
  </si>
  <si>
    <t>A032</t>
  </si>
  <si>
    <t>A035</t>
  </si>
  <si>
    <t>A045</t>
  </si>
  <si>
    <t>A070</t>
  </si>
  <si>
    <t>(*) gli importi vanno indicati in EURO, senza cifre decimali (cfr. circolare: "istruzioni generali e specifiche di comparto")</t>
  </si>
  <si>
    <t>(**) il numero delle mensilità va espresso con 2 cifre decimali (cfr. circolare: "istruzioni generali e specifiche di comparto ")</t>
  </si>
  <si>
    <t>IND. DI VACANZA CONTRATTUALE</t>
  </si>
  <si>
    <t>IND. DI VIGILANZA</t>
  </si>
  <si>
    <t>PERSONALE SCOLASTICO</t>
  </si>
  <si>
    <t>RETRIBUZIONE DI POSIZIONE</t>
  </si>
  <si>
    <t>RETRIBUZIONE DI RISULTATO</t>
  </si>
  <si>
    <t>INDENNITA DI COMPARTO</t>
  </si>
  <si>
    <t>ASSEGNO AD PERSONAM</t>
  </si>
  <si>
    <t>INDENNITA' ART.42, COMMA 5-TER, D.LGS. 151/2001</t>
  </si>
  <si>
    <t>INDENNITA' DI STAFF/COLLABORAZIONE</t>
  </si>
  <si>
    <t>COMPENSI ONERI RISCHI E DISAGI</t>
  </si>
  <si>
    <t>COMPENSO AGGIUNTIVO AL SEGR. COMUNALE QUALE DIR. GENERALE</t>
  </si>
  <si>
    <t>FONDO SPECIF. RESPONSAB.</t>
  </si>
  <si>
    <t xml:space="preserve">COMPENSI PRODUTTIVITA' </t>
  </si>
  <si>
    <t>INCENTIVI ALLA PROGETTAZIONE EX LEGGE MERLONI</t>
  </si>
  <si>
    <t>DIRITTI DI ROGITO-SEGRETERIA CONV.- IND.SCAVALCO</t>
  </si>
  <si>
    <t>ONORARI AVVOCATI</t>
  </si>
  <si>
    <t>COMPETENZE PERSONALE COMANDATO/DISTACCATO PRESSO L'AMM.NE</t>
  </si>
  <si>
    <t>ELEMENTO PEREQUATIVO</t>
  </si>
  <si>
    <t>INDENNITA' DI FUNZIONE</t>
  </si>
  <si>
    <t>ARRETRATI ANNI PRECEDENTI</t>
  </si>
  <si>
    <t>ALTRE SPESE ACCESSORIE ED INDENNITA' VARIE</t>
  </si>
  <si>
    <t>STRAORDINARIO</t>
  </si>
  <si>
    <t xml:space="preserve">TOTALE </t>
  </si>
  <si>
    <t>INCENTIVI PER FUNZIONI TECNICHE</t>
  </si>
  <si>
    <t>I422</t>
  </si>
  <si>
    <t>I125</t>
  </si>
  <si>
    <t>I143</t>
  </si>
  <si>
    <t>I207</t>
  </si>
  <si>
    <t>I212</t>
  </si>
  <si>
    <t>I222</t>
  </si>
  <si>
    <t>I418</t>
  </si>
  <si>
    <t>I424</t>
  </si>
  <si>
    <t>S190</t>
  </si>
  <si>
    <t>S604</t>
  </si>
  <si>
    <t>S710</t>
  </si>
  <si>
    <t>S615</t>
  </si>
  <si>
    <t>S630</t>
  </si>
  <si>
    <t>S720</t>
  </si>
  <si>
    <t>S740</t>
  </si>
  <si>
    <t>S750</t>
  </si>
  <si>
    <t>S761</t>
  </si>
  <si>
    <t>S770</t>
  </si>
  <si>
    <t>S771</t>
  </si>
  <si>
    <t>S998</t>
  </si>
  <si>
    <t>S999</t>
  </si>
  <si>
    <t>T101</t>
  </si>
  <si>
    <t xml:space="preserve"> </t>
  </si>
  <si>
    <t>DESCRIZIONE</t>
  </si>
  <si>
    <t>Codice</t>
  </si>
  <si>
    <t>Importo</t>
  </si>
  <si>
    <t>ASSEGNI PER IL NUCLEO FAMILIARE</t>
  </si>
  <si>
    <t>L005</t>
  </si>
  <si>
    <t xml:space="preserve">GESTIONE MENSE </t>
  </si>
  <si>
    <t>L010</t>
  </si>
  <si>
    <t>EROGAZIONE BUONI PASTO</t>
  </si>
  <si>
    <t>L011</t>
  </si>
  <si>
    <t>FORMAZIONE DEL PERSONALE</t>
  </si>
  <si>
    <t>L020</t>
  </si>
  <si>
    <t>BENESSERE DEL PERSONALE</t>
  </si>
  <si>
    <t>L090</t>
  </si>
  <si>
    <t>EQUO INDENNIZZO AL PERSONALE</t>
  </si>
  <si>
    <t>L100</t>
  </si>
  <si>
    <t>SOMME CORRISPOSTE AD AGENZIA DI SOMMINISTRAZIONE(INTERINALI)</t>
  </si>
  <si>
    <t>L105</t>
  </si>
  <si>
    <t>COPERTURE ASSICURATIVE</t>
  </si>
  <si>
    <t>L107</t>
  </si>
  <si>
    <t>CONTRATTI DI COLLABORAZIONE COORDINATA E CONTINUATIVA</t>
  </si>
  <si>
    <t>L108</t>
  </si>
  <si>
    <t>INCARICHI LIBERO PROFESSIONALI/STUDIO/RICERCA/CONSULENZA</t>
  </si>
  <si>
    <t>L109</t>
  </si>
  <si>
    <t>CONTRATTI PER RESA SERVIZI/ADEMPIMENTI OBBLIGATORI PER LEGGE</t>
  </si>
  <si>
    <t>L115</t>
  </si>
  <si>
    <t>ALTRE SPESE</t>
  </si>
  <si>
    <t>L110</t>
  </si>
  <si>
    <t>RETRIBUZIONI PERSONALE  A TEMPO DETERMINATO</t>
  </si>
  <si>
    <t>P015</t>
  </si>
  <si>
    <t>RETRIBUZIONI PERSONALE CON CONTRATTO DI FORMAZIONE E LAVORO</t>
  </si>
  <si>
    <t>P016</t>
  </si>
  <si>
    <t>INDENNITA' DI MISSIONE E TRASFERIMENTO</t>
  </si>
  <si>
    <t>P030</t>
  </si>
  <si>
    <t>CONTRIBUTI A CARICO DELL'AMM.NE PER FONDI PREV. COMPLEMENTARE</t>
  </si>
  <si>
    <t>P035</t>
  </si>
  <si>
    <t>CONTRIBUTI A CARICO DELL'AMM.NE SU COMP. FISSE E ACCESSORIE</t>
  </si>
  <si>
    <t>P055</t>
  </si>
  <si>
    <t>Si</t>
  </si>
  <si>
    <t>QUOTE ANNUE ACCANTONAMENTO TFR O ALTRA IND. FINE SERVIZIO</t>
  </si>
  <si>
    <t>P058</t>
  </si>
  <si>
    <t>No</t>
  </si>
  <si>
    <t>IRAP</t>
  </si>
  <si>
    <t>P061</t>
  </si>
  <si>
    <r>
      <rPr>
        <b/>
        <sz val="7"/>
        <rFont val="Helv"/>
      </rPr>
      <t>IRAP</t>
    </r>
    <r>
      <rPr>
        <sz val="7"/>
        <rFont val="Helv"/>
      </rPr>
      <t xml:space="preserve">
</t>
    </r>
    <r>
      <rPr>
        <b/>
        <sz val="7"/>
        <rFont val="Helv"/>
      </rPr>
      <t>Commerciale</t>
    </r>
  </si>
  <si>
    <t>ONERI PER I CONTRATTI DI SOMMINISTRAZIONE(INTERINALI)</t>
  </si>
  <si>
    <t>P062</t>
  </si>
  <si>
    <t>COMPENSI PER PERSONALE ADDETTO AI LAVORI SOCIALMENTE UTILI</t>
  </si>
  <si>
    <t>P065</t>
  </si>
  <si>
    <t>SOMME RIMBORSATE PER PERSONALE COMAND./FUORI RUOLO/IN CONV.</t>
  </si>
  <si>
    <t>P071</t>
  </si>
  <si>
    <t>ALTRE SOMME RIMBORSATE ALLE AMMINISTRAZIONI</t>
  </si>
  <si>
    <t>P074</t>
  </si>
  <si>
    <t>SOMME RICEVUTE DA U.E. E/O PRIVATI (-)</t>
  </si>
  <si>
    <t>P098</t>
  </si>
  <si>
    <t>RIMBORSI RICEVUTI PER PERS. COMAND./FUORI RUOLO/IN CONV. (-)</t>
  </si>
  <si>
    <t>P090</t>
  </si>
  <si>
    <t>ALTRI RIMBORSI RICEVUTI DALLE AMMINISTRAZIONI (-)</t>
  </si>
  <si>
    <t>P099</t>
  </si>
  <si>
    <t>NOTE: Elenco Istituzioni ed importi dei rimborsi effettuati (**)</t>
  </si>
  <si>
    <t>Unioncamere nazionale euro 5.196, Camera di commercio di Roma 4.988</t>
  </si>
  <si>
    <t>NOTE: Elenco Istituzioni ed importi dei rimborsi ricevuti (***)</t>
  </si>
  <si>
    <t>Unioncamere nazionale euro 40.757</t>
  </si>
  <si>
    <t>(*)  gli importi vanno indicati in EURO, senza cifre decimali (cfr. circolare: "istruzioni generali e specifiche di comparto")</t>
  </si>
  <si>
    <t>(**) campo riservato all'inserimento delle informazioni di dettaglio (nome Istituzione ed importo) riguardanti i rimborsi effettuati (P071, P074). Eventuali note su altre voci di spesa dovranno essere immesse nel campo "note e chiarimenti" della SI_1</t>
  </si>
  <si>
    <t>(***) campo riservato all'inserimento delle informazioni di dettaglio (nome Istituzione ed importo) riguardanti i rimborsi ricevuti (P090, P098, P099). Eventuali note su altre voci di spesa dovranno essere immesse nel campo "note e chiarimenti" della SI_1</t>
  </si>
  <si>
    <t>NF</t>
  </si>
  <si>
    <r>
      <t>Costituzione fondi per il trattamento accessorio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(*)</t>
    </r>
  </si>
  <si>
    <r>
      <t>Destinazione fondi per il trattamento accessorio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(*)</t>
    </r>
  </si>
  <si>
    <t>SQUADRATURA 9</t>
  </si>
  <si>
    <t>CODICE</t>
  </si>
  <si>
    <t>IMPORTI</t>
  </si>
  <si>
    <t>Risorse per la retribuzione di posizione e di risultato</t>
  </si>
  <si>
    <t>Risorse / Costituzione del fondo</t>
  </si>
  <si>
    <t>Impeghi / Importi erogati</t>
  </si>
  <si>
    <t>Risorse fisse aventi carattere di certezza e stabilità</t>
  </si>
  <si>
    <t>Destinazioni effettivamente erogate a valere sul fondo dell'anno di riferimento</t>
  </si>
  <si>
    <t>Fondo</t>
  </si>
  <si>
    <t>Natura</t>
  </si>
  <si>
    <t>Voce</t>
  </si>
  <si>
    <t>Dato</t>
  </si>
  <si>
    <t>Posizione e risultato anno 1998 (art.26 c.1 L. a Ccnl 98-01)</t>
  </si>
  <si>
    <t>F400</t>
  </si>
  <si>
    <t>Retribuzione di Posizione</t>
  </si>
  <si>
    <t>U448</t>
  </si>
  <si>
    <t>Incrementi Ccnl 98-01 (art. 26 c. 1 L. d)</t>
  </si>
  <si>
    <t>F403</t>
  </si>
  <si>
    <t>Retribuzione di Risultato</t>
  </si>
  <si>
    <t>U449</t>
  </si>
  <si>
    <t>Incrementi Ccnl 02-05 (art. 23. cc. 1,3)</t>
  </si>
  <si>
    <t>F65G</t>
  </si>
  <si>
    <t>Retribuzione di Risultato (Onnicomprensività)</t>
  </si>
  <si>
    <t>U02I</t>
  </si>
  <si>
    <t>Incrementi Ccnl 04-05 (art. 4 cc. 1,4)</t>
  </si>
  <si>
    <t>F66G</t>
  </si>
  <si>
    <t>Totale Destinazioni effettivamente erogate  a valere sul fondo anno corrente</t>
  </si>
  <si>
    <t>INCONGRUENZA 15</t>
  </si>
  <si>
    <t>###</t>
  </si>
  <si>
    <t>Incrementi Ccnl 06-09 (art. 16 cc. 1,4)</t>
  </si>
  <si>
    <t>F940</t>
  </si>
  <si>
    <t>Totale Fondo posizione e risultato</t>
  </si>
  <si>
    <t>Incrementi Ccnl 08-09 (art. 5 cc. 1,4)</t>
  </si>
  <si>
    <t>F67G</t>
  </si>
  <si>
    <t>Processi di decentramento (art. 26 c. 1 L. f Ccnl 98-01)</t>
  </si>
  <si>
    <t>F405</t>
  </si>
  <si>
    <t>Ria e mat. ec. pers. cess. (art. 26 c. 1 L. g Ccnl 98-01)</t>
  </si>
  <si>
    <t>F406</t>
  </si>
  <si>
    <t>Incr dot org/riorg stab serv (art26 c3 - p.fissa Ccnl 98-01)</t>
  </si>
  <si>
    <t>F942</t>
  </si>
  <si>
    <t>Rid. stabile org. dirig. (art. 26 c. 5 Ccnl 98-01)</t>
  </si>
  <si>
    <t>F411</t>
  </si>
  <si>
    <t>Altre risorse fisse con carattere di certezza e stabilità</t>
  </si>
  <si>
    <t>F998</t>
  </si>
  <si>
    <t>INCONGRUENZA 9</t>
  </si>
  <si>
    <t>Totale Risorse fisse</t>
  </si>
  <si>
    <t>Risorse variabili</t>
  </si>
  <si>
    <t>Art 3 c 57 L662/96 Art 59 c 1 L.P DLgs446/97 - Rec. ev. ICI</t>
  </si>
  <si>
    <t>F928</t>
  </si>
  <si>
    <t>Art 43 L 449/1997 - Entr. conto terzi o utenza o sponsor.</t>
  </si>
  <si>
    <t>F50H</t>
  </si>
  <si>
    <t>Art 43 L 449/1997 - Risparmi di gestione</t>
  </si>
  <si>
    <t>F51H</t>
  </si>
  <si>
    <t>Integrazione 1,2% (art. 26 c. 2 Ccnl 98-01)</t>
  </si>
  <si>
    <t>F408</t>
  </si>
  <si>
    <t>Riorganizz. (art. 26 c. 3 - parte variab. Ccnl 98-01)</t>
  </si>
  <si>
    <t>F943</t>
  </si>
  <si>
    <t>Liquid. sentenze favorevoli all'ente (art. 37 Ccnl 98-01)</t>
  </si>
  <si>
    <t>F944</t>
  </si>
  <si>
    <r>
      <t>Spec. disp. di legge (art. 20 c. 2 Ccnl 06-09)</t>
    </r>
    <r>
      <rPr>
        <vertAlign val="superscript"/>
        <sz val="8"/>
        <rFont val="Arial"/>
        <family val="2"/>
      </rPr>
      <t xml:space="preserve"> (**)</t>
    </r>
  </si>
  <si>
    <t>F404</t>
  </si>
  <si>
    <t>Incarichi da soggetti terzi (art. 20, cc. 3-5  Ccnl 06-09)</t>
  </si>
  <si>
    <t>F68G</t>
  </si>
  <si>
    <t>Art 16 cc 4-5-6 DL 98/11 - Risp. piani razionalizzazione</t>
  </si>
  <si>
    <t>F96H</t>
  </si>
  <si>
    <t>Altre risorse variabili</t>
  </si>
  <si>
    <t>F995</t>
  </si>
  <si>
    <t>Somme non utilizzate fondo anno precedente</t>
  </si>
  <si>
    <t>F999</t>
  </si>
  <si>
    <t>Totale Risorse variabili</t>
  </si>
  <si>
    <t>Decurtazioni</t>
  </si>
  <si>
    <t>Decurtazione fondo 3.356,97 euro (art.1 c.3 L. e Ccnl 00-01)</t>
  </si>
  <si>
    <t>F934</t>
  </si>
  <si>
    <t>Art 1 c 456 L. 147/2013 - Decurtazione permanente</t>
  </si>
  <si>
    <t>F27I</t>
  </si>
  <si>
    <t>Art 23 c 2 Dlgs 75/2017 - Dec. fondo rispetto limite 2016</t>
  </si>
  <si>
    <t>F00P</t>
  </si>
  <si>
    <t>Art 40 c 3-q DLgs 165/2001 - Dec. anno per piani di recup.</t>
  </si>
  <si>
    <t>F01S</t>
  </si>
  <si>
    <t>Art 4 DL 16/2014 - Dec. anno per piani di recup.</t>
  </si>
  <si>
    <t>F01T</t>
  </si>
  <si>
    <t>Altre decurtazioni</t>
  </si>
  <si>
    <t>F01P</t>
  </si>
  <si>
    <t>Totale Decurtazioni</t>
  </si>
  <si>
    <t>TOTALE RISORSE CERTIFICATE</t>
  </si>
  <si>
    <t>TOTALE IMPIEGHI EROGATI</t>
  </si>
  <si>
    <r>
      <rPr>
        <vertAlign val="superscript"/>
        <sz val="8"/>
        <rFont val="Arial"/>
        <family val="2"/>
      </rPr>
      <t xml:space="preserve">(*) </t>
    </r>
    <r>
      <rPr>
        <sz val="8"/>
        <rFont val="Arial"/>
        <family val="2"/>
      </rPr>
      <t xml:space="preserve"> Tutti gli importi vanno indicati in euro e al netto degli oneri sociali (contributi ed IRAP) a carico del datore di lavoro</t>
    </r>
  </si>
  <si>
    <r>
      <rPr>
        <vertAlign val="superscript"/>
        <sz val="8"/>
        <rFont val="Arial"/>
        <family val="2"/>
      </rPr>
      <t xml:space="preserve">(**) </t>
    </r>
    <r>
      <rPr>
        <sz val="8"/>
        <rFont val="Arial"/>
        <family val="2"/>
      </rPr>
      <t>Escluse le poste identificate in voci specifiche separate.</t>
    </r>
  </si>
  <si>
    <t>ND</t>
  </si>
  <si>
    <r>
      <t xml:space="preserve">Destinazione fondi per il trattamento accessorio </t>
    </r>
    <r>
      <rPr>
        <vertAlign val="superscript"/>
        <sz val="10"/>
        <rFont val="Arial"/>
        <family val="2"/>
      </rPr>
      <t>(*)</t>
    </r>
  </si>
  <si>
    <t>Fondo risorse decentrate</t>
  </si>
  <si>
    <t>Art 67 c 1 Ccnl 16-18 - Unico importo consolidato 2017</t>
  </si>
  <si>
    <t>F00B</t>
  </si>
  <si>
    <t>Art 68 c 1 Ccnl 16-18 - Differenziali progr. ec. storiche</t>
  </si>
  <si>
    <t>U00C</t>
  </si>
  <si>
    <t>Art 67 c 2 L B Ccnl 16-18 - Ridet. per increm. stip. Ccnl</t>
  </si>
  <si>
    <t>F00Z</t>
  </si>
  <si>
    <t>Art 68 c 1 Ccnl 16-18 - Ind. comparto quota carico fondo</t>
  </si>
  <si>
    <t>U00D</t>
  </si>
  <si>
    <t>Art 67 c 2 L C Ccnl 16-18 - RIA e ass. ad pers. cessato</t>
  </si>
  <si>
    <t>F00C</t>
  </si>
  <si>
    <t>Art 68 c 1 Ccnl 16-18 - Increm. ind. pers. asili nido</t>
  </si>
  <si>
    <t>U00E</t>
  </si>
  <si>
    <t>Art 2 c 3 DLgs 165/2001 - Risp. tratt. ec. pre-Ccnl 94-97</t>
  </si>
  <si>
    <t>F70A</t>
  </si>
  <si>
    <t>Art 68 c 1 Ccnl 16-18 - Ind. pers. ex VIII qualifica funz.</t>
  </si>
  <si>
    <t>U00F</t>
  </si>
  <si>
    <t>Art 67 c 2 L E Ccnl 16-18-Increm. pers. trasf. disp. legge</t>
  </si>
  <si>
    <t>F00D</t>
  </si>
  <si>
    <t>Art 68 c 2 L A Ccnl 16-18 - Performance organizzativa</t>
  </si>
  <si>
    <t>U00G</t>
  </si>
  <si>
    <t>Art 67 c 2 L E Ccnl 16-18 - Increm. altro pers. trasf.</t>
  </si>
  <si>
    <t>F00E</t>
  </si>
  <si>
    <t>Art 68 c 2 L B Ccnl 16-18 - Performance individuale</t>
  </si>
  <si>
    <t>U00H</t>
  </si>
  <si>
    <t>Art 67 c 2 L F Ccnl 16-18 - Rid. stab. org. dir. Regioni</t>
  </si>
  <si>
    <t>F00J</t>
  </si>
  <si>
    <t>Art 68 c 2 L C Ccnl 16-18 - Ind. cond. lav. ex art.70-bis</t>
  </si>
  <si>
    <t>U00J</t>
  </si>
  <si>
    <t>Art 67 c 2 L G Ccnl 16-18 - Increm. riduz. stab. straord.</t>
  </si>
  <si>
    <t>F00K</t>
  </si>
  <si>
    <t>Art 68 c 2 L D Ccnl 16-18 - Turno - reper. - lav. fest.</t>
  </si>
  <si>
    <t>U00K</t>
  </si>
  <si>
    <t>Art 67 c 2 L H Ccnl 16-18 - Increm. dot org e relat copert</t>
  </si>
  <si>
    <t>F00M</t>
  </si>
  <si>
    <t>Art 68 c 2 L E Ccnl 16-18 - Specifiche responsabilità</t>
  </si>
  <si>
    <t>U00L</t>
  </si>
  <si>
    <t>Art 113 DLgs 50/2016 - Incentivi funzioni tecniche</t>
  </si>
  <si>
    <t>U22I</t>
  </si>
  <si>
    <t>Art 92 cc 5-6 DLgs 163/2006 - Incentivi prog.ne ad es.to</t>
  </si>
  <si>
    <t>U23I</t>
  </si>
  <si>
    <t>Art 9 L 114/14 Art 21 c 1 R.D. 1611/33 - Comp. Avvocati</t>
  </si>
  <si>
    <t>U00N</t>
  </si>
  <si>
    <t>L. 662/1996 DLgs 446/1997 - Incentivi rec. ev. ICI</t>
  </si>
  <si>
    <t>U24I</t>
  </si>
  <si>
    <t>Art 70-ter Ccnl 16-18 - Compensi Istat</t>
  </si>
  <si>
    <t>U00P</t>
  </si>
  <si>
    <t>Art 113 DLgs 50/2016 - Quote incentivi funzioni tecniche</t>
  </si>
  <si>
    <t>F00N</t>
  </si>
  <si>
    <t>Art 68 c 2 L G Ccnl 16-18 - Altre spec. disp. di legge</t>
  </si>
  <si>
    <t>U00Q</t>
  </si>
  <si>
    <t>Art 92 cc 5-6  DLgs 163/06 - Quote prog.ne ad esaurimento</t>
  </si>
  <si>
    <t>F00Q</t>
  </si>
  <si>
    <t>Art 68 c 2 L H Ccnl 16-18 - Messi notificatori</t>
  </si>
  <si>
    <t>U00R</t>
  </si>
  <si>
    <t>F00R</t>
  </si>
  <si>
    <t>Art 68 c 2 L I Ccnl 16-18 - Ris. pers. da case da gioco</t>
  </si>
  <si>
    <t>U00S</t>
  </si>
  <si>
    <t>Art 68 c 2 L J Ccnl 16-18 - Peo anno di riferimento</t>
  </si>
  <si>
    <t>U00T</t>
  </si>
  <si>
    <t>Art 70-ter Ccnl 16-18 - Contr Istat e Enti pubbl autorizz</t>
  </si>
  <si>
    <t>F00S</t>
  </si>
  <si>
    <t>Art 56-ter Ccnl 16-18 - PL Serv. agg  iniz privata</t>
  </si>
  <si>
    <t>U01B</t>
  </si>
  <si>
    <t>Art 56-ter Ccnl 16-18 - Risorse serv agg PL iniz privata</t>
  </si>
  <si>
    <t>F00V</t>
  </si>
  <si>
    <t>Art 56-quater L C Ccnl16-18 - PL Inc prov violaz codice str</t>
  </si>
  <si>
    <t>U00M</t>
  </si>
  <si>
    <t>Art 56-quater L C Ccnl 16-18 - Prov. violaz. codice strada</t>
  </si>
  <si>
    <t>F01V</t>
  </si>
  <si>
    <t>Art 56-quinquies Ccnl 16-18 - PL Indennità di serv. Esterno</t>
  </si>
  <si>
    <t>U00V</t>
  </si>
  <si>
    <r>
      <t xml:space="preserve">Art 67 c 3 L C Ccnl 16-18 - Altre spec. disp. di legge </t>
    </r>
    <r>
      <rPr>
        <vertAlign val="superscript"/>
        <sz val="8"/>
        <rFont val="Arial"/>
        <family val="2"/>
      </rPr>
      <t>(**)</t>
    </r>
  </si>
  <si>
    <t>F00T</t>
  </si>
  <si>
    <t>Art 56-sexies Ccnl 16-18 - PL Indennità di funzione</t>
  </si>
  <si>
    <t>U00Y</t>
  </si>
  <si>
    <t>Art 67 c 3 L D Ccnl 16-18-RIA cess anno prec mensil residue</t>
  </si>
  <si>
    <t>F00U</t>
  </si>
  <si>
    <t>Altri istituti non compresi fra i precedenti</t>
  </si>
  <si>
    <t>U998</t>
  </si>
  <si>
    <t>Art 67 c 3 L E Ccnl 16-18 -Risp. straord. cons. anno prec.</t>
  </si>
  <si>
    <t>F00W</t>
  </si>
  <si>
    <t>Art 67 c 3 L F Ccnl 16-18 - Messi notificatori</t>
  </si>
  <si>
    <t>F00X</t>
  </si>
  <si>
    <t>Totale Fondo risorse decentrate</t>
  </si>
  <si>
    <t>Art 67 c 3 L G Ccnl 16-18 - Ris. pers. da case da gioco</t>
  </si>
  <si>
    <t>F00Y</t>
  </si>
  <si>
    <t>Posizioni organizzative (bilancio)</t>
  </si>
  <si>
    <t>Art 67 c 3 L H Ccnl 16-18 - Integrazione 1,2% m.s. 1997</t>
  </si>
  <si>
    <t>F01J</t>
  </si>
  <si>
    <t>Destinazioni effettivamente erogate a valere sull'anno di riferimento</t>
  </si>
  <si>
    <t>Art 67 c 3 L I Ccnl 16-18-Ris. obiett. ente anche manten.</t>
  </si>
  <si>
    <t>F01K</t>
  </si>
  <si>
    <t>Art 15 c 1 Ccnl 16-18 - Retrib. di posizione</t>
  </si>
  <si>
    <t>U00U</t>
  </si>
  <si>
    <t>Art 23 cc 4, 6 DLgs 75/2017 - Ris. sperimentazione</t>
  </si>
  <si>
    <t>F01L</t>
  </si>
  <si>
    <t>Art 15 c 1 Ccnl 16-18 - Retrib. di risultato</t>
  </si>
  <si>
    <t>U00W</t>
  </si>
  <si>
    <t>Art 67 c 3 L K Ccnl 16-18-Integr. pers. trasf. corso d'anno</t>
  </si>
  <si>
    <t>F01M</t>
  </si>
  <si>
    <t>Art 15 c 6 Ccnl 16-18 - Retrib. di risultato inc. interim</t>
  </si>
  <si>
    <t>U00X</t>
  </si>
  <si>
    <t>Art 68 c 1 Ccnl 16-18-Ris fisse non utilizzate fondi prec.</t>
  </si>
  <si>
    <t>F01N</t>
  </si>
  <si>
    <t>Totale Destinazioni effettivamente erogate a valere sull'anno corrente</t>
  </si>
  <si>
    <t>Totale P.O. (bilancio)</t>
  </si>
  <si>
    <t>Art 67 c 2 L E Ccnl 16-18 -Dec. pers. trasf. disp. Legge</t>
  </si>
  <si>
    <t>F01Q</t>
  </si>
  <si>
    <t>Art 67 c 2 L E Ccnl 16-18 -Dec. altro pers. trasf.</t>
  </si>
  <si>
    <t>F01R</t>
  </si>
  <si>
    <t>Art 7 c 4 L U Ccnl 16-18 - Dec. risorse destinate P.O.</t>
  </si>
  <si>
    <t>F03Q</t>
  </si>
  <si>
    <t>Art 1 c 456 L 147/2013 - Decurtazione permanente</t>
  </si>
  <si>
    <t>Artt 15 c 4, 67 c 1 Ccnl 16-18 - Ris. dest. P.O. 2017</t>
  </si>
  <si>
    <t>F01U</t>
  </si>
  <si>
    <t>Art 7 c 4 L U Ccnl 16-18 - Increm. risorse destinate P.O.</t>
  </si>
  <si>
    <t>F03R</t>
  </si>
  <si>
    <t>Art 15 c 7 Ccnl 16-18 - Riduzione risorse destinate P.O.</t>
  </si>
  <si>
    <t>F01W</t>
  </si>
  <si>
    <r>
      <rPr>
        <vertAlign val="superscript"/>
        <sz val="8"/>
        <rFont val="Arial"/>
        <family val="2"/>
      </rPr>
      <t>(*)</t>
    </r>
    <r>
      <rPr>
        <sz val="8"/>
        <rFont val="Arial"/>
        <family val="2"/>
      </rPr>
      <t xml:space="preserve">  Tutti gli importi vanno indicati in euro e al netto degli oneri sociali (contributi ed IRAP) a carico del datore di lavoro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</si>
</sst>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64" formatCode="#,###"/>
    <numFmt numFmtId="165" formatCode=";;;"/>
    <numFmt numFmtId="166" formatCode="#,###.00"/>
    <numFmt numFmtId="167" formatCode="#,###.00;\-#,###.00;;"/>
    <numFmt numFmtId="168" formatCode="[$€]\ #,##0;[Red]\-[$€]\ #,##0"/>
    <numFmt numFmtId="169" formatCode="General_)"/>
    <numFmt numFmtId="170" formatCode="_-&quot;L.&quot;\ * #,##0_-;\-&quot;L.&quot;\ * #,##0_-;_-&quot;L.&quot;\ * &quot;-&quot;_-;_-@_-"/>
  </numFmts>
  <fonts count="59" x14ac:knownFonts="1">
    <font>
      <sz val="8"/>
      <name val="Helv"/>
    </font>
    <font>
      <sz val="8"/>
      <name val="Helv"/>
    </font>
    <font>
      <b/>
      <sz val="18"/>
      <name val="Times New Roman"/>
      <family val="1"/>
    </font>
    <font>
      <b/>
      <sz val="12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6"/>
      <name val="MS Serif"/>
      <family val="1"/>
    </font>
    <font>
      <i/>
      <sz val="8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8"/>
      <name val="MS Serif"/>
      <family val="1"/>
    </font>
    <font>
      <i/>
      <sz val="9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i/>
      <sz val="13"/>
      <color indexed="8"/>
      <name val="Arial"/>
      <family val="2"/>
    </font>
    <font>
      <b/>
      <sz val="13"/>
      <color indexed="10"/>
      <name val="Arial"/>
      <family val="2"/>
    </font>
    <font>
      <b/>
      <i/>
      <sz val="9"/>
      <name val="Arial"/>
      <family val="2"/>
    </font>
    <font>
      <sz val="8"/>
      <name val="Trebuchet MS"/>
      <family val="2"/>
    </font>
    <font>
      <b/>
      <sz val="7"/>
      <name val="Arial"/>
      <family val="2"/>
    </font>
    <font>
      <sz val="8"/>
      <color theme="0"/>
      <name val="Helv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7"/>
      <name val="MS Serif"/>
      <family val="1"/>
    </font>
    <font>
      <sz val="10"/>
      <color theme="0"/>
      <name val="Arial"/>
      <family val="2"/>
    </font>
    <font>
      <b/>
      <sz val="12"/>
      <color indexed="10"/>
      <name val="Arial"/>
      <family val="2"/>
    </font>
    <font>
      <sz val="8"/>
      <color rgb="FFFF0000"/>
      <name val="Arial"/>
      <family val="2"/>
    </font>
    <font>
      <b/>
      <sz val="6"/>
      <color indexed="8"/>
      <name val="Arial"/>
      <family val="2"/>
    </font>
    <font>
      <b/>
      <sz val="6"/>
      <name val="MS Serif"/>
      <family val="1"/>
    </font>
    <font>
      <b/>
      <sz val="11"/>
      <name val="Calibri"/>
      <family val="2"/>
    </font>
    <font>
      <sz val="8.5"/>
      <name val="MS Serif"/>
      <family val="1"/>
    </font>
    <font>
      <sz val="7"/>
      <name val="Helv"/>
    </font>
    <font>
      <b/>
      <sz val="7"/>
      <name val="Helv"/>
    </font>
    <font>
      <b/>
      <sz val="8"/>
      <color rgb="FFFF0000"/>
      <name val="Helv"/>
    </font>
    <font>
      <b/>
      <sz val="8"/>
      <name val="Helv"/>
    </font>
    <font>
      <b/>
      <sz val="10"/>
      <color rgb="FFFF0000"/>
      <name val="Helv"/>
    </font>
    <font>
      <b/>
      <sz val="1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i/>
      <sz val="12"/>
      <name val="Arial"/>
      <family val="2"/>
    </font>
    <font>
      <b/>
      <sz val="14"/>
      <color indexed="10"/>
      <name val="Arial"/>
      <family val="2"/>
    </font>
    <font>
      <sz val="12"/>
      <color theme="1"/>
      <name val="Times New Roman"/>
      <family val="2"/>
    </font>
    <font>
      <sz val="12"/>
      <color theme="1"/>
      <name val="Arial"/>
      <family val="2"/>
    </font>
    <font>
      <i/>
      <sz val="8.1999999999999993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vertAlign val="superscript"/>
      <sz val="8"/>
      <name val="Arial"/>
      <family val="2"/>
    </font>
    <font>
      <sz val="8"/>
      <color rgb="FF0000CC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color indexed="8"/>
      <name val="Trebuchet MS"/>
      <family val="2"/>
    </font>
    <font>
      <sz val="10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0" fontId="1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48" fillId="0" borderId="0"/>
    <xf numFmtId="0" fontId="1" fillId="0" borderId="0"/>
    <xf numFmtId="168" fontId="1" fillId="0" borderId="0" applyFont="0" applyFill="0" applyBorder="0" applyAlignment="0" applyProtection="0"/>
    <xf numFmtId="0" fontId="48" fillId="0" borderId="0" applyNumberFormat="0" applyBorder="0" applyAlignment="0"/>
    <xf numFmtId="41" fontId="55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" fillId="0" borderId="0"/>
    <xf numFmtId="0" fontId="1" fillId="0" borderId="0"/>
    <xf numFmtId="0" fontId="48" fillId="0" borderId="0"/>
    <xf numFmtId="0" fontId="56" fillId="0" borderId="0"/>
    <xf numFmtId="0" fontId="4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55" fillId="0" borderId="0" applyFont="0" applyFill="0" applyBorder="0" applyAlignment="0" applyProtection="0"/>
  </cellStyleXfs>
  <cellXfs count="740">
    <xf numFmtId="0" fontId="0" fillId="0" borderId="0" xfId="0"/>
    <xf numFmtId="0" fontId="2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horizontal="right" vertical="top"/>
    </xf>
    <xf numFmtId="0" fontId="4" fillId="0" borderId="0" xfId="0" applyFont="1" applyAlignment="1" applyProtection="1">
      <alignment horizontal="left" vertical="top"/>
    </xf>
    <xf numFmtId="0" fontId="5" fillId="0" borderId="0" xfId="0" applyFont="1"/>
    <xf numFmtId="0" fontId="6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 wrapText="1"/>
    </xf>
    <xf numFmtId="0" fontId="5" fillId="0" borderId="5" xfId="0" applyFont="1" applyFill="1" applyBorder="1" applyAlignment="1">
      <alignment horizontal="centerContinuous"/>
    </xf>
    <xf numFmtId="0" fontId="5" fillId="0" borderId="6" xfId="0" applyFont="1" applyFill="1" applyBorder="1" applyAlignment="1">
      <alignment horizont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Continuous" vertical="center" wrapText="1"/>
    </xf>
    <xf numFmtId="0" fontId="10" fillId="0" borderId="13" xfId="0" applyFont="1" applyFill="1" applyBorder="1" applyAlignment="1">
      <alignment horizontal="centerContinuous" vertical="center"/>
    </xf>
    <xf numFmtId="0" fontId="10" fillId="0" borderId="12" xfId="0" applyFont="1" applyFill="1" applyBorder="1" applyAlignment="1" applyProtection="1">
      <alignment horizontal="centerContinuous" vertical="center"/>
    </xf>
    <xf numFmtId="0" fontId="10" fillId="0" borderId="14" xfId="0" applyFont="1" applyFill="1" applyBorder="1" applyAlignment="1">
      <alignment horizontal="centerContinuous" vertical="center"/>
    </xf>
    <xf numFmtId="0" fontId="10" fillId="0" borderId="15" xfId="0" applyFont="1" applyFill="1" applyBorder="1" applyAlignment="1" applyProtection="1">
      <alignment horizontal="centerContinuous" vertical="center" wrapText="1"/>
    </xf>
    <xf numFmtId="0" fontId="10" fillId="0" borderId="16" xfId="0" applyFont="1" applyFill="1" applyBorder="1" applyAlignment="1">
      <alignment horizontal="centerContinuous" vertical="center"/>
    </xf>
    <xf numFmtId="0" fontId="10" fillId="0" borderId="15" xfId="0" applyFont="1" applyFill="1" applyBorder="1" applyAlignment="1" applyProtection="1">
      <alignment horizontal="centerContinuous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/>
    </xf>
    <xf numFmtId="0" fontId="11" fillId="0" borderId="20" xfId="0" applyFont="1" applyFill="1" applyBorder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left"/>
    </xf>
    <xf numFmtId="0" fontId="12" fillId="0" borderId="22" xfId="0" applyFont="1" applyFill="1" applyBorder="1" applyAlignment="1" applyProtection="1">
      <alignment horizontal="center"/>
    </xf>
    <xf numFmtId="164" fontId="5" fillId="2" borderId="15" xfId="0" applyNumberFormat="1" applyFont="1" applyFill="1" applyBorder="1" applyAlignment="1" applyProtection="1">
      <protection locked="0"/>
    </xf>
    <xf numFmtId="164" fontId="5" fillId="2" borderId="22" xfId="0" applyNumberFormat="1" applyFont="1" applyFill="1" applyBorder="1" applyAlignment="1" applyProtection="1">
      <protection locked="0"/>
    </xf>
    <xf numFmtId="164" fontId="5" fillId="0" borderId="15" xfId="0" applyNumberFormat="1" applyFont="1" applyFill="1" applyBorder="1" applyAlignment="1" applyProtection="1">
      <protection locked="0"/>
    </xf>
    <xf numFmtId="164" fontId="5" fillId="0" borderId="22" xfId="0" applyNumberFormat="1" applyFont="1" applyFill="1" applyBorder="1" applyAlignment="1" applyProtection="1">
      <protection locked="0"/>
    </xf>
    <xf numFmtId="164" fontId="5" fillId="2" borderId="15" xfId="0" applyNumberFormat="1" applyFont="1" applyFill="1" applyBorder="1" applyAlignment="1"/>
    <xf numFmtId="164" fontId="5" fillId="2" borderId="23" xfId="0" applyNumberFormat="1" applyFont="1" applyFill="1" applyBorder="1" applyAlignment="1"/>
    <xf numFmtId="0" fontId="13" fillId="0" borderId="0" xfId="0" applyFont="1"/>
    <xf numFmtId="3" fontId="5" fillId="2" borderId="15" xfId="0" applyNumberFormat="1" applyFont="1" applyFill="1" applyBorder="1" applyAlignment="1" applyProtection="1">
      <protection locked="0"/>
    </xf>
    <xf numFmtId="3" fontId="5" fillId="2" borderId="22" xfId="0" applyNumberFormat="1" applyFont="1" applyFill="1" applyBorder="1" applyAlignment="1" applyProtection="1">
      <protection locked="0"/>
    </xf>
    <xf numFmtId="3" fontId="5" fillId="0" borderId="15" xfId="0" applyNumberFormat="1" applyFont="1" applyFill="1" applyBorder="1" applyAlignment="1" applyProtection="1">
      <protection locked="0"/>
    </xf>
    <xf numFmtId="3" fontId="5" fillId="0" borderId="22" xfId="0" applyNumberFormat="1" applyFont="1" applyFill="1" applyBorder="1" applyAlignment="1" applyProtection="1">
      <protection locked="0"/>
    </xf>
    <xf numFmtId="0" fontId="10" fillId="0" borderId="24" xfId="0" applyFont="1" applyFill="1" applyBorder="1" applyAlignment="1" applyProtection="1">
      <alignment horizontal="right" vertical="center"/>
    </xf>
    <xf numFmtId="0" fontId="5" fillId="0" borderId="25" xfId="0" applyFont="1" applyFill="1" applyBorder="1" applyAlignment="1" applyProtection="1">
      <alignment horizontal="center"/>
    </xf>
    <xf numFmtId="164" fontId="5" fillId="0" borderId="26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5" fillId="0" borderId="28" xfId="0" applyNumberFormat="1" applyFont="1" applyFill="1" applyBorder="1" applyAlignment="1"/>
    <xf numFmtId="0" fontId="5" fillId="0" borderId="0" xfId="0" applyFont="1" applyAlignment="1">
      <alignment horizontal="center"/>
    </xf>
    <xf numFmtId="0" fontId="10" fillId="0" borderId="0" xfId="0" applyFont="1"/>
    <xf numFmtId="0" fontId="14" fillId="0" borderId="0" xfId="0" applyFont="1"/>
    <xf numFmtId="0" fontId="5" fillId="0" borderId="0" xfId="0" applyFont="1" applyBorder="1"/>
    <xf numFmtId="0" fontId="3" fillId="0" borderId="0" xfId="0" applyFont="1" applyAlignment="1">
      <alignment horizontal="right" vertical="top"/>
    </xf>
    <xf numFmtId="0" fontId="6" fillId="0" borderId="0" xfId="0" applyFont="1"/>
    <xf numFmtId="0" fontId="8" fillId="0" borderId="4" xfId="0" applyFont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Continuous"/>
    </xf>
    <xf numFmtId="0" fontId="5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Continuous" vertical="center"/>
    </xf>
    <xf numFmtId="0" fontId="5" fillId="0" borderId="31" xfId="0" applyFont="1" applyFill="1" applyBorder="1" applyAlignment="1">
      <alignment horizontal="centerContinuous" vertical="center"/>
    </xf>
    <xf numFmtId="0" fontId="5" fillId="0" borderId="32" xfId="0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horizontal="centerContinuous" vertical="center"/>
    </xf>
    <xf numFmtId="0" fontId="5" fillId="0" borderId="7" xfId="0" applyFont="1" applyBorder="1"/>
    <xf numFmtId="0" fontId="5" fillId="0" borderId="33" xfId="0" applyFont="1" applyBorder="1"/>
    <xf numFmtId="0" fontId="15" fillId="0" borderId="34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Continuous" vertical="center" wrapText="1"/>
    </xf>
    <xf numFmtId="0" fontId="10" fillId="0" borderId="37" xfId="0" applyFont="1" applyFill="1" applyBorder="1" applyAlignment="1">
      <alignment horizontal="centerContinuous" vertical="center"/>
    </xf>
    <xf numFmtId="0" fontId="10" fillId="0" borderId="36" xfId="0" applyFont="1" applyFill="1" applyBorder="1" applyAlignment="1" applyProtection="1">
      <alignment horizontal="center" vertical="center" wrapText="1"/>
    </xf>
    <xf numFmtId="0" fontId="10" fillId="0" borderId="37" xfId="0" applyFont="1" applyFill="1" applyBorder="1" applyAlignment="1" applyProtection="1">
      <alignment horizontal="center" vertical="center" wrapText="1"/>
    </xf>
    <xf numFmtId="0" fontId="10" fillId="0" borderId="38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>
      <alignment horizontal="centerContinuous"/>
    </xf>
    <xf numFmtId="0" fontId="12" fillId="0" borderId="40" xfId="0" applyFont="1" applyFill="1" applyBorder="1" applyAlignment="1">
      <alignment horizontal="center"/>
    </xf>
    <xf numFmtId="0" fontId="16" fillId="0" borderId="41" xfId="0" applyFont="1" applyFill="1" applyBorder="1" applyAlignment="1" applyProtection="1">
      <alignment horizontal="center"/>
    </xf>
    <xf numFmtId="0" fontId="16" fillId="0" borderId="42" xfId="0" applyFont="1" applyFill="1" applyBorder="1" applyAlignment="1" applyProtection="1">
      <alignment horizontal="center"/>
    </xf>
    <xf numFmtId="0" fontId="16" fillId="0" borderId="43" xfId="0" applyFont="1" applyFill="1" applyBorder="1" applyAlignment="1" applyProtection="1">
      <alignment horizontal="center"/>
    </xf>
    <xf numFmtId="0" fontId="6" fillId="0" borderId="44" xfId="0" applyFont="1" applyFill="1" applyBorder="1" applyAlignment="1" applyProtection="1">
      <alignment horizontal="left"/>
    </xf>
    <xf numFmtId="0" fontId="17" fillId="0" borderId="35" xfId="0" applyFont="1" applyFill="1" applyBorder="1" applyAlignment="1">
      <alignment horizontal="center"/>
    </xf>
    <xf numFmtId="2" fontId="5" fillId="0" borderId="45" xfId="1" applyNumberFormat="1" applyFont="1" applyFill="1" applyBorder="1" applyAlignment="1" applyProtection="1">
      <protection locked="0"/>
    </xf>
    <xf numFmtId="2" fontId="5" fillId="0" borderId="46" xfId="1" applyNumberFormat="1" applyFont="1" applyFill="1" applyBorder="1" applyAlignment="1" applyProtection="1">
      <protection locked="0"/>
    </xf>
    <xf numFmtId="164" fontId="5" fillId="0" borderId="45" xfId="1" applyNumberFormat="1" applyFont="1" applyFill="1" applyBorder="1" applyAlignment="1" applyProtection="1">
      <protection locked="0"/>
    </xf>
    <xf numFmtId="164" fontId="5" fillId="0" borderId="47" xfId="1" applyNumberFormat="1" applyFont="1" applyFill="1" applyBorder="1" applyAlignment="1" applyProtection="1">
      <protection locked="0"/>
    </xf>
    <xf numFmtId="2" fontId="5" fillId="0" borderId="47" xfId="1" applyNumberFormat="1" applyFont="1" applyFill="1" applyBorder="1" applyAlignment="1" applyProtection="1">
      <protection locked="0"/>
    </xf>
    <xf numFmtId="0" fontId="17" fillId="0" borderId="48" xfId="0" applyFont="1" applyFill="1" applyBorder="1" applyAlignment="1">
      <alignment horizontal="center"/>
    </xf>
    <xf numFmtId="2" fontId="5" fillId="0" borderId="41" xfId="1" applyNumberFormat="1" applyFont="1" applyFill="1" applyBorder="1" applyAlignment="1" applyProtection="1">
      <protection locked="0"/>
    </xf>
    <xf numFmtId="2" fontId="5" fillId="0" borderId="22" xfId="1" applyNumberFormat="1" applyFont="1" applyFill="1" applyBorder="1" applyAlignment="1" applyProtection="1">
      <protection locked="0"/>
    </xf>
    <xf numFmtId="164" fontId="5" fillId="0" borderId="41" xfId="1" applyNumberFormat="1" applyFont="1" applyFill="1" applyBorder="1" applyAlignment="1" applyProtection="1">
      <protection locked="0"/>
    </xf>
    <xf numFmtId="164" fontId="5" fillId="0" borderId="23" xfId="1" applyNumberFormat="1" applyFont="1" applyFill="1" applyBorder="1" applyAlignment="1" applyProtection="1">
      <protection locked="0"/>
    </xf>
    <xf numFmtId="2" fontId="5" fillId="0" borderId="23" xfId="1" applyNumberFormat="1" applyFont="1" applyFill="1" applyBorder="1" applyAlignment="1" applyProtection="1">
      <protection locked="0"/>
    </xf>
    <xf numFmtId="2" fontId="5" fillId="0" borderId="49" xfId="1" applyNumberFormat="1" applyFont="1" applyFill="1" applyBorder="1" applyAlignment="1" applyProtection="1">
      <protection locked="0"/>
    </xf>
    <xf numFmtId="164" fontId="5" fillId="0" borderId="49" xfId="1" applyNumberFormat="1" applyFont="1" applyFill="1" applyBorder="1" applyAlignment="1" applyProtection="1">
      <protection locked="0"/>
    </xf>
    <xf numFmtId="2" fontId="5" fillId="0" borderId="15" xfId="1" applyNumberFormat="1" applyFont="1" applyFill="1" applyBorder="1" applyAlignment="1" applyProtection="1">
      <protection locked="0"/>
    </xf>
    <xf numFmtId="164" fontId="5" fillId="0" borderId="15" xfId="1" applyNumberFormat="1" applyFont="1" applyFill="1" applyBorder="1" applyAlignment="1" applyProtection="1">
      <protection locked="0"/>
    </xf>
    <xf numFmtId="0" fontId="17" fillId="0" borderId="50" xfId="0" applyFont="1" applyFill="1" applyBorder="1" applyAlignment="1" applyProtection="1">
      <alignment horizontal="center"/>
    </xf>
    <xf numFmtId="0" fontId="10" fillId="0" borderId="51" xfId="0" applyFont="1" applyFill="1" applyBorder="1" applyAlignment="1" applyProtection="1">
      <alignment horizontal="right" vertical="center"/>
    </xf>
    <xf numFmtId="40" fontId="5" fillId="0" borderId="26" xfId="1" applyFont="1" applyFill="1" applyBorder="1" applyAlignment="1"/>
    <xf numFmtId="40" fontId="5" fillId="0" borderId="27" xfId="1" applyFont="1" applyFill="1" applyBorder="1" applyAlignment="1"/>
    <xf numFmtId="40" fontId="5" fillId="0" borderId="28" xfId="1" applyFont="1" applyFill="1" applyBorder="1" applyAlignment="1"/>
    <xf numFmtId="0" fontId="10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19" fillId="0" borderId="0" xfId="0" applyFont="1"/>
    <xf numFmtId="165" fontId="0" fillId="2" borderId="0" xfId="0" applyNumberFormat="1" applyFill="1"/>
    <xf numFmtId="0" fontId="2" fillId="2" borderId="0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Border="1" applyAlignment="1"/>
    <xf numFmtId="0" fontId="20" fillId="2" borderId="0" xfId="0" applyFont="1" applyFill="1" applyBorder="1" applyAlignment="1">
      <alignment horizontal="center"/>
    </xf>
    <xf numFmtId="1" fontId="0" fillId="2" borderId="0" xfId="0" applyNumberFormat="1" applyFill="1" applyBorder="1" applyAlignment="1" applyProtection="1"/>
    <xf numFmtId="0" fontId="21" fillId="2" borderId="0" xfId="0" applyFont="1" applyFill="1" applyBorder="1" applyAlignment="1">
      <alignment horizontal="center"/>
    </xf>
    <xf numFmtId="0" fontId="22" fillId="2" borderId="0" xfId="0" applyFont="1" applyFill="1"/>
    <xf numFmtId="0" fontId="15" fillId="2" borderId="52" xfId="0" applyFont="1" applyFill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wrapText="1"/>
    </xf>
    <xf numFmtId="0" fontId="15" fillId="2" borderId="52" xfId="0" applyFont="1" applyFill="1" applyBorder="1" applyAlignment="1">
      <alignment horizontal="center" wrapText="1"/>
    </xf>
    <xf numFmtId="0" fontId="15" fillId="2" borderId="46" xfId="0" applyFont="1" applyFill="1" applyBorder="1" applyAlignment="1">
      <alignment horizontal="center" wrapText="1"/>
    </xf>
    <xf numFmtId="0" fontId="15" fillId="2" borderId="56" xfId="0" applyFont="1" applyFill="1" applyBorder="1" applyAlignment="1">
      <alignment horizontal="center" wrapText="1"/>
    </xf>
    <xf numFmtId="0" fontId="15" fillId="2" borderId="48" xfId="0" applyFont="1" applyFill="1" applyBorder="1" applyAlignment="1">
      <alignment horizontal="center" wrapText="1"/>
    </xf>
    <xf numFmtId="0" fontId="15" fillId="2" borderId="49" xfId="0" applyFont="1" applyFill="1" applyBorder="1" applyAlignment="1">
      <alignment horizontal="center" wrapText="1"/>
    </xf>
    <xf numFmtId="0" fontId="15" fillId="2" borderId="52" xfId="0" applyFont="1" applyFill="1" applyBorder="1" applyAlignment="1">
      <alignment horizontal="center"/>
    </xf>
    <xf numFmtId="0" fontId="15" fillId="2" borderId="52" xfId="0" applyFont="1" applyFill="1" applyBorder="1" applyAlignment="1">
      <alignment horizontal="center" wrapText="1"/>
    </xf>
    <xf numFmtId="0" fontId="15" fillId="2" borderId="46" xfId="0" applyFont="1" applyFill="1" applyBorder="1" applyAlignment="1">
      <alignment horizontal="center"/>
    </xf>
    <xf numFmtId="3" fontId="6" fillId="2" borderId="49" xfId="0" applyNumberFormat="1" applyFont="1" applyFill="1" applyBorder="1" applyAlignment="1" applyProtection="1">
      <alignment wrapText="1"/>
      <protection locked="0"/>
    </xf>
    <xf numFmtId="3" fontId="6" fillId="2" borderId="52" xfId="0" applyNumberFormat="1" applyFont="1" applyFill="1" applyBorder="1" applyAlignment="1" applyProtection="1">
      <alignment wrapText="1"/>
      <protection locked="0"/>
    </xf>
    <xf numFmtId="3" fontId="6" fillId="2" borderId="52" xfId="0" applyNumberFormat="1" applyFont="1" applyFill="1" applyBorder="1" applyProtection="1">
      <protection locked="0"/>
    </xf>
    <xf numFmtId="3" fontId="6" fillId="2" borderId="46" xfId="0" applyNumberFormat="1" applyFont="1" applyFill="1" applyBorder="1" applyProtection="1">
      <protection locked="0"/>
    </xf>
    <xf numFmtId="3" fontId="6" fillId="2" borderId="49" xfId="0" applyNumberFormat="1" applyFont="1" applyFill="1" applyBorder="1" applyProtection="1">
      <protection locked="0"/>
    </xf>
    <xf numFmtId="0" fontId="6" fillId="2" borderId="52" xfId="0" applyFont="1" applyFill="1" applyBorder="1" applyAlignment="1">
      <alignment horizontal="center" wrapText="1"/>
    </xf>
    <xf numFmtId="0" fontId="6" fillId="2" borderId="48" xfId="0" applyFont="1" applyFill="1" applyBorder="1" applyAlignment="1">
      <alignment horizontal="left"/>
    </xf>
    <xf numFmtId="3" fontId="6" fillId="2" borderId="49" xfId="0" applyNumberFormat="1" applyFont="1" applyFill="1" applyBorder="1" applyAlignment="1" applyProtection="1">
      <alignment horizontal="right"/>
      <protection locked="0"/>
    </xf>
    <xf numFmtId="0" fontId="6" fillId="2" borderId="57" xfId="0" applyFont="1" applyFill="1" applyBorder="1" applyAlignment="1">
      <alignment horizontal="left"/>
    </xf>
    <xf numFmtId="3" fontId="6" fillId="2" borderId="58" xfId="0" applyNumberFormat="1" applyFont="1" applyFill="1" applyBorder="1" applyAlignment="1" applyProtection="1">
      <alignment horizontal="right"/>
      <protection locked="0"/>
    </xf>
    <xf numFmtId="3" fontId="6" fillId="2" borderId="59" xfId="0" applyNumberFormat="1" applyFont="1" applyFill="1" applyBorder="1" applyProtection="1">
      <protection locked="0"/>
    </xf>
    <xf numFmtId="3" fontId="6" fillId="2" borderId="60" xfId="0" applyNumberFormat="1" applyFont="1" applyFill="1" applyBorder="1" applyProtection="1">
      <protection locked="0"/>
    </xf>
    <xf numFmtId="3" fontId="6" fillId="2" borderId="58" xfId="0" applyNumberFormat="1" applyFont="1" applyFill="1" applyBorder="1" applyProtection="1">
      <protection locked="0"/>
    </xf>
    <xf numFmtId="165" fontId="0" fillId="2" borderId="0" xfId="0" applyNumberFormat="1" applyFill="1" applyBorder="1"/>
    <xf numFmtId="0" fontId="15" fillId="2" borderId="50" xfId="0" applyFont="1" applyFill="1" applyBorder="1" applyAlignment="1">
      <alignment horizontal="right"/>
    </xf>
    <xf numFmtId="164" fontId="6" fillId="2" borderId="61" xfId="0" applyNumberFormat="1" applyFont="1" applyFill="1" applyBorder="1" applyAlignment="1">
      <alignment horizontal="right"/>
    </xf>
    <xf numFmtId="164" fontId="6" fillId="2" borderId="62" xfId="0" applyNumberFormat="1" applyFont="1" applyFill="1" applyBorder="1" applyAlignment="1">
      <alignment horizontal="right"/>
    </xf>
    <xf numFmtId="164" fontId="6" fillId="2" borderId="22" xfId="0" applyNumberFormat="1" applyFont="1" applyFill="1" applyBorder="1" applyAlignment="1">
      <alignment horizontal="right"/>
    </xf>
    <xf numFmtId="0" fontId="23" fillId="2" borderId="0" xfId="0" applyFont="1" applyFill="1" applyBorder="1" applyAlignment="1">
      <alignment horizontal="right"/>
    </xf>
    <xf numFmtId="0" fontId="0" fillId="2" borderId="0" xfId="0" applyFill="1" applyBorder="1"/>
    <xf numFmtId="0" fontId="7" fillId="2" borderId="0" xfId="0" applyFont="1" applyFill="1"/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5" fillId="0" borderId="29" xfId="2" applyFont="1" applyFill="1" applyBorder="1" applyAlignment="1">
      <alignment horizontal="centerContinuous"/>
    </xf>
    <xf numFmtId="0" fontId="5" fillId="0" borderId="30" xfId="2" applyFont="1" applyFill="1" applyBorder="1" applyAlignment="1">
      <alignment horizontal="center"/>
    </xf>
    <xf numFmtId="0" fontId="10" fillId="2" borderId="63" xfId="2" applyFont="1" applyFill="1" applyBorder="1" applyAlignment="1">
      <alignment horizontal="centerContinuous" vertical="center"/>
    </xf>
    <xf numFmtId="0" fontId="5" fillId="2" borderId="31" xfId="2" applyFont="1" applyFill="1" applyBorder="1" applyAlignment="1">
      <alignment horizontal="centerContinuous" vertical="center"/>
    </xf>
    <xf numFmtId="0" fontId="5" fillId="2" borderId="64" xfId="2" applyFont="1" applyFill="1" applyBorder="1" applyAlignment="1">
      <alignment horizontal="centerContinuous" vertical="center"/>
    </xf>
    <xf numFmtId="0" fontId="10" fillId="2" borderId="5" xfId="3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33" xfId="0" applyBorder="1" applyAlignment="1"/>
    <xf numFmtId="0" fontId="5" fillId="0" borderId="0" xfId="2" applyFont="1"/>
    <xf numFmtId="0" fontId="9" fillId="0" borderId="65" xfId="2" applyFont="1" applyFill="1" applyBorder="1" applyAlignment="1" applyProtection="1">
      <alignment horizontal="center" vertical="center"/>
    </xf>
    <xf numFmtId="0" fontId="9" fillId="0" borderId="35" xfId="2" applyFont="1" applyFill="1" applyBorder="1" applyAlignment="1" applyProtection="1">
      <alignment horizontal="center" vertical="center"/>
    </xf>
    <xf numFmtId="0" fontId="24" fillId="2" borderId="66" xfId="2" applyFont="1" applyFill="1" applyBorder="1" applyAlignment="1" applyProtection="1">
      <alignment horizontal="center" vertical="center" wrapText="1"/>
    </xf>
    <xf numFmtId="0" fontId="24" fillId="2" borderId="37" xfId="2" applyFont="1" applyFill="1" applyBorder="1" applyAlignment="1" applyProtection="1">
      <alignment horizontal="center" vertical="center" wrapText="1"/>
    </xf>
    <xf numFmtId="0" fontId="24" fillId="2" borderId="36" xfId="2" applyFont="1" applyFill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24" fillId="2" borderId="11" xfId="2" applyFont="1" applyFill="1" applyBorder="1" applyAlignment="1" applyProtection="1">
      <alignment horizontal="center" vertical="center"/>
    </xf>
    <xf numFmtId="0" fontId="24" fillId="2" borderId="36" xfId="2" applyFont="1" applyFill="1" applyBorder="1" applyAlignment="1" applyProtection="1">
      <alignment horizontal="center" vertical="center" wrapText="1"/>
    </xf>
    <xf numFmtId="0" fontId="24" fillId="2" borderId="38" xfId="2" applyFont="1" applyFill="1" applyBorder="1" applyAlignment="1" applyProtection="1">
      <alignment horizontal="center" vertical="center" wrapText="1"/>
    </xf>
    <xf numFmtId="0" fontId="24" fillId="2" borderId="36" xfId="3" applyFont="1" applyFill="1" applyBorder="1" applyAlignment="1" applyProtection="1">
      <alignment horizontal="center" vertical="center"/>
    </xf>
    <xf numFmtId="0" fontId="24" fillId="2" borderId="37" xfId="3" applyFont="1" applyFill="1" applyBorder="1" applyAlignment="1" applyProtection="1">
      <alignment horizontal="center" vertical="center"/>
    </xf>
    <xf numFmtId="0" fontId="24" fillId="2" borderId="38" xfId="3" applyFont="1" applyFill="1" applyBorder="1" applyAlignment="1" applyProtection="1">
      <alignment horizontal="center" vertical="center"/>
    </xf>
    <xf numFmtId="0" fontId="10" fillId="3" borderId="67" xfId="2" applyFont="1" applyFill="1" applyBorder="1" applyAlignment="1">
      <alignment horizontal="center"/>
    </xf>
    <xf numFmtId="0" fontId="12" fillId="0" borderId="40" xfId="2" applyFont="1" applyFill="1" applyBorder="1" applyAlignment="1">
      <alignment horizontal="center"/>
    </xf>
    <xf numFmtId="0" fontId="11" fillId="2" borderId="67" xfId="2" applyFont="1" applyFill="1" applyBorder="1" applyAlignment="1" applyProtection="1">
      <alignment horizontal="center"/>
    </xf>
    <xf numFmtId="0" fontId="11" fillId="2" borderId="9" xfId="2" applyFont="1" applyFill="1" applyBorder="1" applyAlignment="1" applyProtection="1">
      <alignment horizontal="center"/>
    </xf>
    <xf numFmtId="0" fontId="11" fillId="2" borderId="19" xfId="2" applyFont="1" applyFill="1" applyBorder="1" applyAlignment="1" applyProtection="1">
      <alignment horizontal="center"/>
    </xf>
    <xf numFmtId="0" fontId="11" fillId="2" borderId="67" xfId="3" applyFont="1" applyFill="1" applyBorder="1" applyAlignment="1" applyProtection="1">
      <alignment horizontal="center"/>
    </xf>
    <xf numFmtId="0" fontId="11" fillId="2" borderId="9" xfId="3" applyFont="1" applyFill="1" applyBorder="1" applyAlignment="1" applyProtection="1">
      <alignment horizontal="center"/>
    </xf>
    <xf numFmtId="0" fontId="11" fillId="2" borderId="19" xfId="3" applyFont="1" applyFill="1" applyBorder="1" applyAlignment="1" applyProtection="1">
      <alignment horizontal="center"/>
    </xf>
    <xf numFmtId="0" fontId="5" fillId="0" borderId="68" xfId="0" applyFont="1" applyFill="1" applyBorder="1" applyAlignment="1" applyProtection="1">
      <alignment horizontal="left"/>
    </xf>
    <xf numFmtId="0" fontId="12" fillId="0" borderId="23" xfId="0" applyFont="1" applyFill="1" applyBorder="1" applyAlignment="1" applyProtection="1">
      <alignment horizontal="center"/>
    </xf>
    <xf numFmtId="3" fontId="5" fillId="0" borderId="68" xfId="2" applyNumberFormat="1" applyFont="1" applyFill="1" applyBorder="1" applyProtection="1">
      <protection locked="0"/>
    </xf>
    <xf numFmtId="3" fontId="5" fillId="0" borderId="32" xfId="2" applyNumberFormat="1" applyFont="1" applyFill="1" applyBorder="1" applyProtection="1">
      <protection locked="0"/>
    </xf>
    <xf numFmtId="3" fontId="5" fillId="0" borderId="15" xfId="2" applyNumberFormat="1" applyFont="1" applyFill="1" applyBorder="1" applyProtection="1">
      <protection locked="0"/>
    </xf>
    <xf numFmtId="3" fontId="5" fillId="0" borderId="50" xfId="2" applyNumberFormat="1" applyFont="1" applyFill="1" applyBorder="1" applyProtection="1">
      <protection locked="0"/>
    </xf>
    <xf numFmtId="3" fontId="5" fillId="0" borderId="49" xfId="2" applyNumberFormat="1" applyFont="1" applyFill="1" applyBorder="1" applyProtection="1">
      <protection locked="0"/>
    </xf>
    <xf numFmtId="3" fontId="5" fillId="0" borderId="68" xfId="3" applyNumberFormat="1" applyFont="1" applyFill="1" applyBorder="1" applyProtection="1">
      <protection locked="0"/>
    </xf>
    <xf numFmtId="3" fontId="5" fillId="0" borderId="32" xfId="3" applyNumberFormat="1" applyFont="1" applyFill="1" applyBorder="1" applyProtection="1">
      <protection locked="0"/>
    </xf>
    <xf numFmtId="3" fontId="5" fillId="0" borderId="15" xfId="3" applyNumberFormat="1" applyFont="1" applyFill="1" applyBorder="1" applyProtection="1">
      <protection locked="0"/>
    </xf>
    <xf numFmtId="3" fontId="5" fillId="0" borderId="55" xfId="3" applyNumberFormat="1" applyFont="1" applyFill="1" applyBorder="1" applyProtection="1">
      <protection locked="0"/>
    </xf>
    <xf numFmtId="3" fontId="0" fillId="0" borderId="53" xfId="0" applyNumberFormat="1" applyBorder="1" applyProtection="1">
      <protection locked="0"/>
    </xf>
    <xf numFmtId="3" fontId="0" fillId="0" borderId="69" xfId="0" applyNumberFormat="1" applyBorder="1" applyProtection="1">
      <protection locked="0"/>
    </xf>
    <xf numFmtId="0" fontId="25" fillId="0" borderId="0" xfId="0" applyFont="1"/>
    <xf numFmtId="3" fontId="5" fillId="0" borderId="22" xfId="3" applyNumberFormat="1" applyFont="1" applyFill="1" applyBorder="1" applyProtection="1">
      <protection locked="0"/>
    </xf>
    <xf numFmtId="3" fontId="0" fillId="0" borderId="49" xfId="0" applyNumberFormat="1" applyBorder="1" applyProtection="1">
      <protection locked="0"/>
    </xf>
    <xf numFmtId="3" fontId="0" fillId="0" borderId="70" xfId="0" applyNumberFormat="1" applyBorder="1" applyProtection="1">
      <protection locked="0"/>
    </xf>
    <xf numFmtId="3" fontId="0" fillId="0" borderId="71" xfId="0" applyNumberFormat="1" applyBorder="1" applyProtection="1">
      <protection locked="0"/>
    </xf>
    <xf numFmtId="3" fontId="0" fillId="0" borderId="72" xfId="0" applyNumberFormat="1" applyBorder="1" applyProtection="1">
      <protection locked="0"/>
    </xf>
    <xf numFmtId="0" fontId="10" fillId="0" borderId="73" xfId="2" applyFont="1" applyFill="1" applyBorder="1" applyAlignment="1" applyProtection="1">
      <alignment horizontal="right" vertical="center"/>
    </xf>
    <xf numFmtId="0" fontId="26" fillId="0" borderId="74" xfId="2" applyFont="1" applyFill="1" applyBorder="1" applyAlignment="1" applyProtection="1">
      <alignment horizontal="center"/>
    </xf>
    <xf numFmtId="164" fontId="5" fillId="0" borderId="75" xfId="2" applyNumberFormat="1" applyFont="1" applyFill="1" applyBorder="1"/>
    <xf numFmtId="164" fontId="5" fillId="0" borderId="27" xfId="2" applyNumberFormat="1" applyFont="1" applyFill="1" applyBorder="1"/>
    <xf numFmtId="164" fontId="5" fillId="0" borderId="26" xfId="2" applyNumberFormat="1" applyFont="1" applyFill="1" applyBorder="1"/>
    <xf numFmtId="164" fontId="5" fillId="0" borderId="74" xfId="2" applyNumberFormat="1" applyFont="1" applyFill="1" applyBorder="1"/>
    <xf numFmtId="164" fontId="5" fillId="0" borderId="76" xfId="2" applyNumberFormat="1" applyFont="1" applyFill="1" applyBorder="1"/>
    <xf numFmtId="164" fontId="0" fillId="0" borderId="26" xfId="0" applyNumberFormat="1" applyBorder="1"/>
    <xf numFmtId="164" fontId="0" fillId="0" borderId="77" xfId="0" applyNumberFormat="1" applyBorder="1"/>
    <xf numFmtId="0" fontId="26" fillId="0" borderId="0" xfId="0" applyFont="1" applyAlignment="1">
      <alignment horizontal="center"/>
    </xf>
    <xf numFmtId="0" fontId="27" fillId="0" borderId="0" xfId="0" applyFont="1"/>
    <xf numFmtId="0" fontId="26" fillId="0" borderId="0" xfId="2" applyFont="1" applyAlignment="1">
      <alignment horizontal="center"/>
    </xf>
    <xf numFmtId="0" fontId="5" fillId="0" borderId="0" xfId="3" applyFont="1"/>
    <xf numFmtId="0" fontId="5" fillId="0" borderId="0" xfId="2" applyFont="1" applyAlignment="1">
      <alignment horizontal="center"/>
    </xf>
    <xf numFmtId="0" fontId="3" fillId="0" borderId="0" xfId="0" applyFont="1" applyBorder="1" applyAlignment="1" applyProtection="1">
      <alignment horizontal="left" vertical="top"/>
    </xf>
    <xf numFmtId="0" fontId="5" fillId="0" borderId="78" xfId="0" applyFont="1" applyFill="1" applyBorder="1" applyAlignment="1">
      <alignment horizontal="centerContinuous"/>
    </xf>
    <xf numFmtId="0" fontId="8" fillId="0" borderId="79" xfId="0" applyFont="1" applyFill="1" applyBorder="1" applyAlignment="1" applyProtection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8" fillId="0" borderId="65" xfId="0" applyFont="1" applyFill="1" applyBorder="1" applyAlignment="1" applyProtection="1">
      <alignment horizontal="centerContinuous" vertical="center" wrapText="1"/>
    </xf>
    <xf numFmtId="0" fontId="8" fillId="0" borderId="81" xfId="0" applyFont="1" applyFill="1" applyBorder="1" applyAlignment="1" applyProtection="1">
      <alignment horizontal="centerContinuous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82" xfId="0" applyFont="1" applyFill="1" applyBorder="1" applyAlignment="1" applyProtection="1">
      <alignment horizontal="center" vertical="center" wrapText="1"/>
    </xf>
    <xf numFmtId="0" fontId="8" fillId="0" borderId="83" xfId="0" applyFont="1" applyFill="1" applyBorder="1" applyAlignment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/>
    </xf>
    <xf numFmtId="0" fontId="10" fillId="0" borderId="84" xfId="0" applyFont="1" applyFill="1" applyBorder="1" applyAlignment="1" applyProtection="1">
      <alignment horizontal="center" vertical="center" wrapText="1"/>
    </xf>
    <xf numFmtId="0" fontId="28" fillId="0" borderId="85" xfId="0" applyFont="1" applyFill="1" applyBorder="1" applyAlignment="1" applyProtection="1">
      <alignment horizontal="center" textRotation="255" wrapText="1"/>
    </xf>
    <xf numFmtId="0" fontId="28" fillId="0" borderId="86" xfId="0" applyFont="1" applyFill="1" applyBorder="1" applyAlignment="1" applyProtection="1">
      <alignment horizontal="center" textRotation="255" wrapText="1"/>
    </xf>
    <xf numFmtId="0" fontId="28" fillId="0" borderId="86" xfId="0" quotePrefix="1" applyFont="1" applyFill="1" applyBorder="1" applyAlignment="1" applyProtection="1">
      <alignment horizontal="center" textRotation="255" wrapText="1"/>
    </xf>
    <xf numFmtId="0" fontId="10" fillId="0" borderId="87" xfId="0" applyFont="1" applyFill="1" applyBorder="1" applyAlignment="1" applyProtection="1">
      <alignment horizontal="center" wrapText="1"/>
    </xf>
    <xf numFmtId="0" fontId="5" fillId="0" borderId="22" xfId="0" applyFont="1" applyFill="1" applyBorder="1" applyAlignment="1" applyProtection="1">
      <alignment horizontal="center"/>
    </xf>
    <xf numFmtId="3" fontId="5" fillId="0" borderId="88" xfId="0" applyNumberFormat="1" applyFont="1" applyBorder="1" applyAlignment="1" applyProtection="1">
      <protection locked="0"/>
    </xf>
    <xf numFmtId="3" fontId="5" fillId="0" borderId="88" xfId="0" applyNumberFormat="1" applyFont="1" applyFill="1" applyBorder="1" applyAlignment="1" applyProtection="1">
      <protection locked="0"/>
    </xf>
    <xf numFmtId="3" fontId="5" fillId="0" borderId="62" xfId="0" applyNumberFormat="1" applyFont="1" applyFill="1" applyBorder="1" applyAlignment="1" applyProtection="1">
      <protection locked="0"/>
    </xf>
    <xf numFmtId="164" fontId="5" fillId="2" borderId="89" xfId="0" applyNumberFormat="1" applyFont="1" applyFill="1" applyBorder="1" applyAlignment="1"/>
    <xf numFmtId="0" fontId="5" fillId="0" borderId="46" xfId="0" applyFont="1" applyFill="1" applyBorder="1" applyAlignment="1" applyProtection="1">
      <alignment horizontal="center"/>
    </xf>
    <xf numFmtId="3" fontId="5" fillId="0" borderId="49" xfId="0" applyNumberFormat="1" applyFont="1" applyFill="1" applyBorder="1" applyAlignment="1" applyProtection="1">
      <protection locked="0"/>
    </xf>
    <xf numFmtId="3" fontId="5" fillId="0" borderId="52" xfId="0" applyNumberFormat="1" applyFont="1" applyFill="1" applyBorder="1" applyAlignment="1" applyProtection="1">
      <protection locked="0"/>
    </xf>
    <xf numFmtId="3" fontId="5" fillId="0" borderId="56" xfId="0" applyNumberFormat="1" applyFont="1" applyFill="1" applyBorder="1" applyAlignment="1" applyProtection="1">
      <protection locked="0"/>
    </xf>
    <xf numFmtId="3" fontId="5" fillId="0" borderId="90" xfId="0" applyNumberFormat="1" applyFont="1" applyFill="1" applyBorder="1" applyAlignment="1" applyProtection="1">
      <protection locked="0"/>
    </xf>
    <xf numFmtId="3" fontId="5" fillId="0" borderId="91" xfId="0" applyNumberFormat="1" applyFont="1" applyFill="1" applyBorder="1" applyAlignment="1" applyProtection="1">
      <protection locked="0"/>
    </xf>
    <xf numFmtId="0" fontId="10" fillId="0" borderId="24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center" vertical="center"/>
    </xf>
    <xf numFmtId="164" fontId="5" fillId="0" borderId="26" xfId="0" applyNumberFormat="1" applyFont="1" applyFill="1" applyBorder="1" applyAlignment="1" applyProtection="1">
      <alignment vertical="center"/>
    </xf>
    <xf numFmtId="164" fontId="5" fillId="0" borderId="92" xfId="0" applyNumberFormat="1" applyFont="1" applyFill="1" applyBorder="1" applyAlignment="1" applyProtection="1">
      <alignment vertical="center"/>
    </xf>
    <xf numFmtId="164" fontId="5" fillId="2" borderId="9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textRotation="255"/>
    </xf>
    <xf numFmtId="0" fontId="5" fillId="0" borderId="0" xfId="0" applyFont="1" applyBorder="1" applyAlignment="1" applyProtection="1">
      <alignment horizontal="left"/>
    </xf>
    <xf numFmtId="0" fontId="10" fillId="0" borderId="7" xfId="2" applyFont="1" applyFill="1" applyBorder="1" applyAlignment="1">
      <alignment horizontal="centerContinuous" vertical="center"/>
    </xf>
    <xf numFmtId="0" fontId="5" fillId="0" borderId="31" xfId="2" applyFont="1" applyFill="1" applyBorder="1" applyAlignment="1">
      <alignment horizontal="centerContinuous" vertical="center"/>
    </xf>
    <xf numFmtId="0" fontId="5" fillId="0" borderId="64" xfId="2" applyFont="1" applyFill="1" applyBorder="1" applyAlignment="1">
      <alignment horizontal="centerContinuous" vertical="center"/>
    </xf>
    <xf numFmtId="0" fontId="10" fillId="0" borderId="35" xfId="2" applyFont="1" applyFill="1" applyBorder="1" applyAlignment="1" applyProtection="1">
      <alignment horizontal="center" vertical="center"/>
    </xf>
    <xf numFmtId="0" fontId="24" fillId="0" borderId="12" xfId="2" applyFont="1" applyFill="1" applyBorder="1" applyAlignment="1" applyProtection="1">
      <alignment horizontal="center" vertical="center" wrapText="1"/>
    </xf>
    <xf numFmtId="0" fontId="24" fillId="0" borderId="13" xfId="2" applyFont="1" applyFill="1" applyBorder="1" applyAlignment="1" applyProtection="1">
      <alignment horizontal="center" vertical="center" wrapText="1"/>
    </xf>
    <xf numFmtId="0" fontId="24" fillId="0" borderId="69" xfId="2" applyFont="1" applyFill="1" applyBorder="1" applyAlignment="1" applyProtection="1">
      <alignment horizontal="center" vertical="center" wrapText="1"/>
    </xf>
    <xf numFmtId="0" fontId="10" fillId="3" borderId="65" xfId="2" applyFont="1" applyFill="1" applyBorder="1" applyAlignment="1">
      <alignment horizontal="center"/>
    </xf>
    <xf numFmtId="0" fontId="24" fillId="0" borderId="45" xfId="2" applyFont="1" applyFill="1" applyBorder="1" applyAlignment="1" applyProtection="1">
      <alignment horizontal="center" vertical="center" wrapText="1"/>
    </xf>
    <xf numFmtId="0" fontId="24" fillId="0" borderId="94" xfId="2" applyFont="1" applyFill="1" applyBorder="1" applyAlignment="1" applyProtection="1">
      <alignment horizontal="center" vertical="center" wrapText="1"/>
    </xf>
    <xf numFmtId="0" fontId="24" fillId="0" borderId="70" xfId="2" applyFont="1" applyFill="1" applyBorder="1" applyAlignment="1" applyProtection="1">
      <alignment horizontal="center" vertical="center" wrapText="1"/>
    </xf>
    <xf numFmtId="0" fontId="10" fillId="4" borderId="67" xfId="2" applyFont="1" applyFill="1" applyBorder="1" applyAlignment="1">
      <alignment horizontal="center"/>
    </xf>
    <xf numFmtId="0" fontId="5" fillId="0" borderId="40" xfId="2" applyFont="1" applyFill="1" applyBorder="1" applyAlignment="1">
      <alignment horizontal="center"/>
    </xf>
    <xf numFmtId="0" fontId="11" fillId="0" borderId="85" xfId="2" applyFont="1" applyFill="1" applyBorder="1" applyAlignment="1" applyProtection="1">
      <alignment horizontal="center"/>
    </xf>
    <xf numFmtId="0" fontId="11" fillId="0" borderId="95" xfId="2" applyFont="1" applyFill="1" applyBorder="1" applyAlignment="1" applyProtection="1">
      <alignment horizontal="center"/>
    </xf>
    <xf numFmtId="0" fontId="11" fillId="0" borderId="96" xfId="2" applyFont="1" applyFill="1" applyBorder="1" applyAlignment="1" applyProtection="1">
      <alignment horizontal="center"/>
    </xf>
    <xf numFmtId="3" fontId="5" fillId="0" borderId="22" xfId="2" applyNumberFormat="1" applyFont="1" applyFill="1" applyBorder="1" applyProtection="1">
      <protection locked="0"/>
    </xf>
    <xf numFmtId="3" fontId="5" fillId="0" borderId="61" xfId="2" applyNumberFormat="1" applyFont="1" applyFill="1" applyBorder="1" applyProtection="1">
      <protection locked="0"/>
    </xf>
    <xf numFmtId="3" fontId="5" fillId="0" borderId="88" xfId="2" applyNumberFormat="1" applyFont="1" applyFill="1" applyBorder="1" applyProtection="1">
      <protection locked="0"/>
    </xf>
    <xf numFmtId="164" fontId="5" fillId="0" borderId="61" xfId="2" applyNumberFormat="1" applyFont="1" applyFill="1" applyBorder="1" applyProtection="1"/>
    <xf numFmtId="164" fontId="5" fillId="0" borderId="23" xfId="2" applyNumberFormat="1" applyFont="1" applyFill="1" applyBorder="1" applyProtection="1"/>
    <xf numFmtId="0" fontId="13" fillId="0" borderId="0" xfId="2" applyFont="1"/>
    <xf numFmtId="0" fontId="10" fillId="0" borderId="75" xfId="2" applyFont="1" applyBorder="1" applyAlignment="1">
      <alignment horizontal="right"/>
    </xf>
    <xf numFmtId="0" fontId="5" fillId="0" borderId="74" xfId="2" applyFont="1" applyFill="1" applyBorder="1" applyAlignment="1" applyProtection="1">
      <alignment horizontal="center"/>
    </xf>
    <xf numFmtId="164" fontId="5" fillId="0" borderId="26" xfId="2" applyNumberFormat="1" applyFont="1" applyFill="1" applyBorder="1" applyProtection="1"/>
    <xf numFmtId="164" fontId="5" fillId="0" borderId="27" xfId="2" applyNumberFormat="1" applyFont="1" applyFill="1" applyBorder="1" applyProtection="1"/>
    <xf numFmtId="164" fontId="5" fillId="0" borderId="76" xfId="2" applyNumberFormat="1" applyFont="1" applyFill="1" applyBorder="1" applyProtection="1"/>
    <xf numFmtId="164" fontId="5" fillId="0" borderId="28" xfId="2" applyNumberFormat="1" applyFont="1" applyFill="1" applyBorder="1" applyProtection="1"/>
    <xf numFmtId="0" fontId="2" fillId="0" borderId="0" xfId="0" applyFont="1" applyBorder="1" applyAlignment="1" applyProtection="1">
      <alignment horizontal="left" vertical="top" wrapText="1"/>
    </xf>
    <xf numFmtId="0" fontId="3" fillId="0" borderId="0" xfId="3" applyFont="1" applyBorder="1" applyAlignment="1" applyProtection="1">
      <alignment horizontal="left" vertical="top"/>
    </xf>
    <xf numFmtId="0" fontId="5" fillId="0" borderId="0" xfId="3" applyFont="1" applyBorder="1" applyAlignment="1">
      <alignment horizontal="center"/>
    </xf>
    <xf numFmtId="0" fontId="5" fillId="0" borderId="0" xfId="3" applyFont="1" applyBorder="1"/>
    <xf numFmtId="0" fontId="5" fillId="0" borderId="0" xfId="3" applyFont="1" applyBorder="1" applyAlignment="1" applyProtection="1">
      <alignment horizontal="left"/>
    </xf>
    <xf numFmtId="0" fontId="5" fillId="0" borderId="29" xfId="3" applyFont="1" applyFill="1" applyBorder="1" applyAlignment="1">
      <alignment horizontal="centerContinuous"/>
    </xf>
    <xf numFmtId="0" fontId="5" fillId="0" borderId="30" xfId="3" applyFont="1" applyFill="1" applyBorder="1" applyAlignment="1">
      <alignment horizontal="center"/>
    </xf>
    <xf numFmtId="0" fontId="10" fillId="0" borderId="31" xfId="3" applyFont="1" applyFill="1" applyBorder="1" applyAlignment="1">
      <alignment horizontal="centerContinuous" vertical="center"/>
    </xf>
    <xf numFmtId="0" fontId="5" fillId="0" borderId="31" xfId="3" applyFont="1" applyFill="1" applyBorder="1" applyAlignment="1">
      <alignment horizontal="centerContinuous" vertical="center"/>
    </xf>
    <xf numFmtId="0" fontId="5" fillId="0" borderId="64" xfId="3" applyFont="1" applyFill="1" applyBorder="1" applyAlignment="1">
      <alignment horizontal="centerContinuous" vertical="center"/>
    </xf>
    <xf numFmtId="0" fontId="9" fillId="0" borderId="65" xfId="3" applyFont="1" applyFill="1" applyBorder="1" applyAlignment="1" applyProtection="1">
      <alignment horizontal="center" vertical="center"/>
    </xf>
    <xf numFmtId="0" fontId="10" fillId="0" borderId="35" xfId="3" applyFont="1" applyFill="1" applyBorder="1" applyAlignment="1" applyProtection="1">
      <alignment horizontal="center" vertical="center"/>
    </xf>
    <xf numFmtId="0" fontId="24" fillId="0" borderId="36" xfId="3" applyFont="1" applyFill="1" applyBorder="1" applyAlignment="1" applyProtection="1">
      <alignment horizontal="center" vertical="center" wrapText="1"/>
    </xf>
    <xf numFmtId="0" fontId="24" fillId="0" borderId="12" xfId="3" applyFont="1" applyFill="1" applyBorder="1" applyAlignment="1" applyProtection="1">
      <alignment horizontal="center" vertical="center" wrapText="1"/>
    </xf>
    <xf numFmtId="0" fontId="24" fillId="0" borderId="13" xfId="3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24" fillId="0" borderId="36" xfId="3" applyFont="1" applyFill="1" applyBorder="1" applyAlignment="1" applyProtection="1">
      <alignment horizontal="center" vertical="center"/>
    </xf>
    <xf numFmtId="0" fontId="0" fillId="0" borderId="38" xfId="0" applyBorder="1" applyAlignment="1">
      <alignment horizontal="center" vertical="center"/>
    </xf>
    <xf numFmtId="0" fontId="24" fillId="0" borderId="45" xfId="3" applyFont="1" applyFill="1" applyBorder="1" applyAlignment="1" applyProtection="1">
      <alignment horizontal="center" vertical="center" wrapText="1"/>
    </xf>
    <xf numFmtId="0" fontId="24" fillId="0" borderId="94" xfId="3" applyFont="1" applyFill="1" applyBorder="1" applyAlignment="1" applyProtection="1">
      <alignment horizontal="center" vertical="center" wrapText="1"/>
    </xf>
    <xf numFmtId="0" fontId="24" fillId="0" borderId="45" xfId="3" applyFont="1" applyFill="1" applyBorder="1" applyAlignment="1" applyProtection="1">
      <alignment horizontal="center" vertical="center"/>
    </xf>
    <xf numFmtId="0" fontId="24" fillId="0" borderId="70" xfId="3" applyFont="1" applyFill="1" applyBorder="1" applyAlignment="1" applyProtection="1">
      <alignment horizontal="center" vertical="center"/>
    </xf>
    <xf numFmtId="0" fontId="5" fillId="0" borderId="40" xfId="3" applyFont="1" applyFill="1" applyBorder="1" applyAlignment="1">
      <alignment horizontal="center"/>
    </xf>
    <xf numFmtId="0" fontId="11" fillId="0" borderId="85" xfId="3" applyFont="1" applyFill="1" applyBorder="1" applyAlignment="1" applyProtection="1">
      <alignment horizontal="center"/>
    </xf>
    <xf numFmtId="0" fontId="11" fillId="0" borderId="95" xfId="3" applyFont="1" applyFill="1" applyBorder="1" applyAlignment="1" applyProtection="1">
      <alignment horizontal="center"/>
    </xf>
    <xf numFmtId="0" fontId="11" fillId="0" borderId="96" xfId="3" applyFont="1" applyFill="1" applyBorder="1" applyAlignment="1" applyProtection="1">
      <alignment horizontal="center"/>
    </xf>
    <xf numFmtId="3" fontId="5" fillId="0" borderId="49" xfId="3" applyNumberFormat="1" applyFont="1" applyFill="1" applyBorder="1" applyAlignment="1" applyProtection="1">
      <protection locked="0"/>
    </xf>
    <xf numFmtId="3" fontId="5" fillId="0" borderId="46" xfId="3" applyNumberFormat="1" applyFont="1" applyFill="1" applyBorder="1" applyAlignment="1" applyProtection="1">
      <protection locked="0"/>
    </xf>
    <xf numFmtId="3" fontId="5" fillId="0" borderId="97" xfId="3" applyNumberFormat="1" applyFont="1" applyFill="1" applyBorder="1" applyAlignment="1" applyProtection="1">
      <protection locked="0"/>
    </xf>
    <xf numFmtId="3" fontId="5" fillId="0" borderId="56" xfId="3" applyNumberFormat="1" applyFont="1" applyFill="1" applyBorder="1" applyAlignment="1" applyProtection="1">
      <protection locked="0"/>
    </xf>
    <xf numFmtId="164" fontId="5" fillId="0" borderId="49" xfId="3" applyNumberFormat="1" applyFont="1" applyFill="1" applyBorder="1" applyAlignment="1" applyProtection="1"/>
    <xf numFmtId="164" fontId="5" fillId="0" borderId="47" xfId="3" applyNumberFormat="1" applyFont="1" applyFill="1" applyBorder="1" applyAlignment="1" applyProtection="1"/>
    <xf numFmtId="0" fontId="13" fillId="0" borderId="0" xfId="3" applyFont="1"/>
    <xf numFmtId="0" fontId="10" fillId="0" borderId="73" xfId="3" applyFont="1" applyFill="1" applyBorder="1" applyAlignment="1" applyProtection="1">
      <alignment horizontal="right" vertical="center"/>
    </xf>
    <xf numFmtId="0" fontId="5" fillId="0" borderId="74" xfId="3" applyFont="1" applyFill="1" applyBorder="1" applyAlignment="1" applyProtection="1">
      <alignment horizontal="center"/>
    </xf>
    <xf numFmtId="164" fontId="5" fillId="2" borderId="26" xfId="3" applyNumberFormat="1" applyFont="1" applyFill="1" applyBorder="1" applyAlignment="1"/>
    <xf numFmtId="164" fontId="5" fillId="2" borderId="27" xfId="3" applyNumberFormat="1" applyFont="1" applyFill="1" applyBorder="1" applyAlignment="1"/>
    <xf numFmtId="164" fontId="5" fillId="2" borderId="98" xfId="3" applyNumberFormat="1" applyFont="1" applyFill="1" applyBorder="1" applyAlignment="1"/>
    <xf numFmtId="164" fontId="5" fillId="2" borderId="28" xfId="3" applyNumberFormat="1" applyFont="1" applyFill="1" applyBorder="1" applyAlignment="1"/>
    <xf numFmtId="0" fontId="5" fillId="0" borderId="0" xfId="3" applyFont="1" applyAlignment="1">
      <alignment horizontal="center"/>
    </xf>
    <xf numFmtId="0" fontId="6" fillId="0" borderId="0" xfId="4" applyFont="1"/>
    <xf numFmtId="0" fontId="5" fillId="0" borderId="0" xfId="4" applyFont="1" applyAlignment="1">
      <alignment horizontal="center"/>
    </xf>
    <xf numFmtId="0" fontId="5" fillId="0" borderId="0" xfId="4" applyFont="1"/>
    <xf numFmtId="0" fontId="5" fillId="0" borderId="29" xfId="4" applyFont="1" applyFill="1" applyBorder="1" applyAlignment="1">
      <alignment horizontal="centerContinuous"/>
    </xf>
    <xf numFmtId="0" fontId="5" fillId="0" borderId="30" xfId="4" applyFont="1" applyFill="1" applyBorder="1" applyAlignment="1">
      <alignment horizontal="center"/>
    </xf>
    <xf numFmtId="0" fontId="10" fillId="0" borderId="31" xfId="4" applyFont="1" applyFill="1" applyBorder="1" applyAlignment="1">
      <alignment horizontal="centerContinuous" vertical="center"/>
    </xf>
    <xf numFmtId="0" fontId="5" fillId="0" borderId="31" xfId="4" applyFont="1" applyFill="1" applyBorder="1" applyAlignment="1">
      <alignment horizontal="centerContinuous" vertical="center"/>
    </xf>
    <xf numFmtId="0" fontId="5" fillId="0" borderId="64" xfId="4" applyFont="1" applyFill="1" applyBorder="1" applyAlignment="1">
      <alignment horizontal="centerContinuous" vertical="center"/>
    </xf>
    <xf numFmtId="0" fontId="9" fillId="0" borderId="65" xfId="4" applyFont="1" applyFill="1" applyBorder="1" applyAlignment="1" applyProtection="1">
      <alignment horizontal="center" vertical="center"/>
    </xf>
    <xf numFmtId="0" fontId="10" fillId="0" borderId="35" xfId="4" applyFont="1" applyFill="1" applyBorder="1" applyAlignment="1" applyProtection="1">
      <alignment horizontal="center" vertical="center"/>
    </xf>
    <xf numFmtId="0" fontId="10" fillId="0" borderId="36" xfId="4" applyFont="1" applyFill="1" applyBorder="1" applyAlignment="1" applyProtection="1">
      <alignment horizontal="center" vertical="center"/>
    </xf>
    <xf numFmtId="0" fontId="10" fillId="0" borderId="37" xfId="4" applyFont="1" applyFill="1" applyBorder="1" applyAlignment="1" applyProtection="1">
      <alignment horizontal="center" vertical="center"/>
    </xf>
    <xf numFmtId="0" fontId="10" fillId="0" borderId="36" xfId="4" applyFont="1" applyFill="1" applyBorder="1" applyAlignment="1" applyProtection="1">
      <alignment horizontal="centerContinuous" vertical="center"/>
    </xf>
    <xf numFmtId="0" fontId="10" fillId="0" borderId="38" xfId="4" applyFont="1" applyFill="1" applyBorder="1" applyAlignment="1">
      <alignment horizontal="centerContinuous" vertical="center"/>
    </xf>
    <xf numFmtId="0" fontId="5" fillId="0" borderId="40" xfId="4" applyFont="1" applyFill="1" applyBorder="1" applyAlignment="1">
      <alignment horizontal="center"/>
    </xf>
    <xf numFmtId="0" fontId="11" fillId="0" borderId="19" xfId="4" applyFont="1" applyFill="1" applyBorder="1" applyAlignment="1" applyProtection="1">
      <alignment horizontal="center"/>
    </xf>
    <xf numFmtId="0" fontId="11" fillId="0" borderId="20" xfId="4" applyFont="1" applyFill="1" applyBorder="1" applyAlignment="1" applyProtection="1">
      <alignment horizontal="center"/>
    </xf>
    <xf numFmtId="0" fontId="11" fillId="0" borderId="9" xfId="4" applyFont="1" applyFill="1" applyBorder="1" applyAlignment="1" applyProtection="1">
      <alignment horizontal="center"/>
    </xf>
    <xf numFmtId="3" fontId="5" fillId="0" borderId="15" xfId="4" applyNumberFormat="1" applyFont="1" applyFill="1" applyBorder="1" applyProtection="1">
      <protection locked="0"/>
    </xf>
    <xf numFmtId="3" fontId="5" fillId="0" borderId="22" xfId="4" applyNumberFormat="1" applyFont="1" applyFill="1" applyBorder="1" applyProtection="1">
      <protection locked="0"/>
    </xf>
    <xf numFmtId="3" fontId="5" fillId="0" borderId="32" xfId="4" applyNumberFormat="1" applyFont="1" applyFill="1" applyBorder="1" applyProtection="1">
      <protection locked="0"/>
    </xf>
    <xf numFmtId="3" fontId="5" fillId="0" borderId="50" xfId="4" applyNumberFormat="1" applyFont="1" applyFill="1" applyBorder="1" applyProtection="1">
      <protection locked="0"/>
    </xf>
    <xf numFmtId="3" fontId="5" fillId="0" borderId="88" xfId="4" applyNumberFormat="1" applyFont="1" applyFill="1" applyBorder="1" applyProtection="1">
      <protection locked="0"/>
    </xf>
    <xf numFmtId="3" fontId="5" fillId="0" borderId="16" xfId="4" applyNumberFormat="1" applyFont="1" applyFill="1" applyBorder="1" applyProtection="1">
      <protection locked="0"/>
    </xf>
    <xf numFmtId="164" fontId="5" fillId="2" borderId="88" xfId="4" applyNumberFormat="1" applyFont="1" applyFill="1" applyBorder="1"/>
    <xf numFmtId="164" fontId="5" fillId="2" borderId="14" xfId="4" applyNumberFormat="1" applyFont="1" applyFill="1" applyBorder="1"/>
    <xf numFmtId="0" fontId="13" fillId="0" borderId="0" xfId="4" applyFont="1"/>
    <xf numFmtId="0" fontId="10" fillId="0" borderId="73" xfId="4" applyFont="1" applyFill="1" applyBorder="1" applyAlignment="1" applyProtection="1">
      <alignment horizontal="right" vertical="center"/>
    </xf>
    <xf numFmtId="0" fontId="5" fillId="0" borderId="74" xfId="4" applyFont="1" applyFill="1" applyBorder="1" applyAlignment="1" applyProtection="1">
      <alignment horizontal="center"/>
    </xf>
    <xf numFmtId="164" fontId="5" fillId="2" borderId="26" xfId="4" applyNumberFormat="1" applyFont="1" applyFill="1" applyBorder="1"/>
    <xf numFmtId="164" fontId="5" fillId="2" borderId="27" xfId="4" applyNumberFormat="1" applyFont="1" applyFill="1" applyBorder="1"/>
    <xf numFmtId="164" fontId="5" fillId="2" borderId="28" xfId="4" applyNumberFormat="1" applyFont="1" applyFill="1" applyBorder="1"/>
    <xf numFmtId="0" fontId="5" fillId="0" borderId="0" xfId="5" applyFont="1"/>
    <xf numFmtId="0" fontId="6" fillId="0" borderId="0" xfId="5" applyFont="1"/>
    <xf numFmtId="0" fontId="5" fillId="0" borderId="0" xfId="5" applyFont="1" applyAlignment="1">
      <alignment horizontal="center"/>
    </xf>
    <xf numFmtId="0" fontId="5" fillId="0" borderId="29" xfId="5" applyFont="1" applyFill="1" applyBorder="1" applyAlignment="1">
      <alignment horizontal="centerContinuous"/>
    </xf>
    <xf numFmtId="0" fontId="5" fillId="0" borderId="30" xfId="5" applyFont="1" applyFill="1" applyBorder="1" applyAlignment="1">
      <alignment horizontal="center"/>
    </xf>
    <xf numFmtId="0" fontId="10" fillId="0" borderId="31" xfId="5" applyFont="1" applyFill="1" applyBorder="1" applyAlignment="1">
      <alignment horizontal="centerContinuous" vertical="center"/>
    </xf>
    <xf numFmtId="0" fontId="5" fillId="0" borderId="31" xfId="5" applyFont="1" applyFill="1" applyBorder="1" applyAlignment="1">
      <alignment horizontal="centerContinuous" vertical="center"/>
    </xf>
    <xf numFmtId="0" fontId="5" fillId="0" borderId="64" xfId="5" applyFont="1" applyFill="1" applyBorder="1" applyAlignment="1">
      <alignment horizontal="centerContinuous" vertical="center"/>
    </xf>
    <xf numFmtId="0" fontId="9" fillId="0" borderId="65" xfId="5" applyFont="1" applyFill="1" applyBorder="1" applyAlignment="1" applyProtection="1">
      <alignment horizontal="center" vertical="center"/>
    </xf>
    <xf numFmtId="0" fontId="10" fillId="0" borderId="35" xfId="5" applyFont="1" applyFill="1" applyBorder="1" applyAlignment="1" applyProtection="1">
      <alignment horizontal="center" vertical="center"/>
    </xf>
    <xf numFmtId="0" fontId="10" fillId="0" borderId="36" xfId="5" applyFont="1" applyFill="1" applyBorder="1" applyAlignment="1" applyProtection="1">
      <alignment horizontal="center" vertical="center"/>
    </xf>
    <xf numFmtId="0" fontId="10" fillId="0" borderId="37" xfId="5" applyFont="1" applyFill="1" applyBorder="1" applyAlignment="1" applyProtection="1">
      <alignment horizontal="center" vertical="center"/>
    </xf>
    <xf numFmtId="0" fontId="10" fillId="0" borderId="99" xfId="5" applyFont="1" applyFill="1" applyBorder="1" applyAlignment="1" applyProtection="1">
      <alignment vertical="center"/>
    </xf>
    <xf numFmtId="0" fontId="10" fillId="0" borderId="99" xfId="5" applyFont="1" applyFill="1" applyBorder="1" applyAlignment="1" applyProtection="1">
      <alignment horizontal="center" vertical="center"/>
    </xf>
    <xf numFmtId="0" fontId="10" fillId="0" borderId="38" xfId="5" applyFont="1" applyFill="1" applyBorder="1" applyAlignment="1" applyProtection="1">
      <alignment horizontal="center" vertical="center"/>
    </xf>
    <xf numFmtId="0" fontId="5" fillId="0" borderId="40" xfId="5" applyFont="1" applyFill="1" applyBorder="1" applyAlignment="1">
      <alignment horizontal="center"/>
    </xf>
    <xf numFmtId="0" fontId="11" fillId="0" borderId="19" xfId="5" applyFont="1" applyFill="1" applyBorder="1" applyAlignment="1" applyProtection="1">
      <alignment horizontal="center"/>
    </xf>
    <xf numFmtId="0" fontId="11" fillId="0" borderId="20" xfId="5" applyFont="1" applyFill="1" applyBorder="1" applyAlignment="1" applyProtection="1">
      <alignment horizontal="center"/>
    </xf>
    <xf numFmtId="0" fontId="11" fillId="0" borderId="9" xfId="5" applyFont="1" applyFill="1" applyBorder="1" applyAlignment="1" applyProtection="1">
      <alignment horizontal="center"/>
    </xf>
    <xf numFmtId="3" fontId="5" fillId="0" borderId="15" xfId="5" applyNumberFormat="1" applyFont="1" applyFill="1" applyBorder="1" applyProtection="1">
      <protection locked="0"/>
    </xf>
    <xf numFmtId="3" fontId="5" fillId="0" borderId="22" xfId="5" applyNumberFormat="1" applyFont="1" applyFill="1" applyBorder="1" applyProtection="1">
      <protection locked="0"/>
    </xf>
    <xf numFmtId="3" fontId="5" fillId="0" borderId="32" xfId="5" applyNumberFormat="1" applyFont="1" applyFill="1" applyBorder="1" applyProtection="1">
      <protection locked="0"/>
    </xf>
    <xf numFmtId="3" fontId="5" fillId="0" borderId="50" xfId="5" applyNumberFormat="1" applyFont="1" applyFill="1" applyBorder="1" applyProtection="1">
      <protection locked="0"/>
    </xf>
    <xf numFmtId="3" fontId="5" fillId="0" borderId="88" xfId="5" applyNumberFormat="1" applyFont="1" applyFill="1" applyBorder="1" applyProtection="1">
      <protection locked="0"/>
    </xf>
    <xf numFmtId="164" fontId="5" fillId="2" borderId="61" xfId="5" applyNumberFormat="1" applyFont="1" applyFill="1" applyBorder="1"/>
    <xf numFmtId="164" fontId="5" fillId="2" borderId="14" xfId="5" applyNumberFormat="1" applyFont="1" applyFill="1" applyBorder="1"/>
    <xf numFmtId="0" fontId="13" fillId="0" borderId="0" xfId="5" applyFont="1"/>
    <xf numFmtId="0" fontId="10" fillId="0" borderId="73" xfId="5" applyFont="1" applyFill="1" applyBorder="1" applyAlignment="1" applyProtection="1">
      <alignment horizontal="right" vertical="center"/>
    </xf>
    <xf numFmtId="0" fontId="5" fillId="0" borderId="74" xfId="5" applyFont="1" applyFill="1" applyBorder="1" applyAlignment="1" applyProtection="1">
      <alignment horizontal="center"/>
    </xf>
    <xf numFmtId="164" fontId="5" fillId="2" borderId="26" xfId="5" applyNumberFormat="1" applyFont="1" applyFill="1" applyBorder="1"/>
    <xf numFmtId="164" fontId="5" fillId="2" borderId="27" xfId="5" applyNumberFormat="1" applyFont="1" applyFill="1" applyBorder="1"/>
    <xf numFmtId="164" fontId="5" fillId="2" borderId="28" xfId="5" applyNumberFormat="1" applyFont="1" applyFill="1" applyBorder="1"/>
    <xf numFmtId="0" fontId="10" fillId="0" borderId="0" xfId="5" applyFont="1" applyFill="1" applyBorder="1" applyAlignment="1" applyProtection="1">
      <alignment horizontal="right" vertical="center"/>
    </xf>
    <xf numFmtId="0" fontId="5" fillId="0" borderId="0" xfId="5" applyFont="1" applyFill="1" applyBorder="1" applyAlignment="1" applyProtection="1">
      <alignment horizontal="center"/>
    </xf>
    <xf numFmtId="0" fontId="5" fillId="2" borderId="0" xfId="5" applyFont="1" applyFill="1" applyBorder="1"/>
    <xf numFmtId="0" fontId="19" fillId="0" borderId="0" xfId="6"/>
    <xf numFmtId="0" fontId="9" fillId="0" borderId="29" xfId="6" applyFont="1" applyFill="1" applyBorder="1" applyAlignment="1">
      <alignment horizontal="centerContinuous"/>
    </xf>
    <xf numFmtId="0" fontId="10" fillId="0" borderId="30" xfId="6" applyFont="1" applyFill="1" applyBorder="1" applyAlignment="1">
      <alignment horizontal="center"/>
    </xf>
    <xf numFmtId="0" fontId="29" fillId="0" borderId="100" xfId="6" applyFont="1" applyFill="1" applyBorder="1" applyAlignment="1">
      <alignment horizontal="centerContinuous" vertical="center" wrapText="1"/>
    </xf>
    <xf numFmtId="0" fontId="5" fillId="0" borderId="101" xfId="6" applyFont="1" applyFill="1" applyBorder="1" applyAlignment="1">
      <alignment horizontal="centerContinuous" vertical="center" wrapText="1"/>
    </xf>
    <xf numFmtId="0" fontId="29" fillId="0" borderId="102" xfId="6" applyFont="1" applyFill="1" applyBorder="1" applyAlignment="1" applyProtection="1">
      <alignment horizontal="center" vertical="center" wrapText="1"/>
    </xf>
    <xf numFmtId="0" fontId="29" fillId="0" borderId="101" xfId="6" applyFont="1" applyFill="1" applyBorder="1" applyAlignment="1" applyProtection="1">
      <alignment horizontal="center" vertical="center" wrapText="1"/>
    </xf>
    <xf numFmtId="0" fontId="29" fillId="0" borderId="100" xfId="6" applyFont="1" applyFill="1" applyBorder="1" applyAlignment="1" applyProtection="1">
      <alignment horizontal="centerContinuous" vertical="center" wrapText="1"/>
    </xf>
    <xf numFmtId="0" fontId="5" fillId="0" borderId="101" xfId="6" applyFont="1" applyFill="1" applyBorder="1" applyAlignment="1" applyProtection="1">
      <alignment horizontal="centerContinuous" vertical="center" wrapText="1"/>
    </xf>
    <xf numFmtId="0" fontId="10" fillId="0" borderId="84" xfId="6" applyFont="1" applyFill="1" applyBorder="1" applyAlignment="1" applyProtection="1">
      <alignment horizontal="center" vertical="center"/>
    </xf>
    <xf numFmtId="0" fontId="30" fillId="0" borderId="41" xfId="6" applyFont="1" applyFill="1" applyBorder="1" applyAlignment="1" applyProtection="1">
      <alignment horizontal="centerContinuous" vertical="center" wrapText="1"/>
    </xf>
    <xf numFmtId="0" fontId="30" fillId="0" borderId="0" xfId="6" applyFont="1" applyFill="1" applyBorder="1" applyAlignment="1" applyProtection="1">
      <alignment horizontal="centerContinuous" vertical="center" wrapText="1"/>
    </xf>
    <xf numFmtId="0" fontId="30" fillId="0" borderId="42" xfId="6" applyFont="1" applyFill="1" applyBorder="1" applyAlignment="1" applyProtection="1">
      <alignment horizontal="center" vertical="center" wrapText="1"/>
    </xf>
    <xf numFmtId="0" fontId="30" fillId="0" borderId="42" xfId="6" applyFont="1" applyFill="1" applyBorder="1" applyAlignment="1" applyProtection="1">
      <alignment horizontal="centerContinuous" vertical="center" wrapText="1"/>
    </xf>
    <xf numFmtId="0" fontId="30" fillId="0" borderId="103" xfId="6" applyFont="1" applyFill="1" applyBorder="1" applyAlignment="1" applyProtection="1">
      <alignment horizontal="centerContinuous" vertical="center" wrapText="1"/>
    </xf>
    <xf numFmtId="0" fontId="30" fillId="0" borderId="104" xfId="6" applyFont="1" applyFill="1" applyBorder="1" applyAlignment="1" applyProtection="1">
      <alignment horizontal="centerContinuous" vertical="center" wrapText="1"/>
    </xf>
    <xf numFmtId="3" fontId="5" fillId="0" borderId="15" xfId="6" applyNumberFormat="1" applyFont="1" applyFill="1" applyBorder="1" applyAlignment="1" applyProtection="1">
      <protection locked="0"/>
    </xf>
    <xf numFmtId="3" fontId="5" fillId="0" borderId="50" xfId="6" applyNumberFormat="1" applyFont="1" applyFill="1" applyBorder="1" applyAlignment="1" applyProtection="1">
      <protection locked="0"/>
    </xf>
    <xf numFmtId="3" fontId="5" fillId="0" borderId="22" xfId="6" applyNumberFormat="1" applyFont="1" applyFill="1" applyBorder="1" applyAlignment="1" applyProtection="1">
      <protection locked="0"/>
    </xf>
    <xf numFmtId="3" fontId="5" fillId="0" borderId="32" xfId="6" applyNumberFormat="1" applyFont="1" applyFill="1" applyBorder="1" applyAlignment="1" applyProtection="1">
      <protection locked="0"/>
    </xf>
    <xf numFmtId="3" fontId="5" fillId="0" borderId="88" xfId="6" applyNumberFormat="1" applyFont="1" applyFill="1" applyBorder="1" applyAlignment="1" applyProtection="1">
      <protection locked="0"/>
    </xf>
    <xf numFmtId="3" fontId="5" fillId="0" borderId="16" xfId="6" applyNumberFormat="1" applyFont="1" applyFill="1" applyBorder="1" applyAlignment="1" applyProtection="1">
      <protection locked="0"/>
    </xf>
    <xf numFmtId="164" fontId="5" fillId="2" borderId="49" xfId="6" applyNumberFormat="1" applyFont="1" applyFill="1" applyBorder="1" applyAlignment="1"/>
    <xf numFmtId="164" fontId="5" fillId="2" borderId="46" xfId="6" applyNumberFormat="1" applyFont="1" applyFill="1" applyBorder="1" applyAlignment="1"/>
    <xf numFmtId="0" fontId="31" fillId="0" borderId="0" xfId="6" applyFont="1"/>
    <xf numFmtId="0" fontId="10" fillId="0" borderId="73" xfId="6" applyFont="1" applyFill="1" applyBorder="1" applyAlignment="1" applyProtection="1">
      <alignment horizontal="right" vertical="center"/>
    </xf>
    <xf numFmtId="0" fontId="5" fillId="0" borderId="74" xfId="6" applyFont="1" applyFill="1" applyBorder="1" applyAlignment="1" applyProtection="1">
      <alignment horizontal="center"/>
    </xf>
    <xf numFmtId="164" fontId="5" fillId="2" borderId="26" xfId="6" applyNumberFormat="1" applyFont="1" applyFill="1" applyBorder="1" applyAlignment="1"/>
    <xf numFmtId="164" fontId="5" fillId="2" borderId="27" xfId="6" applyNumberFormat="1" applyFont="1" applyFill="1" applyBorder="1" applyAlignment="1"/>
    <xf numFmtId="164" fontId="5" fillId="2" borderId="76" xfId="6" applyNumberFormat="1" applyFont="1" applyFill="1" applyBorder="1" applyAlignment="1"/>
    <xf numFmtId="164" fontId="5" fillId="2" borderId="105" xfId="6" applyNumberFormat="1" applyFont="1" applyFill="1" applyBorder="1" applyAlignment="1"/>
    <xf numFmtId="0" fontId="32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/>
    </xf>
    <xf numFmtId="0" fontId="32" fillId="0" borderId="4" xfId="0" applyFont="1" applyBorder="1" applyAlignment="1">
      <alignment horizontal="center" wrapText="1"/>
    </xf>
    <xf numFmtId="0" fontId="5" fillId="0" borderId="29" xfId="0" applyFont="1" applyFill="1" applyBorder="1" applyAlignment="1" applyProtection="1">
      <alignment horizontal="centerContinuous"/>
    </xf>
    <xf numFmtId="0" fontId="10" fillId="0" borderId="79" xfId="0" applyFont="1" applyFill="1" applyBorder="1" applyAlignment="1" applyProtection="1">
      <alignment horizontal="centerContinuous" vertical="center"/>
    </xf>
    <xf numFmtId="0" fontId="10" fillId="0" borderId="31" xfId="0" applyFont="1" applyFill="1" applyBorder="1" applyAlignment="1" applyProtection="1">
      <alignment horizontal="centerContinuous" vertical="center"/>
    </xf>
    <xf numFmtId="0" fontId="5" fillId="0" borderId="31" xfId="0" applyFont="1" applyFill="1" applyBorder="1" applyAlignment="1" applyProtection="1">
      <alignment horizontal="centerContinuous" vertical="center"/>
    </xf>
    <xf numFmtId="0" fontId="5" fillId="0" borderId="64" xfId="0" applyFont="1" applyFill="1" applyBorder="1" applyAlignment="1" applyProtection="1">
      <alignment horizontal="centerContinuous" vertical="center"/>
    </xf>
    <xf numFmtId="0" fontId="5" fillId="5" borderId="5" xfId="0" applyFont="1" applyFill="1" applyBorder="1"/>
    <xf numFmtId="0" fontId="5" fillId="5" borderId="33" xfId="0" applyFont="1" applyFill="1" applyBorder="1"/>
    <xf numFmtId="0" fontId="9" fillId="0" borderId="34" xfId="0" applyFont="1" applyFill="1" applyBorder="1" applyAlignment="1" applyProtection="1">
      <alignment horizontal="center" vertical="center"/>
    </xf>
    <xf numFmtId="0" fontId="10" fillId="0" borderId="42" xfId="0" applyFont="1" applyFill="1" applyBorder="1" applyAlignment="1" applyProtection="1">
      <alignment horizontal="centerContinuous" vertical="center" wrapText="1"/>
    </xf>
    <xf numFmtId="0" fontId="10" fillId="0" borderId="11" xfId="0" applyFont="1" applyFill="1" applyBorder="1" applyAlignment="1" applyProtection="1">
      <alignment horizontal="centerContinuous" vertical="center" wrapText="1"/>
    </xf>
    <xf numFmtId="0" fontId="10" fillId="0" borderId="37" xfId="0" applyFont="1" applyFill="1" applyBorder="1" applyAlignment="1" applyProtection="1">
      <alignment horizontal="centerContinuous" vertical="center" wrapText="1"/>
    </xf>
    <xf numFmtId="0" fontId="0" fillId="0" borderId="37" xfId="0" applyBorder="1" applyAlignment="1">
      <alignment horizontal="center" vertical="center" wrapText="1"/>
    </xf>
    <xf numFmtId="0" fontId="10" fillId="0" borderId="38" xfId="0" applyFont="1" applyFill="1" applyBorder="1" applyAlignment="1" applyProtection="1">
      <alignment horizontal="centerContinuous" vertical="center" wrapText="1"/>
    </xf>
    <xf numFmtId="0" fontId="10" fillId="0" borderId="11" xfId="0" applyFont="1" applyFill="1" applyBorder="1" applyAlignment="1">
      <alignment horizontal="centerContinuous" vertical="center" wrapText="1"/>
    </xf>
    <xf numFmtId="0" fontId="10" fillId="0" borderId="38" xfId="0" applyFont="1" applyFill="1" applyBorder="1" applyAlignment="1">
      <alignment horizontal="centerContinuous" vertical="center" wrapText="1"/>
    </xf>
    <xf numFmtId="0" fontId="10" fillId="0" borderId="37" xfId="0" applyFont="1" applyFill="1" applyBorder="1" applyAlignment="1">
      <alignment horizontal="centerContinuous" vertical="center" wrapText="1"/>
    </xf>
    <xf numFmtId="0" fontId="10" fillId="0" borderId="106" xfId="0" applyFont="1" applyFill="1" applyBorder="1" applyAlignment="1" applyProtection="1">
      <alignment horizontal="centerContinuous" vertical="center" wrapText="1"/>
    </xf>
    <xf numFmtId="0" fontId="10" fillId="5" borderId="107" xfId="0" applyFont="1" applyFill="1" applyBorder="1" applyAlignment="1">
      <alignment horizontal="centerContinuous" vertical="center" wrapText="1"/>
    </xf>
    <xf numFmtId="0" fontId="10" fillId="5" borderId="106" xfId="0" applyFont="1" applyFill="1" applyBorder="1" applyAlignment="1" applyProtection="1">
      <alignment horizontal="centerContinuous" vertical="center" wrapText="1"/>
    </xf>
    <xf numFmtId="0" fontId="11" fillId="0" borderId="20" xfId="0" applyFont="1" applyFill="1" applyBorder="1" applyProtection="1"/>
    <xf numFmtId="0" fontId="11" fillId="0" borderId="8" xfId="0" applyFont="1" applyFill="1" applyBorder="1" applyAlignment="1" applyProtection="1">
      <alignment horizontal="center"/>
    </xf>
    <xf numFmtId="0" fontId="11" fillId="0" borderId="0" xfId="0" applyFont="1" applyAlignment="1">
      <alignment horizontal="center" vertical="top"/>
    </xf>
    <xf numFmtId="0" fontId="11" fillId="5" borderId="34" xfId="0" applyFont="1" applyFill="1" applyBorder="1" applyAlignment="1" applyProtection="1">
      <alignment horizontal="center"/>
    </xf>
    <xf numFmtId="0" fontId="11" fillId="5" borderId="43" xfId="0" applyFont="1" applyFill="1" applyBorder="1" applyAlignment="1" applyProtection="1">
      <alignment horizontal="center"/>
    </xf>
    <xf numFmtId="0" fontId="11" fillId="0" borderId="0" xfId="0" applyFont="1"/>
    <xf numFmtId="3" fontId="5" fillId="0" borderId="61" xfId="0" applyNumberFormat="1" applyFont="1" applyBorder="1" applyAlignment="1" applyProtection="1">
      <protection locked="0"/>
    </xf>
    <xf numFmtId="164" fontId="5" fillId="2" borderId="61" xfId="0" applyNumberFormat="1" applyFont="1" applyFill="1" applyBorder="1"/>
    <xf numFmtId="164" fontId="5" fillId="2" borderId="23" xfId="0" applyNumberFormat="1" applyFont="1" applyFill="1" applyBorder="1"/>
    <xf numFmtId="0" fontId="33" fillId="0" borderId="0" xfId="0" applyFont="1" applyAlignment="1">
      <alignment horizontal="center" vertical="center"/>
    </xf>
    <xf numFmtId="164" fontId="5" fillId="5" borderId="108" xfId="0" applyNumberFormat="1" applyFont="1" applyFill="1" applyBorder="1"/>
    <xf numFmtId="164" fontId="5" fillId="5" borderId="109" xfId="0" applyNumberFormat="1" applyFont="1" applyFill="1" applyBorder="1"/>
    <xf numFmtId="164" fontId="5" fillId="5" borderId="21" xfId="0" applyNumberFormat="1" applyFont="1" applyFill="1" applyBorder="1"/>
    <xf numFmtId="164" fontId="5" fillId="5" borderId="47" xfId="0" applyNumberFormat="1" applyFont="1" applyFill="1" applyBorder="1"/>
    <xf numFmtId="164" fontId="5" fillId="5" borderId="110" xfId="0" applyNumberFormat="1" applyFont="1" applyFill="1" applyBorder="1"/>
    <xf numFmtId="164" fontId="5" fillId="5" borderId="111" xfId="0" applyNumberFormat="1" applyFont="1" applyFill="1" applyBorder="1"/>
    <xf numFmtId="0" fontId="10" fillId="0" borderId="112" xfId="0" applyFont="1" applyFill="1" applyBorder="1" applyAlignment="1" applyProtection="1">
      <alignment horizontal="right" vertical="center"/>
    </xf>
    <xf numFmtId="164" fontId="5" fillId="0" borderId="26" xfId="0" applyNumberFormat="1" applyFont="1" applyFill="1" applyBorder="1" applyProtection="1"/>
    <xf numFmtId="164" fontId="5" fillId="0" borderId="27" xfId="0" applyNumberFormat="1" applyFont="1" applyFill="1" applyBorder="1" applyProtection="1"/>
    <xf numFmtId="164" fontId="5" fillId="0" borderId="28" xfId="0" applyNumberFormat="1" applyFont="1" applyFill="1" applyBorder="1" applyProtection="1"/>
    <xf numFmtId="164" fontId="5" fillId="5" borderId="24" xfId="0" applyNumberFormat="1" applyFont="1" applyFill="1" applyBorder="1" applyProtection="1"/>
    <xf numFmtId="164" fontId="5" fillId="5" borderId="113" xfId="0" applyNumberFormat="1" applyFont="1" applyFill="1" applyBorder="1" applyProtection="1"/>
    <xf numFmtId="0" fontId="2" fillId="0" borderId="0" xfId="0" applyFont="1" applyBorder="1" applyAlignment="1" applyProtection="1">
      <alignment vertical="center"/>
    </xf>
    <xf numFmtId="0" fontId="10" fillId="0" borderId="0" xfId="7" applyFont="1" applyBorder="1" applyAlignment="1">
      <alignment horizontal="centerContinuous" vertical="center"/>
    </xf>
    <xf numFmtId="0" fontId="5" fillId="0" borderId="0" xfId="7" applyFont="1"/>
    <xf numFmtId="0" fontId="3" fillId="0" borderId="0" xfId="7" applyFont="1" applyBorder="1" applyAlignment="1" applyProtection="1">
      <alignment horizontal="left" vertical="top"/>
    </xf>
    <xf numFmtId="0" fontId="5" fillId="0" borderId="0" xfId="7" applyFont="1" applyBorder="1" applyAlignment="1">
      <alignment horizontal="center"/>
    </xf>
    <xf numFmtId="0" fontId="5" fillId="0" borderId="0" xfId="7" applyFont="1" applyBorder="1"/>
    <xf numFmtId="0" fontId="3" fillId="0" borderId="78" xfId="7" applyFont="1" applyBorder="1" applyAlignment="1" applyProtection="1">
      <alignment horizontal="left" vertical="top"/>
    </xf>
    <xf numFmtId="0" fontId="5" fillId="0" borderId="30" xfId="7" applyFont="1" applyBorder="1" applyAlignment="1">
      <alignment horizontal="center"/>
    </xf>
    <xf numFmtId="0" fontId="10" fillId="0" borderId="7" xfId="7" applyFont="1" applyBorder="1" applyAlignment="1">
      <alignment horizontal="centerContinuous" vertical="center"/>
    </xf>
    <xf numFmtId="0" fontId="10" fillId="0" borderId="33" xfId="7" applyFont="1" applyBorder="1" applyAlignment="1">
      <alignment horizontal="centerContinuous" vertical="center"/>
    </xf>
    <xf numFmtId="0" fontId="9" fillId="0" borderId="34" xfId="7" applyFont="1" applyFill="1" applyBorder="1" applyAlignment="1" applyProtection="1">
      <alignment horizontal="center" vertical="center"/>
    </xf>
    <xf numFmtId="0" fontId="10" fillId="0" borderId="35" xfId="7" applyFont="1" applyFill="1" applyBorder="1" applyAlignment="1" applyProtection="1">
      <alignment horizontal="center" vertical="center"/>
    </xf>
    <xf numFmtId="0" fontId="29" fillId="0" borderId="12" xfId="7" applyFont="1" applyFill="1" applyBorder="1" applyAlignment="1" applyProtection="1">
      <alignment horizontal="centerContinuous" vertical="center" wrapText="1"/>
    </xf>
    <xf numFmtId="0" fontId="5" fillId="0" borderId="13" xfId="7" applyFont="1" applyFill="1" applyBorder="1" applyAlignment="1">
      <alignment horizontal="centerContinuous" vertical="center" wrapText="1"/>
    </xf>
    <xf numFmtId="0" fontId="34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29" fillId="0" borderId="12" xfId="7" applyFont="1" applyBorder="1" applyAlignment="1">
      <alignment horizontal="center" vertical="center" wrapText="1"/>
    </xf>
    <xf numFmtId="0" fontId="29" fillId="0" borderId="12" xfId="7" applyFont="1" applyFill="1" applyBorder="1" applyAlignment="1" applyProtection="1">
      <alignment horizontal="center" vertical="center" wrapText="1"/>
    </xf>
    <xf numFmtId="0" fontId="29" fillId="0" borderId="53" xfId="7" applyFont="1" applyFill="1" applyBorder="1" applyAlignment="1" applyProtection="1">
      <alignment horizontal="centerContinuous" vertical="center" wrapText="1"/>
    </xf>
    <xf numFmtId="0" fontId="5" fillId="0" borderId="55" xfId="7" applyFont="1" applyFill="1" applyBorder="1" applyAlignment="1">
      <alignment horizontal="centerContinuous" vertical="center" wrapText="1"/>
    </xf>
    <xf numFmtId="0" fontId="29" fillId="0" borderId="45" xfId="7" applyFont="1" applyFill="1" applyBorder="1" applyAlignment="1" applyProtection="1">
      <alignment horizontal="center" vertical="center" wrapText="1"/>
    </xf>
    <xf numFmtId="0" fontId="29" fillId="0" borderId="94" xfId="7" applyFont="1" applyFill="1" applyBorder="1" applyAlignment="1" applyProtection="1">
      <alignment horizontal="center" vertical="center" wrapText="1"/>
    </xf>
    <xf numFmtId="0" fontId="29" fillId="0" borderId="45" xfId="7" applyFont="1" applyFill="1" applyBorder="1" applyAlignment="1" applyProtection="1">
      <alignment horizontal="center" vertical="center" wrapText="1"/>
      <protection locked="0"/>
    </xf>
    <xf numFmtId="0" fontId="0" fillId="0" borderId="94" xfId="0" applyBorder="1"/>
    <xf numFmtId="0" fontId="29" fillId="0" borderId="45" xfId="7" applyFont="1" applyFill="1" applyBorder="1" applyAlignment="1" applyProtection="1">
      <alignment horizontal="centerContinuous" vertical="center" wrapText="1"/>
    </xf>
    <xf numFmtId="0" fontId="5" fillId="0" borderId="94" xfId="7" applyFont="1" applyFill="1" applyBorder="1" applyAlignment="1">
      <alignment horizontal="centerContinuous" vertical="center" wrapText="1"/>
    </xf>
    <xf numFmtId="0" fontId="30" fillId="0" borderId="71" xfId="7" applyFont="1" applyFill="1" applyBorder="1" applyAlignment="1" applyProtection="1">
      <alignment horizontal="centerContinuous" vertical="center"/>
    </xf>
    <xf numFmtId="0" fontId="30" fillId="0" borderId="114" xfId="7" applyFont="1" applyFill="1" applyBorder="1" applyAlignment="1" applyProtection="1">
      <alignment horizontal="centerContinuous" vertical="center"/>
    </xf>
    <xf numFmtId="0" fontId="30" fillId="0" borderId="115" xfId="7" applyFont="1" applyFill="1" applyBorder="1" applyAlignment="1" applyProtection="1">
      <alignment horizontal="centerContinuous" vertical="center"/>
    </xf>
    <xf numFmtId="0" fontId="30" fillId="0" borderId="116" xfId="7" applyFont="1" applyFill="1" applyBorder="1" applyAlignment="1" applyProtection="1">
      <alignment horizontal="centerContinuous" vertical="center"/>
    </xf>
    <xf numFmtId="0" fontId="11" fillId="0" borderId="67" xfId="7" applyFont="1" applyFill="1" applyBorder="1" applyAlignment="1">
      <alignment horizontal="centerContinuous"/>
    </xf>
    <xf numFmtId="0" fontId="11" fillId="0" borderId="84" xfId="7" applyFont="1" applyFill="1" applyBorder="1" applyAlignment="1">
      <alignment horizontal="center"/>
    </xf>
    <xf numFmtId="0" fontId="11" fillId="0" borderId="117" xfId="7" applyFont="1" applyFill="1" applyBorder="1" applyAlignment="1" applyProtection="1">
      <alignment horizontal="center"/>
    </xf>
    <xf numFmtId="0" fontId="11" fillId="0" borderId="84" xfId="7" applyFont="1" applyFill="1" applyBorder="1" applyAlignment="1" applyProtection="1">
      <alignment horizontal="center"/>
    </xf>
    <xf numFmtId="0" fontId="11" fillId="0" borderId="20" xfId="7" applyFont="1" applyFill="1" applyBorder="1" applyAlignment="1" applyProtection="1">
      <alignment horizontal="center"/>
    </xf>
    <xf numFmtId="0" fontId="11" fillId="0" borderId="118" xfId="7" applyFont="1" applyFill="1" applyBorder="1" applyAlignment="1" applyProtection="1">
      <alignment horizontal="center"/>
    </xf>
    <xf numFmtId="0" fontId="11" fillId="0" borderId="81" xfId="7" applyFont="1" applyFill="1" applyBorder="1" applyAlignment="1" applyProtection="1">
      <alignment horizontal="center"/>
    </xf>
    <xf numFmtId="0" fontId="11" fillId="0" borderId="0" xfId="7" applyFont="1"/>
    <xf numFmtId="164" fontId="5" fillId="0" borderId="49" xfId="7" applyNumberFormat="1" applyFont="1" applyFill="1" applyBorder="1" applyProtection="1">
      <protection locked="0"/>
    </xf>
    <xf numFmtId="164" fontId="5" fillId="0" borderId="46" xfId="7" applyNumberFormat="1" applyFont="1" applyFill="1" applyBorder="1" applyProtection="1">
      <protection locked="0"/>
    </xf>
    <xf numFmtId="164" fontId="5" fillId="0" borderId="94" xfId="7" applyNumberFormat="1" applyFont="1" applyFill="1" applyBorder="1" applyProtection="1">
      <protection locked="0"/>
    </xf>
    <xf numFmtId="164" fontId="5" fillId="0" borderId="97" xfId="7" applyNumberFormat="1" applyFont="1" applyFill="1" applyBorder="1" applyProtection="1">
      <protection locked="0"/>
    </xf>
    <xf numFmtId="164" fontId="5" fillId="2" borderId="53" xfId="7" applyNumberFormat="1" applyFont="1" applyFill="1" applyBorder="1"/>
    <xf numFmtId="164" fontId="5" fillId="2" borderId="55" xfId="7" applyNumberFormat="1" applyFont="1" applyFill="1" applyBorder="1"/>
    <xf numFmtId="0" fontId="13" fillId="0" borderId="0" xfId="7" applyFont="1"/>
    <xf numFmtId="3" fontId="5" fillId="0" borderId="49" xfId="7" applyNumberFormat="1" applyFont="1" applyFill="1" applyBorder="1" applyProtection="1">
      <protection locked="0"/>
    </xf>
    <xf numFmtId="3" fontId="5" fillId="0" borderId="46" xfId="7" applyNumberFormat="1" applyFont="1" applyFill="1" applyBorder="1" applyProtection="1">
      <protection locked="0"/>
    </xf>
    <xf numFmtId="3" fontId="5" fillId="0" borderId="94" xfId="7" applyNumberFormat="1" applyFont="1" applyFill="1" applyBorder="1" applyProtection="1">
      <protection locked="0"/>
    </xf>
    <xf numFmtId="3" fontId="5" fillId="0" borderId="97" xfId="7" applyNumberFormat="1" applyFont="1" applyFill="1" applyBorder="1" applyProtection="1">
      <protection locked="0"/>
    </xf>
    <xf numFmtId="164" fontId="5" fillId="2" borderId="49" xfId="7" applyNumberFormat="1" applyFont="1" applyFill="1" applyBorder="1"/>
    <xf numFmtId="164" fontId="5" fillId="2" borderId="46" xfId="7" applyNumberFormat="1" applyFont="1" applyFill="1" applyBorder="1"/>
    <xf numFmtId="0" fontId="10" fillId="0" borderId="73" xfId="7" applyFont="1" applyFill="1" applyBorder="1" applyAlignment="1" applyProtection="1">
      <alignment horizontal="right" vertical="center"/>
    </xf>
    <xf numFmtId="0" fontId="5" fillId="0" borderId="27" xfId="7" applyFont="1" applyFill="1" applyBorder="1" applyAlignment="1" applyProtection="1">
      <alignment horizontal="center"/>
    </xf>
    <xf numFmtId="164" fontId="5" fillId="2" borderId="26" xfId="7" applyNumberFormat="1" applyFont="1" applyFill="1" applyBorder="1"/>
    <xf numFmtId="164" fontId="5" fillId="2" borderId="27" xfId="7" applyNumberFormat="1" applyFont="1" applyFill="1" applyBorder="1"/>
    <xf numFmtId="164" fontId="5" fillId="2" borderId="112" xfId="7" applyNumberFormat="1" applyFont="1" applyFill="1" applyBorder="1"/>
    <xf numFmtId="164" fontId="5" fillId="2" borderId="76" xfId="7" applyNumberFormat="1" applyFont="1" applyFill="1" applyBorder="1"/>
    <xf numFmtId="164" fontId="5" fillId="2" borderId="28" xfId="7" applyNumberFormat="1" applyFont="1" applyFill="1" applyBorder="1"/>
    <xf numFmtId="0" fontId="5" fillId="0" borderId="0" xfId="7" applyFont="1" applyAlignment="1">
      <alignment horizontal="center"/>
    </xf>
    <xf numFmtId="0" fontId="5" fillId="0" borderId="64" xfId="0" applyFont="1" applyFill="1" applyBorder="1" applyAlignment="1">
      <alignment horizontal="centerContinuous" vertical="center"/>
    </xf>
    <xf numFmtId="0" fontId="10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Continuous" vertical="center" wrapText="1"/>
    </xf>
    <xf numFmtId="0" fontId="5" fillId="0" borderId="11" xfId="0" applyFont="1" applyFill="1" applyBorder="1" applyAlignment="1" applyProtection="1">
      <alignment horizontal="centerContinuous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5" fillId="0" borderId="106" xfId="0" applyFont="1" applyFill="1" applyBorder="1" applyAlignment="1">
      <alignment horizontal="centerContinuous" vertical="center" wrapText="1"/>
    </xf>
    <xf numFmtId="0" fontId="11" fillId="0" borderId="40" xfId="0" applyFont="1" applyFill="1" applyBorder="1" applyAlignment="1">
      <alignment horizontal="center"/>
    </xf>
    <xf numFmtId="0" fontId="35" fillId="0" borderId="19" xfId="0" applyFont="1" applyFill="1" applyBorder="1" applyAlignment="1" applyProtection="1">
      <alignment horizontal="center"/>
    </xf>
    <xf numFmtId="0" fontId="35" fillId="0" borderId="87" xfId="0" applyFont="1" applyFill="1" applyBorder="1" applyAlignment="1" applyProtection="1">
      <alignment horizontal="center"/>
    </xf>
    <xf numFmtId="4" fontId="5" fillId="0" borderId="15" xfId="0" applyNumberFormat="1" applyFont="1" applyFill="1" applyBorder="1" applyProtection="1">
      <protection locked="0"/>
    </xf>
    <xf numFmtId="164" fontId="5" fillId="0" borderId="15" xfId="0" applyNumberFormat="1" applyFont="1" applyFill="1" applyBorder="1" applyProtection="1">
      <protection locked="0"/>
    </xf>
    <xf numFmtId="164" fontId="5" fillId="0" borderId="89" xfId="0" applyNumberFormat="1" applyFont="1" applyFill="1" applyBorder="1" applyProtection="1">
      <protection locked="0"/>
    </xf>
    <xf numFmtId="164" fontId="5" fillId="2" borderId="89" xfId="0" applyNumberFormat="1" applyFont="1" applyFill="1" applyBorder="1"/>
    <xf numFmtId="3" fontId="5" fillId="0" borderId="15" xfId="0" applyNumberFormat="1" applyFont="1" applyFill="1" applyBorder="1" applyProtection="1">
      <protection locked="0"/>
    </xf>
    <xf numFmtId="3" fontId="5" fillId="0" borderId="89" xfId="0" applyNumberFormat="1" applyFont="1" applyFill="1" applyBorder="1" applyProtection="1">
      <protection locked="0"/>
    </xf>
    <xf numFmtId="0" fontId="10" fillId="0" borderId="73" xfId="0" applyFont="1" applyFill="1" applyBorder="1" applyAlignment="1" applyProtection="1">
      <alignment horizontal="right" vertical="center"/>
    </xf>
    <xf numFmtId="0" fontId="5" fillId="0" borderId="74" xfId="0" applyFont="1" applyFill="1" applyBorder="1" applyAlignment="1" applyProtection="1">
      <alignment horizontal="center"/>
    </xf>
    <xf numFmtId="166" fontId="5" fillId="2" borderId="98" xfId="0" applyNumberFormat="1" applyFont="1" applyFill="1" applyBorder="1"/>
    <xf numFmtId="164" fontId="5" fillId="2" borderId="98" xfId="0" applyNumberFormat="1" applyFont="1" applyFill="1" applyBorder="1"/>
    <xf numFmtId="164" fontId="5" fillId="2" borderId="119" xfId="0" applyNumberFormat="1" applyFont="1" applyFill="1" applyBorder="1"/>
    <xf numFmtId="167" fontId="5" fillId="2" borderId="98" xfId="0" applyNumberFormat="1" applyFont="1" applyFill="1" applyBorder="1"/>
    <xf numFmtId="0" fontId="36" fillId="0" borderId="0" xfId="0" applyFont="1" applyAlignment="1">
      <alignment vertical="center"/>
    </xf>
    <xf numFmtId="0" fontId="8" fillId="0" borderId="0" xfId="0" applyFont="1"/>
    <xf numFmtId="0" fontId="15" fillId="0" borderId="4" xfId="0" applyFont="1" applyBorder="1" applyAlignment="1">
      <alignment horizontal="left" vertical="center" wrapText="1"/>
    </xf>
    <xf numFmtId="0" fontId="10" fillId="0" borderId="7" xfId="0" applyFont="1" applyFill="1" applyBorder="1" applyAlignment="1" applyProtection="1">
      <alignment horizontal="centerContinuous" vertical="center"/>
    </xf>
    <xf numFmtId="0" fontId="8" fillId="0" borderId="7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5" fillId="0" borderId="33" xfId="0" applyFont="1" applyFill="1" applyBorder="1" applyAlignment="1">
      <alignment horizontal="centerContinuous" vertical="center"/>
    </xf>
    <xf numFmtId="0" fontId="9" fillId="0" borderId="34" xfId="0" applyFont="1" applyFill="1" applyBorder="1" applyAlignment="1">
      <alignment horizontal="centerContinuous"/>
    </xf>
    <xf numFmtId="0" fontId="10" fillId="0" borderId="81" xfId="0" applyFont="1" applyFill="1" applyBorder="1" applyAlignment="1">
      <alignment horizontal="center"/>
    </xf>
    <xf numFmtId="0" fontId="30" fillId="0" borderId="41" xfId="0" applyFont="1" applyFill="1" applyBorder="1" applyAlignment="1" applyProtection="1">
      <alignment horizontal="center" vertical="center" wrapText="1"/>
    </xf>
    <xf numFmtId="0" fontId="30" fillId="0" borderId="120" xfId="0" applyNumberFormat="1" applyFont="1" applyFill="1" applyBorder="1" applyAlignment="1" applyProtection="1">
      <alignment horizontal="center" vertical="center" wrapText="1"/>
    </xf>
    <xf numFmtId="0" fontId="11" fillId="0" borderId="120" xfId="0" applyFont="1" applyFill="1" applyBorder="1" applyAlignment="1" applyProtection="1">
      <alignment horizontal="center" vertical="center" wrapText="1"/>
    </xf>
    <xf numFmtId="0" fontId="30" fillId="0" borderId="120" xfId="0" applyFont="1" applyFill="1" applyBorder="1" applyAlignment="1" applyProtection="1">
      <alignment horizontal="center" vertical="center" wrapText="1"/>
    </xf>
    <xf numFmtId="0" fontId="30" fillId="0" borderId="120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Continuous" vertical="center" wrapText="1"/>
    </xf>
    <xf numFmtId="0" fontId="10" fillId="0" borderId="40" xfId="0" applyFont="1" applyFill="1" applyBorder="1" applyAlignment="1" applyProtection="1">
      <alignment horizontal="center" vertical="center"/>
    </xf>
    <xf numFmtId="0" fontId="37" fillId="0" borderId="19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Continuous" vertical="center"/>
    </xf>
    <xf numFmtId="164" fontId="5" fillId="0" borderId="61" xfId="0" applyNumberFormat="1" applyFont="1" applyFill="1" applyBorder="1" applyProtection="1">
      <protection locked="0"/>
    </xf>
    <xf numFmtId="164" fontId="5" fillId="0" borderId="121" xfId="0" applyNumberFormat="1" applyFont="1" applyFill="1" applyBorder="1" applyProtection="1">
      <protection locked="0"/>
    </xf>
    <xf numFmtId="164" fontId="5" fillId="2" borderId="14" xfId="0" applyNumberFormat="1" applyFont="1" applyFill="1" applyBorder="1"/>
    <xf numFmtId="3" fontId="5" fillId="0" borderId="61" xfId="0" applyNumberFormat="1" applyFont="1" applyFill="1" applyBorder="1" applyProtection="1">
      <protection locked="0"/>
    </xf>
    <xf numFmtId="3" fontId="5" fillId="0" borderId="121" xfId="0" applyNumberFormat="1" applyFont="1" applyFill="1" applyBorder="1" applyProtection="1">
      <protection locked="0"/>
    </xf>
    <xf numFmtId="0" fontId="10" fillId="0" borderId="75" xfId="0" applyFont="1" applyFill="1" applyBorder="1" applyAlignment="1" applyProtection="1">
      <alignment horizontal="right"/>
    </xf>
    <xf numFmtId="164" fontId="5" fillId="2" borderId="26" xfId="0" applyNumberFormat="1" applyFont="1" applyFill="1" applyBorder="1"/>
    <xf numFmtId="0" fontId="5" fillId="0" borderId="0" xfId="0" applyFont="1" applyFill="1" applyBorder="1" applyAlignment="1" applyProtection="1">
      <alignment horizontal="left"/>
    </xf>
    <xf numFmtId="0" fontId="14" fillId="0" borderId="4" xfId="0" applyFont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22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23" xfId="0" applyFont="1" applyFill="1" applyBorder="1" applyAlignment="1" applyProtection="1">
      <alignment horizontal="centerContinuous" vertical="center" wrapText="1"/>
    </xf>
    <xf numFmtId="0" fontId="5" fillId="0" borderId="44" xfId="0" applyFont="1" applyFill="1" applyBorder="1" applyAlignment="1" applyProtection="1">
      <alignment horizontal="justify"/>
    </xf>
    <xf numFmtId="0" fontId="19" fillId="0" borderId="54" xfId="0" applyFont="1" applyFill="1" applyBorder="1" applyAlignment="1" applyProtection="1">
      <alignment horizontal="center"/>
    </xf>
    <xf numFmtId="3" fontId="19" fillId="0" borderId="32" xfId="0" applyNumberFormat="1" applyFont="1" applyFill="1" applyBorder="1" applyAlignment="1" applyProtection="1">
      <alignment horizontal="center"/>
    </xf>
    <xf numFmtId="3" fontId="19" fillId="0" borderId="14" xfId="0" applyNumberFormat="1" applyFont="1" applyFill="1" applyBorder="1" applyProtection="1">
      <protection locked="0"/>
    </xf>
    <xf numFmtId="0" fontId="28" fillId="0" borderId="0" xfId="0" applyFont="1"/>
    <xf numFmtId="0" fontId="5" fillId="0" borderId="44" xfId="0" applyFont="1" applyFill="1" applyBorder="1" applyAlignment="1" applyProtection="1">
      <alignment horizontal="left"/>
    </xf>
    <xf numFmtId="0" fontId="19" fillId="0" borderId="91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19" fillId="0" borderId="52" xfId="0" applyFont="1" applyFill="1" applyBorder="1" applyAlignment="1" applyProtection="1">
      <alignment horizontal="center"/>
    </xf>
    <xf numFmtId="0" fontId="19" fillId="0" borderId="32" xfId="0" applyFont="1" applyFill="1" applyBorder="1" applyAlignment="1" applyProtection="1">
      <alignment horizontal="center"/>
    </xf>
    <xf numFmtId="0" fontId="19" fillId="0" borderId="124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justify" wrapText="1"/>
    </xf>
    <xf numFmtId="0" fontId="5" fillId="0" borderId="125" xfId="0" applyFont="1" applyFill="1" applyBorder="1" applyAlignment="1" applyProtection="1">
      <alignment horizontal="justify" wrapText="1"/>
    </xf>
    <xf numFmtId="3" fontId="19" fillId="0" borderId="70" xfId="0" applyNumberFormat="1" applyFont="1" applyFill="1" applyBorder="1" applyProtection="1">
      <protection locked="0"/>
    </xf>
    <xf numFmtId="0" fontId="5" fillId="0" borderId="125" xfId="0" applyFont="1" applyFill="1" applyBorder="1" applyAlignment="1" applyProtection="1">
      <alignment wrapText="1"/>
    </xf>
    <xf numFmtId="0" fontId="19" fillId="0" borderId="62" xfId="0" applyFont="1" applyFill="1" applyBorder="1" applyAlignment="1" applyProtection="1">
      <alignment horizontal="center"/>
    </xf>
    <xf numFmtId="0" fontId="19" fillId="0" borderId="116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wrapText="1"/>
    </xf>
    <xf numFmtId="0" fontId="5" fillId="0" borderId="125" xfId="0" applyFont="1" applyFill="1" applyBorder="1" applyAlignment="1" applyProtection="1">
      <alignment horizontal="justify"/>
    </xf>
    <xf numFmtId="0" fontId="0" fillId="0" borderId="0" xfId="0" applyFont="1"/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8" fillId="0" borderId="0" xfId="0" applyFont="1" applyAlignment="1">
      <alignment wrapText="1"/>
    </xf>
    <xf numFmtId="0" fontId="0" fillId="0" borderId="0" xfId="0" applyFont="1" applyAlignment="1" applyProtection="1">
      <alignment horizontal="left"/>
      <protection locked="0"/>
    </xf>
    <xf numFmtId="0" fontId="5" fillId="0" borderId="34" xfId="0" applyFont="1" applyFill="1" applyBorder="1" applyAlignment="1" applyProtection="1">
      <alignment horizontal="justify"/>
    </xf>
    <xf numFmtId="0" fontId="19" fillId="0" borderId="48" xfId="0" applyFont="1" applyFill="1" applyBorder="1" applyAlignment="1" applyProtection="1">
      <alignment horizontal="center"/>
    </xf>
    <xf numFmtId="3" fontId="19" fillId="0" borderId="47" xfId="0" applyNumberFormat="1" applyFont="1" applyFill="1" applyBorder="1" applyProtection="1">
      <protection locked="0"/>
    </xf>
    <xf numFmtId="0" fontId="5" fillId="0" borderId="21" xfId="0" applyFont="1" applyFill="1" applyBorder="1" applyAlignment="1" applyProtection="1">
      <alignment horizontal="justify" wrapText="1"/>
    </xf>
    <xf numFmtId="0" fontId="19" fillId="0" borderId="50" xfId="0" applyFont="1" applyFill="1" applyBorder="1" applyAlignment="1" applyProtection="1">
      <alignment horizontal="center"/>
    </xf>
    <xf numFmtId="0" fontId="19" fillId="0" borderId="97" xfId="0" applyFont="1" applyFill="1" applyBorder="1" applyAlignment="1" applyProtection="1">
      <alignment horizontal="center"/>
    </xf>
    <xf numFmtId="0" fontId="5" fillId="0" borderId="110" xfId="0" applyFont="1" applyFill="1" applyBorder="1" applyAlignment="1" applyProtection="1">
      <alignment horizontal="justify" wrapText="1"/>
    </xf>
    <xf numFmtId="0" fontId="19" fillId="0" borderId="59" xfId="0" applyFont="1" applyFill="1" applyBorder="1" applyAlignment="1" applyProtection="1">
      <alignment horizontal="center"/>
    </xf>
    <xf numFmtId="0" fontId="19" fillId="0" borderId="126" xfId="0" applyFont="1" applyFill="1" applyBorder="1" applyAlignment="1" applyProtection="1">
      <alignment horizontal="center"/>
    </xf>
    <xf numFmtId="3" fontId="19" fillId="0" borderId="127" xfId="0" applyNumberFormat="1" applyFont="1" applyFill="1" applyBorder="1" applyProtection="1">
      <protection locked="0"/>
    </xf>
    <xf numFmtId="0" fontId="40" fillId="0" borderId="2" xfId="0" applyFont="1" applyBorder="1" applyAlignment="1">
      <alignment horizontal="center"/>
    </xf>
    <xf numFmtId="0" fontId="41" fillId="0" borderId="63" xfId="0" applyFont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41" fillId="0" borderId="64" xfId="0" applyFont="1" applyBorder="1" applyAlignment="1">
      <alignment horizontal="center"/>
    </xf>
    <xf numFmtId="0" fontId="0" fillId="0" borderId="128" xfId="0" applyBorder="1" applyAlignment="1" applyProtection="1">
      <alignment vertical="top" wrapText="1"/>
      <protection locked="0"/>
    </xf>
    <xf numFmtId="0" fontId="0" fillId="0" borderId="126" xfId="0" applyBorder="1" applyAlignment="1" applyProtection="1">
      <alignment vertical="top" wrapText="1"/>
      <protection locked="0"/>
    </xf>
    <xf numFmtId="0" fontId="0" fillId="0" borderId="127" xfId="0" applyBorder="1" applyAlignment="1" applyProtection="1">
      <alignment vertical="top" wrapText="1"/>
      <protection locked="0"/>
    </xf>
    <xf numFmtId="0" fontId="42" fillId="0" borderId="34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0" fillId="0" borderId="0" xfId="0" applyNumberFormat="1"/>
    <xf numFmtId="0" fontId="43" fillId="0" borderId="0" xfId="8" applyFont="1" applyBorder="1" applyAlignment="1" applyProtection="1">
      <alignment horizontal="left" vertical="top"/>
    </xf>
    <xf numFmtId="165" fontId="5" fillId="0" borderId="0" xfId="8" applyNumberFormat="1" applyFont="1" applyBorder="1" applyProtection="1"/>
    <xf numFmtId="0" fontId="5" fillId="0" borderId="0" xfId="8" applyFont="1" applyProtection="1"/>
    <xf numFmtId="0" fontId="44" fillId="0" borderId="0" xfId="8" applyFont="1" applyBorder="1" applyAlignment="1" applyProtection="1">
      <alignment horizontal="center" vertical="center"/>
    </xf>
    <xf numFmtId="0" fontId="5" fillId="0" borderId="0" xfId="8" applyFont="1" applyAlignment="1" applyProtection="1">
      <alignment horizontal="center" vertical="center"/>
    </xf>
    <xf numFmtId="0" fontId="5" fillId="0" borderId="0" xfId="8" applyFont="1" applyAlignment="1" applyProtection="1">
      <alignment vertical="center"/>
    </xf>
    <xf numFmtId="0" fontId="15" fillId="0" borderId="0" xfId="8" applyFont="1" applyBorder="1" applyAlignment="1" applyProtection="1">
      <alignment horizontal="left" vertical="center"/>
    </xf>
    <xf numFmtId="0" fontId="8" fillId="0" borderId="108" xfId="8" applyFont="1" applyFill="1" applyBorder="1" applyAlignment="1" applyProtection="1">
      <alignment horizontal="centerContinuous" vertical="center"/>
    </xf>
    <xf numFmtId="0" fontId="5" fillId="0" borderId="31" xfId="8" applyFont="1" applyFill="1" applyBorder="1" applyAlignment="1" applyProtection="1">
      <alignment horizontal="centerContinuous"/>
    </xf>
    <xf numFmtId="0" fontId="5" fillId="0" borderId="64" xfId="8" applyFont="1" applyBorder="1" applyAlignment="1" applyProtection="1">
      <alignment horizontal="centerContinuous" vertical="center"/>
    </xf>
    <xf numFmtId="0" fontId="5" fillId="6" borderId="129" xfId="8" applyFont="1" applyFill="1" applyBorder="1" applyProtection="1"/>
    <xf numFmtId="0" fontId="5" fillId="0" borderId="31" xfId="8" applyFont="1" applyBorder="1" applyAlignment="1" applyProtection="1">
      <alignment horizontal="centerContinuous" vertical="center"/>
    </xf>
    <xf numFmtId="0" fontId="5" fillId="0" borderId="64" xfId="8" applyFont="1" applyFill="1" applyBorder="1" applyAlignment="1" applyProtection="1">
      <alignment horizontal="centerContinuous" vertical="center"/>
    </xf>
    <xf numFmtId="0" fontId="46" fillId="0" borderId="130" xfId="8" applyFont="1" applyFill="1" applyBorder="1" applyAlignment="1" applyProtection="1">
      <alignment horizontal="center" vertical="center"/>
    </xf>
    <xf numFmtId="0" fontId="47" fillId="0" borderId="0" xfId="8" applyFont="1" applyBorder="1" applyAlignment="1" applyProtection="1">
      <alignment vertical="center" wrapText="1"/>
    </xf>
    <xf numFmtId="0" fontId="44" fillId="0" borderId="0" xfId="8" applyFont="1" applyFill="1" applyBorder="1" applyAlignment="1" applyProtection="1">
      <alignment horizontal="center" vertical="center" wrapText="1"/>
    </xf>
    <xf numFmtId="0" fontId="5" fillId="0" borderId="21" xfId="8" applyFont="1" applyFill="1" applyBorder="1" applyAlignment="1" applyProtection="1">
      <alignment horizontal="centerContinuous"/>
    </xf>
    <xf numFmtId="0" fontId="12" fillId="0" borderId="52" xfId="8" applyFont="1" applyFill="1" applyBorder="1" applyAlignment="1" applyProtection="1">
      <alignment horizontal="center"/>
    </xf>
    <xf numFmtId="0" fontId="5" fillId="0" borderId="52" xfId="8" applyFont="1" applyFill="1" applyBorder="1" applyAlignment="1" applyProtection="1">
      <alignment horizontal="centerContinuous"/>
    </xf>
    <xf numFmtId="0" fontId="28" fillId="6" borderId="131" xfId="8" applyFont="1" applyFill="1" applyBorder="1" applyAlignment="1" applyProtection="1">
      <alignment horizontal="center" vertical="center" wrapText="1"/>
    </xf>
    <xf numFmtId="0" fontId="12" fillId="0" borderId="48" xfId="8" applyFont="1" applyFill="1" applyBorder="1" applyAlignment="1" applyProtection="1">
      <alignment horizontal="center"/>
    </xf>
    <xf numFmtId="0" fontId="5" fillId="0" borderId="47" xfId="8" applyFont="1" applyFill="1" applyBorder="1" applyAlignment="1" applyProtection="1">
      <alignment horizontal="centerContinuous"/>
    </xf>
    <xf numFmtId="0" fontId="3" fillId="0" borderId="129" xfId="8" applyFont="1" applyBorder="1" applyAlignment="1" applyProtection="1">
      <alignment horizontal="center" vertical="center" wrapText="1"/>
    </xf>
    <xf numFmtId="0" fontId="3" fillId="0" borderId="132" xfId="8" applyFont="1" applyFill="1" applyBorder="1" applyAlignment="1" applyProtection="1">
      <alignment horizontal="left" wrapText="1"/>
    </xf>
    <xf numFmtId="0" fontId="8" fillId="0" borderId="116" xfId="8" applyFont="1" applyFill="1" applyBorder="1" applyAlignment="1" applyProtection="1">
      <alignment horizontal="left" wrapText="1"/>
    </xf>
    <xf numFmtId="0" fontId="8" fillId="0" borderId="72" xfId="8" applyFont="1" applyFill="1" applyBorder="1" applyAlignment="1" applyProtection="1">
      <alignment horizontal="left" wrapText="1"/>
    </xf>
    <xf numFmtId="0" fontId="5" fillId="6" borderId="43" xfId="8" applyFont="1" applyFill="1" applyBorder="1" applyProtection="1"/>
    <xf numFmtId="0" fontId="49" fillId="0" borderId="131" xfId="9" applyFont="1" applyBorder="1" applyAlignment="1">
      <alignment wrapText="1"/>
    </xf>
    <xf numFmtId="0" fontId="14" fillId="0" borderId="0" xfId="9" applyFont="1" applyAlignment="1" applyProtection="1">
      <alignment horizontal="centerContinuous" vertical="center"/>
      <protection hidden="1"/>
    </xf>
    <xf numFmtId="0" fontId="44" fillId="0" borderId="0" xfId="8" applyFont="1" applyFill="1" applyBorder="1" applyAlignment="1" applyProtection="1">
      <alignment horizontal="centerContinuous" vertical="center"/>
    </xf>
    <xf numFmtId="0" fontId="5" fillId="0" borderId="0" xfId="8" applyFont="1" applyAlignment="1" applyProtection="1">
      <alignment horizontal="centerContinuous" vertical="center"/>
    </xf>
    <xf numFmtId="0" fontId="50" fillId="0" borderId="44" xfId="8" applyFont="1" applyFill="1" applyBorder="1" applyAlignment="1" applyProtection="1">
      <alignment horizontal="left" vertical="top" wrapText="1"/>
    </xf>
    <xf numFmtId="0" fontId="8" fillId="0" borderId="32" xfId="8" applyFont="1" applyFill="1" applyBorder="1" applyAlignment="1" applyProtection="1">
      <alignment horizontal="left" wrapText="1"/>
    </xf>
    <xf numFmtId="0" fontId="8" fillId="0" borderId="14" xfId="8" applyFont="1" applyFill="1" applyBorder="1" applyAlignment="1" applyProtection="1">
      <alignment horizontal="left" wrapText="1"/>
    </xf>
    <xf numFmtId="0" fontId="50" fillId="0" borderId="44" xfId="8" applyFont="1" applyFill="1" applyBorder="1" applyAlignment="1" applyProtection="1">
      <alignment horizontal="left" vertical="top"/>
    </xf>
    <xf numFmtId="0" fontId="14" fillId="0" borderId="0" xfId="9" applyFont="1" applyAlignment="1" applyProtection="1">
      <alignment horizontal="center" vertical="center"/>
      <protection hidden="1"/>
    </xf>
    <xf numFmtId="0" fontId="5" fillId="0" borderId="21" xfId="8" applyFont="1" applyFill="1" applyBorder="1" applyAlignment="1" applyProtection="1">
      <alignment horizontal="left"/>
    </xf>
    <xf numFmtId="3" fontId="5" fillId="0" borderId="47" xfId="8" applyNumberFormat="1" applyFont="1" applyFill="1" applyBorder="1" applyAlignment="1" applyProtection="1">
      <protection locked="0"/>
    </xf>
    <xf numFmtId="0" fontId="5" fillId="6" borderId="131" xfId="8" applyFont="1" applyFill="1" applyBorder="1" applyProtection="1"/>
    <xf numFmtId="3" fontId="5" fillId="0" borderId="47" xfId="8" applyNumberFormat="1" applyFont="1" applyBorder="1" applyAlignment="1" applyProtection="1">
      <protection locked="0"/>
    </xf>
    <xf numFmtId="0" fontId="44" fillId="0" borderId="0" xfId="8" applyFont="1" applyFill="1" applyBorder="1" applyAlignment="1" applyProtection="1">
      <alignment horizontal="center" vertical="center"/>
    </xf>
    <xf numFmtId="3" fontId="5" fillId="0" borderId="0" xfId="8" applyNumberFormat="1" applyFont="1" applyAlignment="1" applyProtection="1">
      <alignment vertical="center"/>
    </xf>
    <xf numFmtId="3" fontId="5" fillId="0" borderId="0" xfId="8" applyNumberFormat="1" applyFont="1" applyAlignment="1" applyProtection="1">
      <alignment horizontal="center" vertical="center"/>
    </xf>
    <xf numFmtId="0" fontId="49" fillId="0" borderId="133" xfId="9" applyFont="1" applyBorder="1" applyAlignment="1">
      <alignment wrapText="1"/>
    </xf>
    <xf numFmtId="0" fontId="12" fillId="0" borderId="128" xfId="8" applyFont="1" applyFill="1" applyBorder="1" applyAlignment="1" applyProtection="1">
      <alignment horizontal="right" vertical="center"/>
    </xf>
    <xf numFmtId="0" fontId="5" fillId="0" borderId="134" xfId="8" applyFont="1" applyFill="1" applyBorder="1" applyAlignment="1" applyProtection="1"/>
    <xf numFmtId="164" fontId="12" fillId="0" borderId="111" xfId="8" applyNumberFormat="1" applyFont="1" applyFill="1" applyBorder="1" applyAlignment="1" applyProtection="1">
      <alignment vertical="center"/>
    </xf>
    <xf numFmtId="0" fontId="46" fillId="0" borderId="130" xfId="8" applyFont="1" applyFill="1" applyBorder="1" applyAlignment="1" applyProtection="1">
      <alignment horizontal="center" vertical="center" wrapText="1"/>
    </xf>
    <xf numFmtId="0" fontId="10" fillId="0" borderId="51" xfId="8" applyFont="1" applyFill="1" applyBorder="1" applyAlignment="1" applyProtection="1">
      <alignment horizontal="right"/>
    </xf>
    <xf numFmtId="0" fontId="12" fillId="0" borderId="4" xfId="8" applyFont="1" applyFill="1" applyBorder="1" applyAlignment="1" applyProtection="1">
      <alignment horizontal="center"/>
    </xf>
    <xf numFmtId="164" fontId="10" fillId="0" borderId="135" xfId="8" applyNumberFormat="1" applyFont="1" applyFill="1" applyBorder="1" applyAlignment="1" applyProtection="1">
      <alignment vertical="center"/>
    </xf>
    <xf numFmtId="0" fontId="5" fillId="0" borderId="34" xfId="8" applyFont="1" applyBorder="1" applyProtection="1"/>
    <xf numFmtId="0" fontId="5" fillId="0" borderId="0" xfId="8" applyFont="1" applyBorder="1" applyProtection="1"/>
    <xf numFmtId="3" fontId="5" fillId="0" borderId="43" xfId="8" applyNumberFormat="1" applyFont="1" applyBorder="1" applyAlignment="1" applyProtection="1"/>
    <xf numFmtId="0" fontId="10" fillId="0" borderId="34" xfId="8" applyFont="1" applyBorder="1" applyAlignment="1" applyProtection="1">
      <alignment horizontal="center"/>
    </xf>
    <xf numFmtId="0" fontId="12" fillId="0" borderId="128" xfId="8" applyFont="1" applyFill="1" applyBorder="1" applyAlignment="1" applyProtection="1">
      <alignment horizontal="right"/>
    </xf>
    <xf numFmtId="0" fontId="8" fillId="0" borderId="134" xfId="8" applyFont="1" applyFill="1" applyBorder="1" applyAlignment="1" applyProtection="1"/>
    <xf numFmtId="0" fontId="12" fillId="0" borderId="44" xfId="8" applyFont="1" applyFill="1" applyBorder="1" applyAlignment="1" applyProtection="1">
      <alignment horizontal="left"/>
    </xf>
    <xf numFmtId="0" fontId="51" fillId="0" borderId="32" xfId="8" applyFont="1" applyFill="1" applyBorder="1" applyAlignment="1" applyProtection="1">
      <alignment horizontal="left"/>
    </xf>
    <xf numFmtId="0" fontId="51" fillId="0" borderId="14" xfId="8" applyFont="1" applyFill="1" applyBorder="1" applyAlignment="1" applyProtection="1">
      <alignment horizontal="left"/>
    </xf>
    <xf numFmtId="0" fontId="52" fillId="0" borderId="0" xfId="8" applyFont="1" applyBorder="1" applyAlignment="1" applyProtection="1">
      <alignment vertical="center" wrapText="1"/>
    </xf>
    <xf numFmtId="0" fontId="5" fillId="0" borderId="52" xfId="9" applyFont="1" applyFill="1" applyBorder="1" applyAlignment="1" applyProtection="1">
      <alignment horizontal="center"/>
    </xf>
    <xf numFmtId="3" fontId="5" fillId="0" borderId="136" xfId="8" applyNumberFormat="1" applyFont="1" applyFill="1" applyBorder="1" applyAlignment="1" applyProtection="1">
      <protection locked="0"/>
    </xf>
    <xf numFmtId="0" fontId="51" fillId="0" borderId="125" xfId="8" applyFont="1" applyFill="1" applyBorder="1" applyAlignment="1" applyProtection="1">
      <alignment horizontal="right"/>
    </xf>
    <xf numFmtId="0" fontId="8" fillId="0" borderId="56" xfId="8" applyFont="1" applyFill="1" applyBorder="1" applyAlignment="1" applyProtection="1"/>
    <xf numFmtId="164" fontId="12" fillId="0" borderId="47" xfId="8" applyNumberFormat="1" applyFont="1" applyFill="1" applyBorder="1" applyAlignment="1" applyProtection="1">
      <alignment vertical="center"/>
    </xf>
    <xf numFmtId="0" fontId="10" fillId="0" borderId="128" xfId="8" applyFont="1" applyFill="1" applyBorder="1" applyAlignment="1" applyProtection="1">
      <alignment horizontal="right"/>
    </xf>
    <xf numFmtId="164" fontId="10" fillId="0" borderId="111" xfId="8" applyNumberFormat="1" applyFont="1" applyFill="1" applyBorder="1" applyAlignment="1" applyProtection="1">
      <alignment vertical="center"/>
    </xf>
    <xf numFmtId="0" fontId="8" fillId="0" borderId="51" xfId="8" applyFont="1" applyFill="1" applyBorder="1" applyAlignment="1" applyProtection="1">
      <alignment horizontal="center" vertical="center"/>
    </xf>
    <xf numFmtId="0" fontId="8" fillId="0" borderId="137" xfId="8" applyFont="1" applyFill="1" applyBorder="1" applyAlignment="1" applyProtection="1">
      <alignment horizontal="center" vertical="center"/>
    </xf>
    <xf numFmtId="164" fontId="8" fillId="0" borderId="113" xfId="8" applyNumberFormat="1" applyFont="1" applyFill="1" applyBorder="1" applyAlignment="1" applyProtection="1">
      <alignment vertical="center"/>
    </xf>
    <xf numFmtId="0" fontId="19" fillId="6" borderId="131" xfId="8" applyFont="1" applyFill="1" applyBorder="1" applyProtection="1"/>
    <xf numFmtId="0" fontId="8" fillId="0" borderId="1" xfId="8" applyFont="1" applyBorder="1" applyAlignment="1" applyProtection="1">
      <alignment horizontal="center" vertical="center"/>
    </xf>
    <xf numFmtId="0" fontId="8" fillId="0" borderId="138" xfId="8" applyFont="1" applyBorder="1" applyAlignment="1" applyProtection="1">
      <alignment horizontal="center" vertical="center"/>
    </xf>
    <xf numFmtId="164" fontId="8" fillId="0" borderId="135" xfId="8" applyNumberFormat="1" applyFont="1" applyFill="1" applyBorder="1" applyAlignment="1" applyProtection="1">
      <alignment vertical="center"/>
    </xf>
    <xf numFmtId="0" fontId="8" fillId="0" borderId="0" xfId="8" applyFont="1" applyBorder="1" applyAlignment="1" applyProtection="1">
      <alignment vertical="center" wrapText="1"/>
    </xf>
    <xf numFmtId="0" fontId="19" fillId="0" borderId="0" xfId="8" applyFont="1" applyBorder="1" applyAlignment="1" applyProtection="1">
      <alignment vertical="center"/>
    </xf>
    <xf numFmtId="0" fontId="19" fillId="0" borderId="0" xfId="8" applyFont="1" applyAlignment="1" applyProtection="1">
      <alignment vertical="center"/>
    </xf>
    <xf numFmtId="0" fontId="19" fillId="0" borderId="0" xfId="8" applyFont="1" applyFill="1" applyBorder="1" applyAlignment="1" applyProtection="1">
      <alignment horizontal="center" vertical="center"/>
    </xf>
    <xf numFmtId="0" fontId="19" fillId="0" borderId="0" xfId="8" applyFont="1" applyAlignment="1" applyProtection="1">
      <alignment horizontal="center" vertical="center"/>
    </xf>
    <xf numFmtId="0" fontId="5" fillId="0" borderId="0" xfId="8" applyFont="1" applyAlignment="1" applyProtection="1">
      <alignment horizontal="center"/>
    </xf>
    <xf numFmtId="0" fontId="5" fillId="0" borderId="0" xfId="8" applyFont="1" applyFill="1" applyBorder="1" applyAlignment="1" applyProtection="1">
      <alignment vertical="center"/>
    </xf>
    <xf numFmtId="0" fontId="3" fillId="0" borderId="132" xfId="8" applyFont="1" applyFill="1" applyBorder="1" applyAlignment="1" applyProtection="1">
      <alignment horizontal="left"/>
    </xf>
    <xf numFmtId="0" fontId="8" fillId="0" borderId="72" xfId="8" applyFont="1" applyFill="1" applyBorder="1" applyAlignment="1" applyProtection="1">
      <alignment horizontal="left"/>
    </xf>
    <xf numFmtId="0" fontId="8" fillId="0" borderId="14" xfId="8" applyFont="1" applyFill="1" applyBorder="1" applyAlignment="1" applyProtection="1">
      <alignment horizontal="left"/>
    </xf>
    <xf numFmtId="0" fontId="5" fillId="0" borderId="52" xfId="8" applyFont="1" applyFill="1" applyBorder="1" applyAlignment="1" applyProtection="1">
      <alignment horizontal="center"/>
    </xf>
    <xf numFmtId="0" fontId="0" fillId="0" borderId="131" xfId="0" applyBorder="1" applyAlignment="1">
      <alignment wrapText="1"/>
    </xf>
    <xf numFmtId="0" fontId="5" fillId="0" borderId="48" xfId="8" applyFont="1" applyFill="1" applyBorder="1" applyAlignment="1" applyProtection="1">
      <alignment horizontal="center"/>
    </xf>
    <xf numFmtId="0" fontId="0" fillId="0" borderId="133" xfId="0" applyBorder="1" applyAlignment="1">
      <alignment wrapText="1"/>
    </xf>
    <xf numFmtId="0" fontId="12" fillId="0" borderId="63" xfId="8" applyFont="1" applyFill="1" applyBorder="1" applyAlignment="1" applyProtection="1">
      <alignment horizontal="left"/>
    </xf>
    <xf numFmtId="0" fontId="51" fillId="0" borderId="31" xfId="8" applyFont="1" applyFill="1" applyBorder="1" applyAlignment="1" applyProtection="1">
      <alignment horizontal="left"/>
    </xf>
    <xf numFmtId="0" fontId="51" fillId="0" borderId="64" xfId="8" applyFont="1" applyFill="1" applyBorder="1" applyAlignment="1" applyProtection="1">
      <alignment horizontal="left"/>
    </xf>
    <xf numFmtId="0" fontId="5" fillId="0" borderId="125" xfId="8" applyFont="1" applyFill="1" applyBorder="1" applyProtection="1"/>
    <xf numFmtId="0" fontId="5" fillId="0" borderId="0" xfId="8" applyFont="1" applyFill="1" applyProtection="1"/>
    <xf numFmtId="0" fontId="5" fillId="0" borderId="62" xfId="9" applyFont="1" applyFill="1" applyBorder="1" applyAlignment="1" applyProtection="1">
      <alignment horizontal="center"/>
    </xf>
    <xf numFmtId="3" fontId="5" fillId="0" borderId="23" xfId="8" applyNumberFormat="1" applyFont="1" applyBorder="1" applyAlignment="1" applyProtection="1">
      <protection locked="0"/>
    </xf>
    <xf numFmtId="0" fontId="51" fillId="0" borderId="0" xfId="8" applyFont="1" applyFill="1" applyBorder="1" applyAlignment="1" applyProtection="1">
      <alignment horizontal="right"/>
    </xf>
    <xf numFmtId="0" fontId="5" fillId="0" borderId="21" xfId="10" applyFont="1" applyFill="1" applyBorder="1" applyAlignment="1" applyProtection="1">
      <alignment horizontal="left"/>
    </xf>
    <xf numFmtId="0" fontId="5" fillId="0" borderId="52" xfId="10" applyFont="1" applyFill="1" applyBorder="1" applyAlignment="1" applyProtection="1">
      <alignment horizontal="center"/>
    </xf>
    <xf numFmtId="3" fontId="54" fillId="0" borderId="47" xfId="8" applyNumberFormat="1" applyFont="1" applyBorder="1" applyAlignment="1" applyProtection="1">
      <protection locked="0"/>
    </xf>
    <xf numFmtId="0" fontId="8" fillId="0" borderId="138" xfId="8" applyFont="1" applyFill="1" applyBorder="1" applyAlignment="1" applyProtection="1"/>
    <xf numFmtId="164" fontId="10" fillId="0" borderId="3" xfId="8" applyNumberFormat="1" applyFont="1" applyFill="1" applyBorder="1" applyAlignment="1" applyProtection="1">
      <alignment vertical="center"/>
    </xf>
    <xf numFmtId="0" fontId="8" fillId="0" borderId="132" xfId="8" applyFont="1" applyFill="1" applyBorder="1" applyAlignment="1" applyProtection="1">
      <alignment horizontal="left"/>
    </xf>
    <xf numFmtId="0" fontId="12" fillId="0" borderId="0" xfId="8" applyFont="1" applyFill="1" applyBorder="1" applyAlignment="1" applyProtection="1">
      <alignment horizontal="center"/>
    </xf>
    <xf numFmtId="0" fontId="5" fillId="0" borderId="34" xfId="8" applyFont="1" applyFill="1" applyBorder="1" applyAlignment="1" applyProtection="1">
      <alignment horizontal="left"/>
    </xf>
    <xf numFmtId="0" fontId="10" fillId="0" borderId="138" xfId="8" applyFont="1" applyBorder="1" applyAlignment="1" applyProtection="1">
      <alignment horizontal="center" vertical="center"/>
    </xf>
    <xf numFmtId="0" fontId="5" fillId="0" borderId="48" xfId="9" applyFont="1" applyFill="1" applyBorder="1" applyAlignment="1" applyProtection="1">
      <alignment horizontal="center"/>
    </xf>
    <xf numFmtId="0" fontId="8" fillId="0" borderId="137" xfId="8" applyFont="1" applyFill="1" applyBorder="1" applyAlignment="1" applyProtection="1"/>
    <xf numFmtId="164" fontId="10" fillId="0" borderId="113" xfId="8" applyNumberFormat="1" applyFont="1" applyFill="1" applyBorder="1" applyAlignment="1" applyProtection="1">
      <alignment vertical="center"/>
    </xf>
    <xf numFmtId="0" fontId="12" fillId="0" borderId="44" xfId="8" applyFont="1" applyFill="1" applyBorder="1" applyAlignment="1" applyProtection="1">
      <alignment horizontal="left" vertical="top"/>
    </xf>
    <xf numFmtId="164" fontId="9" fillId="0" borderId="111" xfId="8" applyNumberFormat="1" applyFont="1" applyFill="1" applyBorder="1" applyAlignment="1" applyProtection="1">
      <alignment vertical="center"/>
    </xf>
    <xf numFmtId="0" fontId="5" fillId="0" borderId="31" xfId="8" applyFont="1" applyFill="1" applyBorder="1" applyAlignment="1" applyProtection="1">
      <alignment horizontal="left"/>
    </xf>
    <xf numFmtId="0" fontId="12" fillId="0" borderId="64" xfId="8" applyFont="1" applyFill="1" applyBorder="1" applyAlignment="1" applyProtection="1">
      <alignment horizontal="left"/>
    </xf>
    <xf numFmtId="0" fontId="5" fillId="0" borderId="0" xfId="8" applyFont="1" applyFill="1" applyAlignment="1" applyProtection="1">
      <alignment horizontal="center" vertical="center"/>
    </xf>
    <xf numFmtId="0" fontId="5" fillId="0" borderId="0" xfId="8" applyFont="1" applyFill="1" applyBorder="1" applyAlignment="1" applyProtection="1">
      <alignment horizontal="left"/>
    </xf>
    <xf numFmtId="0" fontId="5" fillId="0" borderId="139" xfId="8" applyFont="1" applyBorder="1" applyProtection="1"/>
    <xf numFmtId="0" fontId="8" fillId="0" borderId="138" xfId="8" applyFont="1" applyFill="1" applyBorder="1" applyAlignment="1" applyProtection="1">
      <alignment horizontal="center" vertical="center"/>
    </xf>
    <xf numFmtId="0" fontId="19" fillId="6" borderId="43" xfId="8" applyFont="1" applyFill="1" applyBorder="1" applyProtection="1"/>
    <xf numFmtId="0" fontId="8" fillId="0" borderId="1" xfId="8" applyFont="1" applyFill="1" applyBorder="1" applyAlignment="1" applyProtection="1">
      <alignment horizontal="center" vertical="center"/>
    </xf>
    <xf numFmtId="164" fontId="8" fillId="0" borderId="3" xfId="8" applyNumberFormat="1" applyFont="1" applyFill="1" applyBorder="1" applyAlignment="1" applyProtection="1">
      <alignment vertical="center"/>
    </xf>
    <xf numFmtId="0" fontId="19" fillId="0" borderId="0" xfId="8" applyFont="1" applyProtection="1"/>
  </cellXfs>
  <cellStyles count="23">
    <cellStyle name="Euro" xfId="11"/>
    <cellStyle name="Logico" xfId="12"/>
    <cellStyle name="Migliaia" xfId="1" builtinId="3"/>
    <cellStyle name="Migliaia (0)_3tabella15" xfId="13"/>
    <cellStyle name="Migliaia 2" xfId="14"/>
    <cellStyle name="Normale" xfId="0" builtinId="0"/>
    <cellStyle name="Normale 2" xfId="8"/>
    <cellStyle name="Normale 2 2 2" xfId="15"/>
    <cellStyle name="Normale 2 3" xfId="16"/>
    <cellStyle name="Normale 3" xfId="9"/>
    <cellStyle name="Normale 4" xfId="17"/>
    <cellStyle name="Normale 4 2" xfId="10"/>
    <cellStyle name="Normale 5" xfId="18"/>
    <cellStyle name="Normale 8" xfId="19"/>
    <cellStyle name="Normale_tabella 4" xfId="2"/>
    <cellStyle name="Normale_tabella 5" xfId="3"/>
    <cellStyle name="Normale_tabella 6" xfId="4"/>
    <cellStyle name="Normale_tabella 7" xfId="5"/>
    <cellStyle name="Normale_tabella 8" xfId="6"/>
    <cellStyle name="Normale_tabella 9" xfId="7"/>
    <cellStyle name="Percentuale 2" xfId="20"/>
    <cellStyle name="Percentuale 2 2" xfId="21"/>
    <cellStyle name="Valuta (0)_3tabella15" xfId="22"/>
  </cellStyles>
  <dxfs count="1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$G$22" fmlaRange="$G$20:$G$21" noThreeD="1" sel="2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28575</xdr:rowOff>
    </xdr:from>
    <xdr:to>
      <xdr:col>31</xdr:col>
      <xdr:colOff>167622</xdr:colOff>
      <xdr:row>1</xdr:row>
      <xdr:rowOff>276225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9524" y="342900"/>
          <a:ext cx="6711298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in servizio al 31 dicembre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7</xdr:col>
      <xdr:colOff>731528</xdr:colOff>
      <xdr:row>2</xdr:row>
      <xdr:rowOff>295275</xdr:rowOff>
    </xdr:to>
    <xdr:sp macro="" textlink="">
      <xdr:nvSpPr>
        <xdr:cNvPr id="2" name="Testo 2"/>
        <xdr:cNvSpPr txBox="1">
          <a:spLocks noChangeArrowheads="1"/>
        </xdr:cNvSpPr>
      </xdr:nvSpPr>
      <xdr:spPr bwMode="auto">
        <a:xfrm>
          <a:off x="0" y="657225"/>
          <a:ext cx="7713353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9 -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distribuito per titolo di studio posseduto al 31 dicembre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14</xdr:col>
      <xdr:colOff>0</xdr:colOff>
      <xdr:row>1</xdr:row>
      <xdr:rowOff>295275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2914650" y="590550"/>
          <a:ext cx="53721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  <xdr:twoCellAnchor>
    <xdr:from>
      <xdr:col>26</xdr:col>
      <xdr:colOff>0</xdr:colOff>
      <xdr:row>1</xdr:row>
      <xdr:rowOff>38100</xdr:rowOff>
    </xdr:from>
    <xdr:to>
      <xdr:col>37</xdr:col>
      <xdr:colOff>34310</xdr:colOff>
      <xdr:row>1</xdr:row>
      <xdr:rowOff>295275</xdr:rowOff>
    </xdr:to>
    <xdr:sp macro="" textlink="">
      <xdr:nvSpPr>
        <xdr:cNvPr id="3" name="Testo 9"/>
        <xdr:cNvSpPr txBox="1">
          <a:spLocks noChangeArrowheads="1"/>
        </xdr:cNvSpPr>
      </xdr:nvSpPr>
      <xdr:spPr bwMode="auto">
        <a:xfrm>
          <a:off x="13658850" y="590550"/>
          <a:ext cx="5377835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36</xdr:col>
      <xdr:colOff>609851</xdr:colOff>
      <xdr:row>1</xdr:row>
      <xdr:rowOff>285750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81025"/>
          <a:ext cx="5543801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11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- Numero giorni di assenza del personale in servizio nel corso dell'anno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31</xdr:col>
      <xdr:colOff>0</xdr:colOff>
      <xdr:row>1</xdr:row>
      <xdr:rowOff>276225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457200"/>
          <a:ext cx="7753350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12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 per voci retributive a carattere "stipendiale" corrisposte al personale  in servizio (*)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40</xdr:col>
      <xdr:colOff>453550</xdr:colOff>
      <xdr:row>1</xdr:row>
      <xdr:rowOff>276225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04825"/>
          <a:ext cx="6721000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13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per indennità e compensi accessori corrisposti  al personale  in servizio (*)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4655366</xdr:colOff>
      <xdr:row>1</xdr:row>
      <xdr:rowOff>266700</xdr:rowOff>
    </xdr:to>
    <xdr:sp macro="" textlink="">
      <xdr:nvSpPr>
        <xdr:cNvPr id="2" name="Testo 4"/>
        <xdr:cNvSpPr txBox="1">
          <a:spLocks noChangeArrowheads="1"/>
        </xdr:cNvSpPr>
      </xdr:nvSpPr>
      <xdr:spPr bwMode="auto">
        <a:xfrm>
          <a:off x="0" y="590550"/>
          <a:ext cx="4655366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14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Altri oneri che concorrono a formare il costo del lavoro  (*)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66675</xdr:rowOff>
        </xdr:from>
        <xdr:to>
          <xdr:col>5</xdr:col>
          <xdr:colOff>0</xdr:colOff>
          <xdr:row>21</xdr:row>
          <xdr:rowOff>257175</xdr:rowOff>
        </xdr:to>
        <xdr:sp macro="" textlink="">
          <xdr:nvSpPr>
            <xdr:cNvPr id="15361" name="Drop Dow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24982</xdr:rowOff>
    </xdr:from>
    <xdr:to>
      <xdr:col>3</xdr:col>
      <xdr:colOff>0</xdr:colOff>
      <xdr:row>1</xdr:row>
      <xdr:rowOff>411173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77432"/>
          <a:ext cx="5705475" cy="386191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</a:t>
          </a:r>
          <a:r>
            <a:rPr lang="it-IT" sz="12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15</a:t>
          </a:r>
          <a:r>
            <a:rPr lang="it-IT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IL</a:t>
          </a:r>
          <a:r>
            <a:rPr lang="it-IT" sz="1000" b="0" i="0" baseline="0">
              <a:latin typeface="Arial" pitchFamily="34" charset="0"/>
              <a:ea typeface="+mn-ea"/>
              <a:cs typeface="Arial" pitchFamily="34" charset="0"/>
            </a:rPr>
            <a:t> TRATTAMENTO ACCESSORIO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    DIRIGENTI	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23866</xdr:rowOff>
    </xdr:from>
    <xdr:to>
      <xdr:col>3</xdr:col>
      <xdr:colOff>0</xdr:colOff>
      <xdr:row>1</xdr:row>
      <xdr:rowOff>419360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76316"/>
          <a:ext cx="5705475" cy="395494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15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IL TRATTAMENTO ACCESSORIO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PERSONALE NON DIRIGENTE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29</xdr:col>
      <xdr:colOff>609888</xdr:colOff>
      <xdr:row>1</xdr:row>
      <xdr:rowOff>295275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0" y="590550"/>
          <a:ext cx="4410363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con contratto o modalità di lavoro flessibile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161925</xdr:rowOff>
    </xdr:from>
    <xdr:to>
      <xdr:col>11</xdr:col>
      <xdr:colOff>0</xdr:colOff>
      <xdr:row>3</xdr:row>
      <xdr:rowOff>126181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361950" y="590550"/>
          <a:ext cx="8610600" cy="259531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2A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Distribuzione del personale a tempo determinato e co.co.co. per anzianità di rapporto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38100</xdr:rowOff>
    </xdr:from>
    <xdr:to>
      <xdr:col>6</xdr:col>
      <xdr:colOff>9525</xdr:colOff>
      <xdr:row>1</xdr:row>
      <xdr:rowOff>295275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9525" y="590550"/>
          <a:ext cx="5724525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3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in posizione di comando/distacco e fuori ruolo al 31 dicembre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38100</xdr:rowOff>
    </xdr:from>
    <xdr:to>
      <xdr:col>25</xdr:col>
      <xdr:colOff>47625</xdr:colOff>
      <xdr:row>1</xdr:row>
      <xdr:rowOff>295275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9525" y="590550"/>
          <a:ext cx="80391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4 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Passaggi di qualifica / posizione economica / profilo del personale a tempo indeterminato e dirigente nel corso dell'anno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7</xdr:col>
      <xdr:colOff>615216</xdr:colOff>
      <xdr:row>1</xdr:row>
      <xdr:rowOff>285750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81025"/>
          <a:ext cx="6882666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5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 e personale dirigente cessato dal servizio nel corso dell'anno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6</xdr:col>
      <xdr:colOff>0</xdr:colOff>
      <xdr:row>1</xdr:row>
      <xdr:rowOff>285750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81025"/>
          <a:ext cx="554355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6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 Personale a tempo indeterminato e personale dirigente assunto in servizio nel corso dell'anno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11</xdr:col>
      <xdr:colOff>245919</xdr:colOff>
      <xdr:row>1</xdr:row>
      <xdr:rowOff>295275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600075"/>
          <a:ext cx="7608744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7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anzianità di servizio al 31 dicembre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12</xdr:col>
      <xdr:colOff>36198</xdr:colOff>
      <xdr:row>1</xdr:row>
      <xdr:rowOff>266700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81025"/>
          <a:ext cx="7599048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8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età al 31 dicembre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r.camcom.it\DFS\VRDFS\DB_GEPCOMUNE\Conto%20annuale%202018\RALN_REGIONI-E-AUT_LOC_-CCNL-NAZ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SI_1A(COMUNI-PROVINCE-CITTA_ME)"/>
      <sheetName val="SI_1A(UNIONE_COMUNI)"/>
      <sheetName val="SI_1A(COMUNITA_MONTANE)"/>
      <sheetName val="SI_1A_CONV"/>
      <sheetName val="t1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SICI(1)"/>
      <sheetName val="SICI(2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7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</sheetNames>
    <sheetDataSet>
      <sheetData sheetId="0">
        <row r="2">
          <cell r="A2" t="str">
            <v>RALN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7">
          <cell r="E17">
            <v>43453</v>
          </cell>
        </row>
      </sheetData>
      <sheetData sheetId="24">
        <row r="17">
          <cell r="E17">
            <v>43291</v>
          </cell>
        </row>
        <row r="19">
          <cell r="E19">
            <v>43453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K55"/>
  <sheetViews>
    <sheetView showGridLines="0" tabSelected="1" zoomScaleNormal="100" workbookViewId="0">
      <pane xSplit="2" ySplit="5" topLeftCell="C6" activePane="bottomRight" state="frozen"/>
      <selection activeCell="AB27" sqref="AB27"/>
      <selection pane="topRight" activeCell="AB27" sqref="AB27"/>
      <selection pane="bottomLeft" activeCell="AB27" sqref="AB27"/>
      <selection pane="bottomRight" activeCell="AB27" sqref="AB27"/>
    </sheetView>
  </sheetViews>
  <sheetFormatPr defaultRowHeight="11.25" x14ac:dyDescent="0.2"/>
  <cols>
    <col min="1" max="1" width="40.83203125" style="4" customWidth="1"/>
    <col min="2" max="2" width="9.6640625" style="52" customWidth="1"/>
    <col min="3" max="12" width="12.83203125" style="4" hidden="1" customWidth="1"/>
    <col min="13" max="26" width="9.33203125" style="4" hidden="1" customWidth="1"/>
    <col min="27" max="36" width="12.83203125" style="4" customWidth="1"/>
    <col min="37" max="37" width="9.33203125" style="4" customWidth="1"/>
    <col min="38" max="16384" width="9.33203125" style="4"/>
  </cols>
  <sheetData>
    <row r="1" spans="1:37" ht="24.75" customHeight="1" thickBot="1" x14ac:dyDescent="0.25">
      <c r="A1" s="1" t="str">
        <f>"REGIONI ED AUTONOMIE LOCALI"&amp;" - anno "&amp;$L$1</f>
        <v>REGIONI ED AUTONOMIE LOCALI - anno 2018</v>
      </c>
      <c r="B1" s="1"/>
      <c r="C1" s="1"/>
      <c r="D1" s="1"/>
      <c r="E1" s="1"/>
      <c r="F1" s="1"/>
      <c r="G1" s="1"/>
      <c r="H1" s="1"/>
      <c r="I1" s="1"/>
      <c r="J1" s="1"/>
      <c r="K1" s="2"/>
      <c r="L1" s="3">
        <v>2018</v>
      </c>
      <c r="AI1" s="2"/>
      <c r="AJ1" s="3"/>
    </row>
    <row r="2" spans="1:37" ht="30" customHeight="1" thickBot="1" x14ac:dyDescent="0.25">
      <c r="A2" s="5"/>
      <c r="B2" s="6"/>
      <c r="C2" s="7"/>
      <c r="D2" s="7"/>
      <c r="E2" s="7"/>
      <c r="F2" s="7"/>
      <c r="G2" s="8" t="e">
        <f>IF(AND(K50+L50&gt;0,SUM(#REF!)=0),"ATTENZIONE!  INSERIRE LA DOTAZIONE ORGANICA",IF(AND(K50+L50&gt;0,SUM(#REF!)&gt;0),"CANCELLARE I DATI RELATIVI ALLA DOTAZIONE ORGANICA DEI SEGRETARI COMUNALI (ad eccezione dell'Istituzione '9909')",IF(AND((K50+L50)&gt;SUM(#REF!)),"ATTENZIONE!  IL TOTALE DELLA DOTAZIONE ORGANICA E' MINORE DEI PRESENTI AL 31/12","")))</f>
        <v>#REF!</v>
      </c>
      <c r="H2" s="9"/>
      <c r="I2" s="9"/>
      <c r="J2" s="9"/>
      <c r="K2" s="9"/>
      <c r="L2" s="10"/>
      <c r="AA2" s="7"/>
      <c r="AB2" s="7"/>
      <c r="AC2" s="7"/>
      <c r="AD2" s="7"/>
      <c r="AE2" s="11"/>
      <c r="AF2" s="11"/>
      <c r="AG2" s="11"/>
      <c r="AH2" s="11"/>
      <c r="AI2" s="11"/>
      <c r="AJ2" s="11"/>
    </row>
    <row r="3" spans="1:37" ht="15" customHeight="1" thickBot="1" x14ac:dyDescent="0.25">
      <c r="A3" s="12"/>
      <c r="B3" s="13"/>
      <c r="C3" s="14" t="s">
        <v>0</v>
      </c>
      <c r="D3" s="14"/>
      <c r="E3" s="14"/>
      <c r="F3" s="14"/>
      <c r="G3" s="15"/>
      <c r="H3" s="15"/>
      <c r="I3" s="15"/>
      <c r="J3" s="15"/>
      <c r="K3" s="15"/>
      <c r="L3" s="16"/>
      <c r="AA3" s="17" t="s">
        <v>0</v>
      </c>
      <c r="AB3" s="18"/>
      <c r="AC3" s="18"/>
      <c r="AD3" s="18"/>
      <c r="AE3" s="18"/>
      <c r="AF3" s="18"/>
      <c r="AG3" s="18"/>
      <c r="AH3" s="18"/>
      <c r="AI3" s="18"/>
      <c r="AJ3" s="19"/>
    </row>
    <row r="4" spans="1:37" ht="23.25" thickTop="1" x14ac:dyDescent="0.2">
      <c r="A4" s="20" t="s">
        <v>1</v>
      </c>
      <c r="B4" s="21" t="s">
        <v>2</v>
      </c>
      <c r="C4" s="22" t="str">
        <f>"Totale dipendenti al 31/12/"&amp;L1-1&amp;" (*)"</f>
        <v>Totale dipendenti al 31/12/2017 (*)</v>
      </c>
      <c r="D4" s="23"/>
      <c r="E4" s="24" t="s">
        <v>3</v>
      </c>
      <c r="F4" s="23"/>
      <c r="G4" s="22" t="s">
        <v>4</v>
      </c>
      <c r="H4" s="23"/>
      <c r="I4" s="22" t="s">
        <v>5</v>
      </c>
      <c r="J4" s="23"/>
      <c r="K4" s="22" t="str">
        <f>"Totale dipendenti al 31/12/"&amp;L1&amp;" (**)"</f>
        <v>Totale dipendenti al 31/12/2018 (**)</v>
      </c>
      <c r="L4" s="25"/>
      <c r="AA4" s="26" t="str">
        <f>"Totale dipendenti al 31/12/"&amp;L1-1&amp;" (*)"</f>
        <v>Totale dipendenti al 31/12/2017 (*)</v>
      </c>
      <c r="AB4" s="27"/>
      <c r="AC4" s="28" t="s">
        <v>3</v>
      </c>
      <c r="AD4" s="27"/>
      <c r="AE4" s="26" t="s">
        <v>4</v>
      </c>
      <c r="AF4" s="27"/>
      <c r="AG4" s="26" t="s">
        <v>5</v>
      </c>
      <c r="AH4" s="27"/>
      <c r="AI4" s="26" t="str">
        <f>"Totale dipendenti al 31/12/"&amp;L1&amp;" (**)"</f>
        <v>Totale dipendenti al 31/12/2018 (**)</v>
      </c>
      <c r="AJ4" s="25"/>
    </row>
    <row r="5" spans="1:37" ht="12" thickBot="1" x14ac:dyDescent="0.25">
      <c r="A5" s="29"/>
      <c r="B5" s="30"/>
      <c r="C5" s="31" t="s">
        <v>6</v>
      </c>
      <c r="D5" s="32" t="s">
        <v>7</v>
      </c>
      <c r="E5" s="31" t="s">
        <v>6</v>
      </c>
      <c r="F5" s="32" t="s">
        <v>7</v>
      </c>
      <c r="G5" s="31" t="s">
        <v>6</v>
      </c>
      <c r="H5" s="32" t="s">
        <v>7</v>
      </c>
      <c r="I5" s="31" t="s">
        <v>6</v>
      </c>
      <c r="J5" s="32" t="s">
        <v>7</v>
      </c>
      <c r="K5" s="31" t="s">
        <v>6</v>
      </c>
      <c r="L5" s="33" t="s">
        <v>7</v>
      </c>
      <c r="AA5" s="31" t="s">
        <v>6</v>
      </c>
      <c r="AB5" s="32" t="s">
        <v>7</v>
      </c>
      <c r="AC5" s="31" t="s">
        <v>6</v>
      </c>
      <c r="AD5" s="32" t="s">
        <v>7</v>
      </c>
      <c r="AE5" s="31" t="s">
        <v>6</v>
      </c>
      <c r="AF5" s="32" t="s">
        <v>7</v>
      </c>
      <c r="AG5" s="31" t="s">
        <v>6</v>
      </c>
      <c r="AH5" s="32" t="s">
        <v>7</v>
      </c>
      <c r="AI5" s="31" t="s">
        <v>6</v>
      </c>
      <c r="AJ5" s="33" t="s">
        <v>7</v>
      </c>
    </row>
    <row r="6" spans="1:37" ht="12.75" customHeight="1" thickTop="1" x14ac:dyDescent="0.2">
      <c r="A6" s="34" t="s">
        <v>8</v>
      </c>
      <c r="B6" s="35" t="s">
        <v>9</v>
      </c>
      <c r="C6" s="36">
        <f>ROUND(AA6,0)</f>
        <v>0</v>
      </c>
      <c r="D6" s="37">
        <f t="shared" ref="D6:J49" si="0">ROUND(AB6,0)</f>
        <v>0</v>
      </c>
      <c r="E6" s="38">
        <f t="shared" si="0"/>
        <v>0</v>
      </c>
      <c r="F6" s="39">
        <f t="shared" si="0"/>
        <v>0</v>
      </c>
      <c r="G6" s="38">
        <f t="shared" si="0"/>
        <v>0</v>
      </c>
      <c r="H6" s="39">
        <f t="shared" si="0"/>
        <v>0</v>
      </c>
      <c r="I6" s="38">
        <f t="shared" si="0"/>
        <v>0</v>
      </c>
      <c r="J6" s="39">
        <f t="shared" si="0"/>
        <v>0</v>
      </c>
      <c r="K6" s="40">
        <f>E6+G6+I6</f>
        <v>0</v>
      </c>
      <c r="L6" s="41">
        <f>F6+H6+J6</f>
        <v>0</v>
      </c>
      <c r="M6" s="42">
        <f t="shared" ref="M6:M49" si="1">IF((K6+L6)&gt;0,1,0)</f>
        <v>0</v>
      </c>
      <c r="AA6" s="43"/>
      <c r="AB6" s="44"/>
      <c r="AC6" s="45"/>
      <c r="AD6" s="46"/>
      <c r="AE6" s="45"/>
      <c r="AF6" s="46"/>
      <c r="AG6" s="45"/>
      <c r="AH6" s="46"/>
      <c r="AI6" s="40">
        <f t="shared" ref="AI6:AJ21" si="2">AC6+AE6+AG6</f>
        <v>0</v>
      </c>
      <c r="AJ6" s="41">
        <f t="shared" si="2"/>
        <v>0</v>
      </c>
      <c r="AK6" s="42">
        <f t="shared" ref="AK6:AK49" si="3">IF((AI6+AJ6)&gt;0,1,0)</f>
        <v>0</v>
      </c>
    </row>
    <row r="7" spans="1:37" ht="12.75" customHeight="1" x14ac:dyDescent="0.2">
      <c r="A7" s="34" t="s">
        <v>10</v>
      </c>
      <c r="B7" s="35" t="s">
        <v>11</v>
      </c>
      <c r="C7" s="36">
        <f t="shared" ref="C7:F49" si="4">ROUND(AA7,0)</f>
        <v>0</v>
      </c>
      <c r="D7" s="37">
        <f t="shared" si="0"/>
        <v>0</v>
      </c>
      <c r="E7" s="38">
        <f t="shared" si="0"/>
        <v>0</v>
      </c>
      <c r="F7" s="39">
        <f t="shared" si="0"/>
        <v>0</v>
      </c>
      <c r="G7" s="38">
        <f t="shared" si="0"/>
        <v>0</v>
      </c>
      <c r="H7" s="39">
        <f t="shared" si="0"/>
        <v>0</v>
      </c>
      <c r="I7" s="38">
        <f t="shared" si="0"/>
        <v>0</v>
      </c>
      <c r="J7" s="39">
        <f t="shared" si="0"/>
        <v>0</v>
      </c>
      <c r="K7" s="40">
        <f t="shared" ref="K7:L40" si="5">E7+G7+I7</f>
        <v>0</v>
      </c>
      <c r="L7" s="41">
        <f t="shared" si="5"/>
        <v>0</v>
      </c>
      <c r="M7" s="42">
        <f t="shared" si="1"/>
        <v>0</v>
      </c>
      <c r="AA7" s="43"/>
      <c r="AB7" s="44"/>
      <c r="AC7" s="45"/>
      <c r="AD7" s="46"/>
      <c r="AE7" s="45"/>
      <c r="AF7" s="46"/>
      <c r="AG7" s="45"/>
      <c r="AH7" s="46"/>
      <c r="AI7" s="40">
        <f t="shared" si="2"/>
        <v>0</v>
      </c>
      <c r="AJ7" s="41">
        <f t="shared" si="2"/>
        <v>0</v>
      </c>
      <c r="AK7" s="42">
        <f t="shared" si="3"/>
        <v>0</v>
      </c>
    </row>
    <row r="8" spans="1:37" ht="12.75" customHeight="1" x14ac:dyDescent="0.2">
      <c r="A8" s="34" t="s">
        <v>12</v>
      </c>
      <c r="B8" s="35" t="s">
        <v>13</v>
      </c>
      <c r="C8" s="36">
        <f t="shared" si="4"/>
        <v>0</v>
      </c>
      <c r="D8" s="37">
        <f t="shared" si="0"/>
        <v>0</v>
      </c>
      <c r="E8" s="38">
        <f t="shared" si="0"/>
        <v>0</v>
      </c>
      <c r="F8" s="39">
        <f t="shared" si="0"/>
        <v>0</v>
      </c>
      <c r="G8" s="38">
        <f t="shared" si="0"/>
        <v>0</v>
      </c>
      <c r="H8" s="39">
        <f t="shared" si="0"/>
        <v>0</v>
      </c>
      <c r="I8" s="38">
        <f t="shared" si="0"/>
        <v>0</v>
      </c>
      <c r="J8" s="39">
        <f t="shared" si="0"/>
        <v>0</v>
      </c>
      <c r="K8" s="40">
        <f t="shared" si="5"/>
        <v>0</v>
      </c>
      <c r="L8" s="41">
        <f t="shared" si="5"/>
        <v>0</v>
      </c>
      <c r="M8" s="42">
        <f t="shared" si="1"/>
        <v>0</v>
      </c>
      <c r="AA8" s="43"/>
      <c r="AB8" s="44"/>
      <c r="AC8" s="45"/>
      <c r="AD8" s="46"/>
      <c r="AE8" s="45"/>
      <c r="AF8" s="46"/>
      <c r="AG8" s="45"/>
      <c r="AH8" s="46"/>
      <c r="AI8" s="40">
        <f t="shared" si="2"/>
        <v>0</v>
      </c>
      <c r="AJ8" s="41">
        <f t="shared" si="2"/>
        <v>0</v>
      </c>
      <c r="AK8" s="42">
        <f t="shared" si="3"/>
        <v>0</v>
      </c>
    </row>
    <row r="9" spans="1:37" ht="12.75" customHeight="1" x14ac:dyDescent="0.2">
      <c r="A9" s="34" t="s">
        <v>14</v>
      </c>
      <c r="B9" s="35" t="s">
        <v>15</v>
      </c>
      <c r="C9" s="36">
        <f t="shared" si="4"/>
        <v>1</v>
      </c>
      <c r="D9" s="37">
        <f t="shared" si="0"/>
        <v>0</v>
      </c>
      <c r="E9" s="38">
        <f t="shared" si="0"/>
        <v>1</v>
      </c>
      <c r="F9" s="39">
        <f t="shared" si="0"/>
        <v>0</v>
      </c>
      <c r="G9" s="38">
        <f t="shared" si="0"/>
        <v>0</v>
      </c>
      <c r="H9" s="39">
        <f t="shared" si="0"/>
        <v>0</v>
      </c>
      <c r="I9" s="38">
        <f t="shared" si="0"/>
        <v>0</v>
      </c>
      <c r="J9" s="39">
        <f t="shared" si="0"/>
        <v>0</v>
      </c>
      <c r="K9" s="40">
        <f t="shared" si="5"/>
        <v>1</v>
      </c>
      <c r="L9" s="41">
        <f t="shared" si="5"/>
        <v>0</v>
      </c>
      <c r="M9" s="42">
        <f t="shared" si="1"/>
        <v>1</v>
      </c>
      <c r="AA9" s="43">
        <v>1</v>
      </c>
      <c r="AB9" s="44"/>
      <c r="AC9" s="45">
        <v>1</v>
      </c>
      <c r="AD9" s="46"/>
      <c r="AE9" s="45"/>
      <c r="AF9" s="46"/>
      <c r="AG9" s="45"/>
      <c r="AH9" s="46"/>
      <c r="AI9" s="40">
        <f t="shared" si="2"/>
        <v>1</v>
      </c>
      <c r="AJ9" s="41">
        <f t="shared" si="2"/>
        <v>0</v>
      </c>
      <c r="AK9" s="42">
        <f t="shared" si="3"/>
        <v>1</v>
      </c>
    </row>
    <row r="10" spans="1:37" ht="12.75" customHeight="1" x14ac:dyDescent="0.2">
      <c r="A10" s="34" t="s">
        <v>16</v>
      </c>
      <c r="B10" s="35" t="s">
        <v>17</v>
      </c>
      <c r="C10" s="36">
        <f t="shared" si="4"/>
        <v>0</v>
      </c>
      <c r="D10" s="37">
        <f t="shared" si="0"/>
        <v>0</v>
      </c>
      <c r="E10" s="38">
        <f t="shared" si="0"/>
        <v>0</v>
      </c>
      <c r="F10" s="39">
        <f t="shared" si="0"/>
        <v>0</v>
      </c>
      <c r="G10" s="38">
        <f t="shared" si="0"/>
        <v>0</v>
      </c>
      <c r="H10" s="39">
        <f t="shared" si="0"/>
        <v>0</v>
      </c>
      <c r="I10" s="38">
        <f t="shared" si="0"/>
        <v>0</v>
      </c>
      <c r="J10" s="39">
        <f t="shared" si="0"/>
        <v>0</v>
      </c>
      <c r="K10" s="40">
        <f t="shared" si="5"/>
        <v>0</v>
      </c>
      <c r="L10" s="41">
        <f t="shared" si="5"/>
        <v>0</v>
      </c>
      <c r="M10" s="42">
        <f t="shared" si="1"/>
        <v>0</v>
      </c>
      <c r="AA10" s="43"/>
      <c r="AB10" s="44"/>
      <c r="AC10" s="45"/>
      <c r="AD10" s="46"/>
      <c r="AE10" s="45"/>
      <c r="AF10" s="46"/>
      <c r="AG10" s="45"/>
      <c r="AH10" s="46"/>
      <c r="AI10" s="40">
        <f t="shared" si="2"/>
        <v>0</v>
      </c>
      <c r="AJ10" s="41">
        <f t="shared" si="2"/>
        <v>0</v>
      </c>
      <c r="AK10" s="42">
        <f t="shared" si="3"/>
        <v>0</v>
      </c>
    </row>
    <row r="11" spans="1:37" ht="12.75" customHeight="1" x14ac:dyDescent="0.2">
      <c r="A11" s="34" t="s">
        <v>18</v>
      </c>
      <c r="B11" s="35" t="s">
        <v>19</v>
      </c>
      <c r="C11" s="36">
        <f t="shared" si="4"/>
        <v>0</v>
      </c>
      <c r="D11" s="37">
        <f t="shared" si="0"/>
        <v>0</v>
      </c>
      <c r="E11" s="38">
        <f t="shared" si="0"/>
        <v>0</v>
      </c>
      <c r="F11" s="39">
        <f t="shared" si="0"/>
        <v>0</v>
      </c>
      <c r="G11" s="38">
        <f t="shared" si="0"/>
        <v>0</v>
      </c>
      <c r="H11" s="39">
        <f t="shared" si="0"/>
        <v>0</v>
      </c>
      <c r="I11" s="38">
        <f t="shared" si="0"/>
        <v>0</v>
      </c>
      <c r="J11" s="39">
        <f t="shared" si="0"/>
        <v>0</v>
      </c>
      <c r="K11" s="40">
        <f t="shared" si="5"/>
        <v>0</v>
      </c>
      <c r="L11" s="41">
        <f t="shared" si="5"/>
        <v>0</v>
      </c>
      <c r="M11" s="42">
        <f t="shared" si="1"/>
        <v>0</v>
      </c>
      <c r="AA11" s="43"/>
      <c r="AB11" s="44"/>
      <c r="AC11" s="45"/>
      <c r="AD11" s="46"/>
      <c r="AE11" s="45"/>
      <c r="AF11" s="46"/>
      <c r="AG11" s="45"/>
      <c r="AH11" s="46"/>
      <c r="AI11" s="40">
        <f t="shared" si="2"/>
        <v>0</v>
      </c>
      <c r="AJ11" s="41">
        <f t="shared" si="2"/>
        <v>0</v>
      </c>
      <c r="AK11" s="42">
        <f t="shared" si="3"/>
        <v>0</v>
      </c>
    </row>
    <row r="12" spans="1:37" ht="12.75" customHeight="1" x14ac:dyDescent="0.2">
      <c r="A12" s="34" t="s">
        <v>20</v>
      </c>
      <c r="B12" s="35" t="s">
        <v>21</v>
      </c>
      <c r="C12" s="36">
        <f t="shared" si="4"/>
        <v>0</v>
      </c>
      <c r="D12" s="37">
        <f t="shared" si="0"/>
        <v>0</v>
      </c>
      <c r="E12" s="38">
        <f t="shared" si="0"/>
        <v>0</v>
      </c>
      <c r="F12" s="39">
        <f t="shared" si="0"/>
        <v>0</v>
      </c>
      <c r="G12" s="38">
        <f t="shared" si="0"/>
        <v>0</v>
      </c>
      <c r="H12" s="39">
        <f t="shared" si="0"/>
        <v>0</v>
      </c>
      <c r="I12" s="38">
        <f t="shared" si="0"/>
        <v>0</v>
      </c>
      <c r="J12" s="39">
        <f t="shared" si="0"/>
        <v>0</v>
      </c>
      <c r="K12" s="40">
        <f>E12+G12+I12</f>
        <v>0</v>
      </c>
      <c r="L12" s="41">
        <f>F12+H12+J12</f>
        <v>0</v>
      </c>
      <c r="M12" s="42">
        <f t="shared" si="1"/>
        <v>0</v>
      </c>
      <c r="AA12" s="43"/>
      <c r="AB12" s="44"/>
      <c r="AC12" s="45"/>
      <c r="AD12" s="46"/>
      <c r="AE12" s="45"/>
      <c r="AF12" s="46"/>
      <c r="AG12" s="45"/>
      <c r="AH12" s="46"/>
      <c r="AI12" s="40">
        <f t="shared" si="2"/>
        <v>0</v>
      </c>
      <c r="AJ12" s="41">
        <f t="shared" si="2"/>
        <v>0</v>
      </c>
      <c r="AK12" s="42">
        <f t="shared" si="3"/>
        <v>0</v>
      </c>
    </row>
    <row r="13" spans="1:37" ht="12.75" customHeight="1" x14ac:dyDescent="0.2">
      <c r="A13" s="34" t="s">
        <v>22</v>
      </c>
      <c r="B13" s="35" t="s">
        <v>23</v>
      </c>
      <c r="C13" s="36">
        <f t="shared" si="4"/>
        <v>2</v>
      </c>
      <c r="D13" s="37">
        <f t="shared" si="0"/>
        <v>0</v>
      </c>
      <c r="E13" s="38">
        <f t="shared" si="0"/>
        <v>2</v>
      </c>
      <c r="F13" s="39">
        <f t="shared" si="0"/>
        <v>0</v>
      </c>
      <c r="G13" s="38">
        <f t="shared" si="0"/>
        <v>0</v>
      </c>
      <c r="H13" s="39">
        <f t="shared" si="0"/>
        <v>0</v>
      </c>
      <c r="I13" s="38">
        <f t="shared" si="0"/>
        <v>0</v>
      </c>
      <c r="J13" s="39">
        <f t="shared" si="0"/>
        <v>0</v>
      </c>
      <c r="K13" s="40">
        <f>E13+G13+I13</f>
        <v>2</v>
      </c>
      <c r="L13" s="41">
        <f t="shared" si="5"/>
        <v>0</v>
      </c>
      <c r="M13" s="42">
        <f t="shared" si="1"/>
        <v>1</v>
      </c>
      <c r="AA13" s="43">
        <v>2</v>
      </c>
      <c r="AB13" s="44"/>
      <c r="AC13" s="45">
        <v>2</v>
      </c>
      <c r="AD13" s="46"/>
      <c r="AE13" s="45"/>
      <c r="AF13" s="46"/>
      <c r="AG13" s="45"/>
      <c r="AH13" s="46"/>
      <c r="AI13" s="40">
        <f t="shared" si="2"/>
        <v>2</v>
      </c>
      <c r="AJ13" s="41">
        <f t="shared" si="2"/>
        <v>0</v>
      </c>
      <c r="AK13" s="42">
        <f t="shared" si="3"/>
        <v>1</v>
      </c>
    </row>
    <row r="14" spans="1:37" ht="12.75" customHeight="1" x14ac:dyDescent="0.2">
      <c r="A14" s="34" t="s">
        <v>24</v>
      </c>
      <c r="B14" s="35" t="s">
        <v>25</v>
      </c>
      <c r="C14" s="36">
        <f t="shared" si="4"/>
        <v>0</v>
      </c>
      <c r="D14" s="37">
        <f t="shared" si="0"/>
        <v>0</v>
      </c>
      <c r="E14" s="38">
        <f t="shared" si="0"/>
        <v>0</v>
      </c>
      <c r="F14" s="39">
        <f t="shared" si="0"/>
        <v>0</v>
      </c>
      <c r="G14" s="38">
        <f t="shared" si="0"/>
        <v>0</v>
      </c>
      <c r="H14" s="39">
        <f t="shared" si="0"/>
        <v>0</v>
      </c>
      <c r="I14" s="38">
        <f t="shared" si="0"/>
        <v>0</v>
      </c>
      <c r="J14" s="39">
        <f t="shared" si="0"/>
        <v>0</v>
      </c>
      <c r="K14" s="40">
        <f>E14+G14+I14</f>
        <v>0</v>
      </c>
      <c r="L14" s="41">
        <f>F14+H14+J14</f>
        <v>0</v>
      </c>
      <c r="M14" s="42">
        <f t="shared" si="1"/>
        <v>0</v>
      </c>
      <c r="AA14" s="43"/>
      <c r="AB14" s="44"/>
      <c r="AC14" s="45"/>
      <c r="AD14" s="46"/>
      <c r="AE14" s="45"/>
      <c r="AF14" s="46"/>
      <c r="AG14" s="45"/>
      <c r="AH14" s="46"/>
      <c r="AI14" s="40">
        <f t="shared" si="2"/>
        <v>0</v>
      </c>
      <c r="AJ14" s="41">
        <f t="shared" si="2"/>
        <v>0</v>
      </c>
      <c r="AK14" s="42">
        <f t="shared" si="3"/>
        <v>0</v>
      </c>
    </row>
    <row r="15" spans="1:37" ht="12.75" customHeight="1" x14ac:dyDescent="0.2">
      <c r="A15" s="34" t="s">
        <v>26</v>
      </c>
      <c r="B15" s="35" t="s">
        <v>27</v>
      </c>
      <c r="C15" s="36">
        <f t="shared" si="4"/>
        <v>0</v>
      </c>
      <c r="D15" s="37">
        <f t="shared" si="0"/>
        <v>0</v>
      </c>
      <c r="E15" s="38">
        <f t="shared" si="0"/>
        <v>0</v>
      </c>
      <c r="F15" s="39">
        <f t="shared" si="0"/>
        <v>0</v>
      </c>
      <c r="G15" s="38">
        <f t="shared" si="0"/>
        <v>0</v>
      </c>
      <c r="H15" s="39">
        <f t="shared" si="0"/>
        <v>0</v>
      </c>
      <c r="I15" s="38">
        <f t="shared" si="0"/>
        <v>0</v>
      </c>
      <c r="J15" s="39">
        <f t="shared" si="0"/>
        <v>0</v>
      </c>
      <c r="K15" s="40">
        <f t="shared" si="5"/>
        <v>0</v>
      </c>
      <c r="L15" s="41">
        <f t="shared" si="5"/>
        <v>0</v>
      </c>
      <c r="M15" s="42">
        <f t="shared" si="1"/>
        <v>0</v>
      </c>
      <c r="AA15" s="43"/>
      <c r="AB15" s="44"/>
      <c r="AC15" s="45"/>
      <c r="AD15" s="46"/>
      <c r="AE15" s="45"/>
      <c r="AF15" s="46"/>
      <c r="AG15" s="45"/>
      <c r="AH15" s="46"/>
      <c r="AI15" s="40">
        <f t="shared" si="2"/>
        <v>0</v>
      </c>
      <c r="AJ15" s="41">
        <f t="shared" si="2"/>
        <v>0</v>
      </c>
      <c r="AK15" s="42">
        <f t="shared" si="3"/>
        <v>0</v>
      </c>
    </row>
    <row r="16" spans="1:37" ht="12.75" customHeight="1" x14ac:dyDescent="0.2">
      <c r="A16" s="34" t="s">
        <v>28</v>
      </c>
      <c r="B16" s="35" t="s">
        <v>29</v>
      </c>
      <c r="C16" s="36">
        <f t="shared" si="4"/>
        <v>0</v>
      </c>
      <c r="D16" s="37">
        <f t="shared" si="0"/>
        <v>0</v>
      </c>
      <c r="E16" s="38">
        <f t="shared" si="0"/>
        <v>0</v>
      </c>
      <c r="F16" s="39">
        <f t="shared" si="0"/>
        <v>0</v>
      </c>
      <c r="G16" s="38">
        <f t="shared" si="0"/>
        <v>0</v>
      </c>
      <c r="H16" s="39">
        <f t="shared" si="0"/>
        <v>0</v>
      </c>
      <c r="I16" s="38">
        <f t="shared" si="0"/>
        <v>0</v>
      </c>
      <c r="J16" s="39">
        <f t="shared" si="0"/>
        <v>0</v>
      </c>
      <c r="K16" s="40">
        <f t="shared" si="5"/>
        <v>0</v>
      </c>
      <c r="L16" s="41">
        <f t="shared" si="5"/>
        <v>0</v>
      </c>
      <c r="M16" s="42">
        <f t="shared" si="1"/>
        <v>0</v>
      </c>
      <c r="AA16" s="43"/>
      <c r="AB16" s="44"/>
      <c r="AC16" s="45"/>
      <c r="AD16" s="46"/>
      <c r="AE16" s="45"/>
      <c r="AF16" s="46"/>
      <c r="AG16" s="45"/>
      <c r="AH16" s="46"/>
      <c r="AI16" s="40">
        <f t="shared" si="2"/>
        <v>0</v>
      </c>
      <c r="AJ16" s="41">
        <f t="shared" si="2"/>
        <v>0</v>
      </c>
      <c r="AK16" s="42">
        <f t="shared" si="3"/>
        <v>0</v>
      </c>
    </row>
    <row r="17" spans="1:37" ht="12.75" customHeight="1" x14ac:dyDescent="0.2">
      <c r="A17" s="34" t="s">
        <v>30</v>
      </c>
      <c r="B17" s="35" t="s">
        <v>31</v>
      </c>
      <c r="C17" s="36">
        <f t="shared" si="4"/>
        <v>1</v>
      </c>
      <c r="D17" s="37">
        <f t="shared" si="0"/>
        <v>7</v>
      </c>
      <c r="E17" s="38">
        <f t="shared" si="0"/>
        <v>2</v>
      </c>
      <c r="F17" s="39">
        <f t="shared" si="0"/>
        <v>8</v>
      </c>
      <c r="G17" s="38">
        <f t="shared" si="0"/>
        <v>0</v>
      </c>
      <c r="H17" s="39">
        <f t="shared" si="0"/>
        <v>0</v>
      </c>
      <c r="I17" s="38">
        <f t="shared" si="0"/>
        <v>0</v>
      </c>
      <c r="J17" s="39">
        <f t="shared" si="0"/>
        <v>1</v>
      </c>
      <c r="K17" s="40">
        <f t="shared" si="5"/>
        <v>2</v>
      </c>
      <c r="L17" s="41">
        <f t="shared" si="5"/>
        <v>9</v>
      </c>
      <c r="M17" s="42">
        <f t="shared" si="1"/>
        <v>1</v>
      </c>
      <c r="AA17" s="43">
        <v>1</v>
      </c>
      <c r="AB17" s="44">
        <v>7</v>
      </c>
      <c r="AC17" s="45">
        <v>2</v>
      </c>
      <c r="AD17" s="46">
        <v>8</v>
      </c>
      <c r="AE17" s="45"/>
      <c r="AF17" s="46"/>
      <c r="AG17" s="45"/>
      <c r="AH17" s="46">
        <v>1</v>
      </c>
      <c r="AI17" s="40">
        <f t="shared" si="2"/>
        <v>2</v>
      </c>
      <c r="AJ17" s="41">
        <f t="shared" si="2"/>
        <v>9</v>
      </c>
      <c r="AK17" s="42">
        <f t="shared" si="3"/>
        <v>1</v>
      </c>
    </row>
    <row r="18" spans="1:37" ht="12.75" customHeight="1" x14ac:dyDescent="0.2">
      <c r="A18" s="34" t="s">
        <v>32</v>
      </c>
      <c r="B18" s="35" t="s">
        <v>33</v>
      </c>
      <c r="C18" s="36">
        <f t="shared" si="4"/>
        <v>2</v>
      </c>
      <c r="D18" s="37">
        <f t="shared" si="0"/>
        <v>6</v>
      </c>
      <c r="E18" s="38">
        <f t="shared" si="0"/>
        <v>1</v>
      </c>
      <c r="F18" s="39">
        <f t="shared" si="0"/>
        <v>3</v>
      </c>
      <c r="G18" s="38">
        <f t="shared" si="0"/>
        <v>0</v>
      </c>
      <c r="H18" s="39">
        <f t="shared" si="0"/>
        <v>0</v>
      </c>
      <c r="I18" s="38">
        <f t="shared" si="0"/>
        <v>0</v>
      </c>
      <c r="J18" s="39">
        <f t="shared" si="0"/>
        <v>1</v>
      </c>
      <c r="K18" s="40">
        <f t="shared" si="5"/>
        <v>1</v>
      </c>
      <c r="L18" s="41">
        <f t="shared" si="5"/>
        <v>4</v>
      </c>
      <c r="M18" s="42">
        <f t="shared" si="1"/>
        <v>1</v>
      </c>
      <c r="AA18" s="43">
        <v>2</v>
      </c>
      <c r="AB18" s="44">
        <v>6</v>
      </c>
      <c r="AC18" s="45">
        <v>1</v>
      </c>
      <c r="AD18" s="46">
        <v>3</v>
      </c>
      <c r="AE18" s="45"/>
      <c r="AF18" s="46"/>
      <c r="AG18" s="45"/>
      <c r="AH18" s="46">
        <v>1</v>
      </c>
      <c r="AI18" s="40">
        <f t="shared" si="2"/>
        <v>1</v>
      </c>
      <c r="AJ18" s="41">
        <f t="shared" si="2"/>
        <v>4</v>
      </c>
      <c r="AK18" s="42">
        <f t="shared" si="3"/>
        <v>1</v>
      </c>
    </row>
    <row r="19" spans="1:37" ht="12.75" customHeight="1" x14ac:dyDescent="0.2">
      <c r="A19" s="34" t="s">
        <v>34</v>
      </c>
      <c r="B19" s="35" t="s">
        <v>35</v>
      </c>
      <c r="C19" s="36">
        <f t="shared" si="4"/>
        <v>0</v>
      </c>
      <c r="D19" s="37">
        <f t="shared" si="0"/>
        <v>1</v>
      </c>
      <c r="E19" s="38">
        <f t="shared" si="0"/>
        <v>0</v>
      </c>
      <c r="F19" s="39">
        <f t="shared" si="0"/>
        <v>1</v>
      </c>
      <c r="G19" s="38">
        <f t="shared" si="0"/>
        <v>0</v>
      </c>
      <c r="H19" s="39">
        <f t="shared" si="0"/>
        <v>0</v>
      </c>
      <c r="I19" s="38">
        <f t="shared" si="0"/>
        <v>0</v>
      </c>
      <c r="J19" s="39">
        <f t="shared" si="0"/>
        <v>1</v>
      </c>
      <c r="K19" s="40">
        <f t="shared" si="5"/>
        <v>0</v>
      </c>
      <c r="L19" s="41">
        <f t="shared" si="5"/>
        <v>2</v>
      </c>
      <c r="M19" s="42">
        <f t="shared" si="1"/>
        <v>1</v>
      </c>
      <c r="AA19" s="43"/>
      <c r="AB19" s="44">
        <v>1</v>
      </c>
      <c r="AC19" s="45"/>
      <c r="AD19" s="46">
        <v>1</v>
      </c>
      <c r="AE19" s="45"/>
      <c r="AF19" s="46"/>
      <c r="AG19" s="45"/>
      <c r="AH19" s="46">
        <v>1</v>
      </c>
      <c r="AI19" s="40">
        <f t="shared" si="2"/>
        <v>0</v>
      </c>
      <c r="AJ19" s="41">
        <f t="shared" si="2"/>
        <v>2</v>
      </c>
      <c r="AK19" s="42">
        <f t="shared" si="3"/>
        <v>1</v>
      </c>
    </row>
    <row r="20" spans="1:37" ht="12.75" customHeight="1" x14ac:dyDescent="0.2">
      <c r="A20" s="34" t="s">
        <v>36</v>
      </c>
      <c r="B20" s="35" t="s">
        <v>37</v>
      </c>
      <c r="C20" s="36">
        <f t="shared" si="4"/>
        <v>0</v>
      </c>
      <c r="D20" s="37">
        <f t="shared" si="0"/>
        <v>3</v>
      </c>
      <c r="E20" s="38">
        <f t="shared" si="0"/>
        <v>1</v>
      </c>
      <c r="F20" s="39">
        <f t="shared" si="0"/>
        <v>4</v>
      </c>
      <c r="G20" s="38">
        <f t="shared" si="0"/>
        <v>0</v>
      </c>
      <c r="H20" s="39">
        <f t="shared" si="0"/>
        <v>0</v>
      </c>
      <c r="I20" s="38">
        <f t="shared" si="0"/>
        <v>0</v>
      </c>
      <c r="J20" s="39">
        <f t="shared" si="0"/>
        <v>1</v>
      </c>
      <c r="K20" s="40">
        <f t="shared" si="5"/>
        <v>1</v>
      </c>
      <c r="L20" s="41">
        <f t="shared" si="5"/>
        <v>5</v>
      </c>
      <c r="M20" s="42">
        <f t="shared" si="1"/>
        <v>1</v>
      </c>
      <c r="AA20" s="43"/>
      <c r="AB20" s="44">
        <v>3</v>
      </c>
      <c r="AC20" s="45">
        <v>1</v>
      </c>
      <c r="AD20" s="46">
        <v>4</v>
      </c>
      <c r="AE20" s="45"/>
      <c r="AF20" s="46"/>
      <c r="AG20" s="45"/>
      <c r="AH20" s="46">
        <v>1</v>
      </c>
      <c r="AI20" s="40">
        <f t="shared" si="2"/>
        <v>1</v>
      </c>
      <c r="AJ20" s="41">
        <f t="shared" si="2"/>
        <v>5</v>
      </c>
      <c r="AK20" s="42">
        <f t="shared" si="3"/>
        <v>1</v>
      </c>
    </row>
    <row r="21" spans="1:37" ht="12.75" customHeight="1" x14ac:dyDescent="0.2">
      <c r="A21" s="34" t="s">
        <v>38</v>
      </c>
      <c r="B21" s="35" t="s">
        <v>39</v>
      </c>
      <c r="C21" s="36">
        <f t="shared" si="4"/>
        <v>4</v>
      </c>
      <c r="D21" s="37">
        <f t="shared" si="0"/>
        <v>5</v>
      </c>
      <c r="E21" s="38">
        <f t="shared" si="0"/>
        <v>3</v>
      </c>
      <c r="F21" s="39">
        <f t="shared" si="0"/>
        <v>1</v>
      </c>
      <c r="G21" s="38">
        <f t="shared" si="0"/>
        <v>0</v>
      </c>
      <c r="H21" s="39">
        <f t="shared" si="0"/>
        <v>0</v>
      </c>
      <c r="I21" s="38">
        <f t="shared" si="0"/>
        <v>0</v>
      </c>
      <c r="J21" s="39">
        <f t="shared" si="0"/>
        <v>1</v>
      </c>
      <c r="K21" s="40">
        <f t="shared" si="5"/>
        <v>3</v>
      </c>
      <c r="L21" s="41">
        <f t="shared" si="5"/>
        <v>2</v>
      </c>
      <c r="M21" s="42">
        <f t="shared" si="1"/>
        <v>1</v>
      </c>
      <c r="AA21" s="43">
        <v>4</v>
      </c>
      <c r="AB21" s="44">
        <v>5</v>
      </c>
      <c r="AC21" s="45">
        <v>3</v>
      </c>
      <c r="AD21" s="46">
        <v>1</v>
      </c>
      <c r="AE21" s="45"/>
      <c r="AF21" s="46"/>
      <c r="AG21" s="45"/>
      <c r="AH21" s="46">
        <v>1</v>
      </c>
      <c r="AI21" s="40">
        <f t="shared" si="2"/>
        <v>3</v>
      </c>
      <c r="AJ21" s="41">
        <f t="shared" si="2"/>
        <v>2</v>
      </c>
      <c r="AK21" s="42">
        <f t="shared" si="3"/>
        <v>1</v>
      </c>
    </row>
    <row r="22" spans="1:37" ht="12.75" customHeight="1" x14ac:dyDescent="0.2">
      <c r="A22" s="34" t="s">
        <v>40</v>
      </c>
      <c r="B22" s="35" t="s">
        <v>41</v>
      </c>
      <c r="C22" s="36">
        <f t="shared" si="4"/>
        <v>0</v>
      </c>
      <c r="D22" s="37">
        <f t="shared" si="0"/>
        <v>0</v>
      </c>
      <c r="E22" s="38">
        <f t="shared" si="0"/>
        <v>0</v>
      </c>
      <c r="F22" s="39">
        <f t="shared" si="0"/>
        <v>0</v>
      </c>
      <c r="G22" s="38">
        <f t="shared" si="0"/>
        <v>0</v>
      </c>
      <c r="H22" s="39">
        <f t="shared" si="0"/>
        <v>0</v>
      </c>
      <c r="I22" s="38">
        <f t="shared" si="0"/>
        <v>0</v>
      </c>
      <c r="J22" s="39">
        <f t="shared" si="0"/>
        <v>0</v>
      </c>
      <c r="K22" s="40">
        <f t="shared" si="5"/>
        <v>0</v>
      </c>
      <c r="L22" s="41">
        <f t="shared" si="5"/>
        <v>0</v>
      </c>
      <c r="M22" s="42">
        <f t="shared" si="1"/>
        <v>0</v>
      </c>
      <c r="AA22" s="43"/>
      <c r="AB22" s="44"/>
      <c r="AC22" s="45"/>
      <c r="AD22" s="46"/>
      <c r="AE22" s="45"/>
      <c r="AF22" s="46"/>
      <c r="AG22" s="45"/>
      <c r="AH22" s="46"/>
      <c r="AI22" s="40">
        <f t="shared" ref="AI22:AJ54" si="6">AC22+AE22+AG22</f>
        <v>0</v>
      </c>
      <c r="AJ22" s="41">
        <f t="shared" si="6"/>
        <v>0</v>
      </c>
      <c r="AK22" s="42">
        <f t="shared" si="3"/>
        <v>0</v>
      </c>
    </row>
    <row r="23" spans="1:37" ht="12.75" customHeight="1" x14ac:dyDescent="0.2">
      <c r="A23" s="34" t="s">
        <v>42</v>
      </c>
      <c r="B23" s="35" t="s">
        <v>43</v>
      </c>
      <c r="C23" s="36">
        <f t="shared" si="4"/>
        <v>0</v>
      </c>
      <c r="D23" s="37">
        <f t="shared" si="0"/>
        <v>0</v>
      </c>
      <c r="E23" s="38">
        <f t="shared" si="0"/>
        <v>0</v>
      </c>
      <c r="F23" s="39">
        <f t="shared" si="0"/>
        <v>0</v>
      </c>
      <c r="G23" s="38">
        <f t="shared" si="0"/>
        <v>0</v>
      </c>
      <c r="H23" s="39">
        <f t="shared" si="0"/>
        <v>0</v>
      </c>
      <c r="I23" s="38">
        <f t="shared" si="0"/>
        <v>0</v>
      </c>
      <c r="J23" s="39">
        <f t="shared" si="0"/>
        <v>0</v>
      </c>
      <c r="K23" s="40">
        <f t="shared" si="5"/>
        <v>0</v>
      </c>
      <c r="L23" s="41">
        <f t="shared" si="5"/>
        <v>0</v>
      </c>
      <c r="M23" s="42">
        <f t="shared" si="1"/>
        <v>0</v>
      </c>
      <c r="AA23" s="43"/>
      <c r="AB23" s="44"/>
      <c r="AC23" s="45"/>
      <c r="AD23" s="46"/>
      <c r="AE23" s="45"/>
      <c r="AF23" s="46"/>
      <c r="AG23" s="45"/>
      <c r="AH23" s="46"/>
      <c r="AI23" s="40">
        <f t="shared" si="6"/>
        <v>0</v>
      </c>
      <c r="AJ23" s="41">
        <f t="shared" si="6"/>
        <v>0</v>
      </c>
      <c r="AK23" s="42">
        <f t="shared" si="3"/>
        <v>0</v>
      </c>
    </row>
    <row r="24" spans="1:37" ht="12.75" customHeight="1" x14ac:dyDescent="0.2">
      <c r="A24" s="34" t="s">
        <v>44</v>
      </c>
      <c r="B24" s="35" t="s">
        <v>45</v>
      </c>
      <c r="C24" s="36">
        <f t="shared" si="4"/>
        <v>9</v>
      </c>
      <c r="D24" s="37">
        <f t="shared" si="0"/>
        <v>39</v>
      </c>
      <c r="E24" s="38">
        <f t="shared" si="0"/>
        <v>8</v>
      </c>
      <c r="F24" s="39">
        <f t="shared" si="0"/>
        <v>26</v>
      </c>
      <c r="G24" s="38">
        <f t="shared" si="0"/>
        <v>0</v>
      </c>
      <c r="H24" s="39">
        <f t="shared" si="0"/>
        <v>1</v>
      </c>
      <c r="I24" s="38">
        <f t="shared" si="0"/>
        <v>1</v>
      </c>
      <c r="J24" s="39">
        <f t="shared" si="0"/>
        <v>12</v>
      </c>
      <c r="K24" s="40">
        <f t="shared" si="5"/>
        <v>9</v>
      </c>
      <c r="L24" s="41">
        <f t="shared" si="5"/>
        <v>39</v>
      </c>
      <c r="M24" s="42">
        <f t="shared" si="1"/>
        <v>1</v>
      </c>
      <c r="AA24" s="43">
        <v>9</v>
      </c>
      <c r="AB24" s="44">
        <v>39</v>
      </c>
      <c r="AC24" s="45">
        <v>8</v>
      </c>
      <c r="AD24" s="46">
        <v>26</v>
      </c>
      <c r="AE24" s="45"/>
      <c r="AF24" s="46">
        <v>1</v>
      </c>
      <c r="AG24" s="45">
        <v>1</v>
      </c>
      <c r="AH24" s="46">
        <v>12</v>
      </c>
      <c r="AI24" s="40">
        <f t="shared" si="6"/>
        <v>9</v>
      </c>
      <c r="AJ24" s="41">
        <f t="shared" si="6"/>
        <v>39</v>
      </c>
      <c r="AK24" s="42">
        <f t="shared" si="3"/>
        <v>1</v>
      </c>
    </row>
    <row r="25" spans="1:37" ht="12.75" customHeight="1" x14ac:dyDescent="0.2">
      <c r="A25" s="34" t="s">
        <v>46</v>
      </c>
      <c r="B25" s="35" t="s">
        <v>47</v>
      </c>
      <c r="C25" s="36">
        <f t="shared" si="4"/>
        <v>0</v>
      </c>
      <c r="D25" s="37">
        <f t="shared" si="0"/>
        <v>2</v>
      </c>
      <c r="E25" s="38">
        <f t="shared" si="0"/>
        <v>0</v>
      </c>
      <c r="F25" s="39">
        <f t="shared" si="0"/>
        <v>1</v>
      </c>
      <c r="G25" s="38">
        <f t="shared" si="0"/>
        <v>0</v>
      </c>
      <c r="H25" s="39">
        <f t="shared" si="0"/>
        <v>0</v>
      </c>
      <c r="I25" s="38">
        <f t="shared" si="0"/>
        <v>0</v>
      </c>
      <c r="J25" s="39">
        <f t="shared" si="0"/>
        <v>1</v>
      </c>
      <c r="K25" s="40">
        <f t="shared" si="5"/>
        <v>0</v>
      </c>
      <c r="L25" s="41">
        <f t="shared" si="5"/>
        <v>2</v>
      </c>
      <c r="M25" s="42">
        <f t="shared" si="1"/>
        <v>1</v>
      </c>
      <c r="AA25" s="43"/>
      <c r="AB25" s="44">
        <v>2</v>
      </c>
      <c r="AC25" s="45"/>
      <c r="AD25" s="46">
        <v>1</v>
      </c>
      <c r="AE25" s="45"/>
      <c r="AF25" s="46"/>
      <c r="AG25" s="45"/>
      <c r="AH25" s="46">
        <v>1</v>
      </c>
      <c r="AI25" s="40">
        <f t="shared" si="6"/>
        <v>0</v>
      </c>
      <c r="AJ25" s="41">
        <f t="shared" si="6"/>
        <v>2</v>
      </c>
      <c r="AK25" s="42">
        <f t="shared" si="3"/>
        <v>1</v>
      </c>
    </row>
    <row r="26" spans="1:37" ht="12.75" customHeight="1" x14ac:dyDescent="0.2">
      <c r="A26" s="34" t="s">
        <v>48</v>
      </c>
      <c r="B26" s="35" t="s">
        <v>49</v>
      </c>
      <c r="C26" s="36">
        <f t="shared" si="4"/>
        <v>2</v>
      </c>
      <c r="D26" s="37">
        <f t="shared" si="0"/>
        <v>6</v>
      </c>
      <c r="E26" s="38">
        <f t="shared" si="0"/>
        <v>2</v>
      </c>
      <c r="F26" s="39">
        <f t="shared" si="0"/>
        <v>7</v>
      </c>
      <c r="G26" s="38">
        <f t="shared" si="0"/>
        <v>0</v>
      </c>
      <c r="H26" s="39">
        <f t="shared" si="0"/>
        <v>1</v>
      </c>
      <c r="I26" s="38">
        <f t="shared" si="0"/>
        <v>0</v>
      </c>
      <c r="J26" s="39">
        <f t="shared" si="0"/>
        <v>1</v>
      </c>
      <c r="K26" s="40">
        <f t="shared" si="5"/>
        <v>2</v>
      </c>
      <c r="L26" s="41">
        <f t="shared" si="5"/>
        <v>9</v>
      </c>
      <c r="M26" s="42">
        <f t="shared" si="1"/>
        <v>1</v>
      </c>
      <c r="AA26" s="43">
        <v>2</v>
      </c>
      <c r="AB26" s="44">
        <v>6</v>
      </c>
      <c r="AC26" s="45">
        <v>2</v>
      </c>
      <c r="AD26" s="46">
        <v>7</v>
      </c>
      <c r="AE26" s="45"/>
      <c r="AF26" s="46">
        <v>1</v>
      </c>
      <c r="AG26" s="45"/>
      <c r="AH26" s="46">
        <v>1</v>
      </c>
      <c r="AI26" s="40">
        <f t="shared" si="6"/>
        <v>2</v>
      </c>
      <c r="AJ26" s="41">
        <f t="shared" si="6"/>
        <v>9</v>
      </c>
      <c r="AK26" s="42">
        <f t="shared" si="3"/>
        <v>1</v>
      </c>
    </row>
    <row r="27" spans="1:37" ht="12.75" customHeight="1" x14ac:dyDescent="0.2">
      <c r="A27" s="34" t="s">
        <v>50</v>
      </c>
      <c r="B27" s="35" t="s">
        <v>51</v>
      </c>
      <c r="C27" s="36">
        <f t="shared" si="4"/>
        <v>0</v>
      </c>
      <c r="D27" s="37">
        <f t="shared" si="0"/>
        <v>3</v>
      </c>
      <c r="E27" s="38">
        <f t="shared" si="0"/>
        <v>0</v>
      </c>
      <c r="F27" s="39">
        <f t="shared" si="0"/>
        <v>0</v>
      </c>
      <c r="G27" s="38">
        <f t="shared" si="0"/>
        <v>0</v>
      </c>
      <c r="H27" s="39">
        <f t="shared" si="0"/>
        <v>0</v>
      </c>
      <c r="I27" s="38">
        <f t="shared" si="0"/>
        <v>0</v>
      </c>
      <c r="J27" s="39">
        <f t="shared" si="0"/>
        <v>0</v>
      </c>
      <c r="K27" s="40">
        <f t="shared" si="5"/>
        <v>0</v>
      </c>
      <c r="L27" s="41">
        <f t="shared" si="5"/>
        <v>0</v>
      </c>
      <c r="M27" s="42">
        <f t="shared" si="1"/>
        <v>0</v>
      </c>
      <c r="AA27" s="43"/>
      <c r="AB27" s="44">
        <v>3</v>
      </c>
      <c r="AC27" s="45"/>
      <c r="AD27" s="46"/>
      <c r="AE27" s="45"/>
      <c r="AF27" s="46"/>
      <c r="AG27" s="45"/>
      <c r="AH27" s="46"/>
      <c r="AI27" s="40">
        <f t="shared" si="6"/>
        <v>0</v>
      </c>
      <c r="AJ27" s="41">
        <f t="shared" si="6"/>
        <v>0</v>
      </c>
      <c r="AK27" s="42">
        <f t="shared" si="3"/>
        <v>0</v>
      </c>
    </row>
    <row r="28" spans="1:37" ht="12.75" customHeight="1" x14ac:dyDescent="0.2">
      <c r="A28" s="34" t="s">
        <v>52</v>
      </c>
      <c r="B28" s="35" t="s">
        <v>53</v>
      </c>
      <c r="C28" s="36">
        <f t="shared" si="4"/>
        <v>0</v>
      </c>
      <c r="D28" s="37">
        <f t="shared" si="0"/>
        <v>0</v>
      </c>
      <c r="E28" s="38">
        <f t="shared" si="0"/>
        <v>0</v>
      </c>
      <c r="F28" s="39">
        <f t="shared" si="0"/>
        <v>0</v>
      </c>
      <c r="G28" s="38">
        <f t="shared" si="0"/>
        <v>0</v>
      </c>
      <c r="H28" s="39">
        <f t="shared" si="0"/>
        <v>0</v>
      </c>
      <c r="I28" s="38">
        <f t="shared" si="0"/>
        <v>0</v>
      </c>
      <c r="J28" s="39">
        <f t="shared" si="0"/>
        <v>0</v>
      </c>
      <c r="K28" s="40">
        <f t="shared" si="5"/>
        <v>0</v>
      </c>
      <c r="L28" s="41">
        <f t="shared" si="5"/>
        <v>0</v>
      </c>
      <c r="M28" s="42">
        <f t="shared" si="1"/>
        <v>0</v>
      </c>
      <c r="AA28" s="43"/>
      <c r="AB28" s="44"/>
      <c r="AC28" s="45"/>
      <c r="AD28" s="46"/>
      <c r="AE28" s="45"/>
      <c r="AF28" s="46"/>
      <c r="AG28" s="45"/>
      <c r="AH28" s="46"/>
      <c r="AI28" s="40">
        <f t="shared" si="6"/>
        <v>0</v>
      </c>
      <c r="AJ28" s="41">
        <f t="shared" si="6"/>
        <v>0</v>
      </c>
      <c r="AK28" s="42">
        <f t="shared" si="3"/>
        <v>0</v>
      </c>
    </row>
    <row r="29" spans="1:37" ht="12.75" customHeight="1" x14ac:dyDescent="0.2">
      <c r="A29" s="34" t="s">
        <v>54</v>
      </c>
      <c r="B29" s="35" t="s">
        <v>55</v>
      </c>
      <c r="C29" s="36">
        <f t="shared" si="4"/>
        <v>0</v>
      </c>
      <c r="D29" s="37">
        <f t="shared" si="0"/>
        <v>0</v>
      </c>
      <c r="E29" s="38">
        <f t="shared" si="0"/>
        <v>0</v>
      </c>
      <c r="F29" s="39">
        <f t="shared" si="0"/>
        <v>0</v>
      </c>
      <c r="G29" s="38">
        <f t="shared" si="0"/>
        <v>0</v>
      </c>
      <c r="H29" s="39">
        <f t="shared" si="0"/>
        <v>0</v>
      </c>
      <c r="I29" s="38">
        <f t="shared" si="0"/>
        <v>0</v>
      </c>
      <c r="J29" s="39">
        <f t="shared" si="0"/>
        <v>0</v>
      </c>
      <c r="K29" s="40">
        <f t="shared" si="5"/>
        <v>0</v>
      </c>
      <c r="L29" s="41">
        <f t="shared" si="5"/>
        <v>0</v>
      </c>
      <c r="M29" s="42">
        <f t="shared" si="1"/>
        <v>0</v>
      </c>
      <c r="AA29" s="43"/>
      <c r="AB29" s="44"/>
      <c r="AC29" s="45"/>
      <c r="AD29" s="46"/>
      <c r="AE29" s="45"/>
      <c r="AF29" s="46"/>
      <c r="AG29" s="45"/>
      <c r="AH29" s="46"/>
      <c r="AI29" s="40">
        <f t="shared" si="6"/>
        <v>0</v>
      </c>
      <c r="AJ29" s="41">
        <f t="shared" si="6"/>
        <v>0</v>
      </c>
      <c r="AK29" s="42">
        <f t="shared" si="3"/>
        <v>0</v>
      </c>
    </row>
    <row r="30" spans="1:37" ht="12.75" customHeight="1" x14ac:dyDescent="0.2">
      <c r="A30" s="34" t="s">
        <v>56</v>
      </c>
      <c r="B30" s="35" t="s">
        <v>57</v>
      </c>
      <c r="C30" s="36">
        <f t="shared" si="4"/>
        <v>2</v>
      </c>
      <c r="D30" s="37">
        <f t="shared" si="0"/>
        <v>2</v>
      </c>
      <c r="E30" s="38">
        <f t="shared" si="0"/>
        <v>0</v>
      </c>
      <c r="F30" s="39">
        <f t="shared" si="0"/>
        <v>2</v>
      </c>
      <c r="G30" s="38">
        <f t="shared" si="0"/>
        <v>0</v>
      </c>
      <c r="H30" s="39">
        <f t="shared" si="0"/>
        <v>0</v>
      </c>
      <c r="I30" s="38">
        <f t="shared" si="0"/>
        <v>1</v>
      </c>
      <c r="J30" s="39">
        <f t="shared" si="0"/>
        <v>0</v>
      </c>
      <c r="K30" s="40">
        <f t="shared" si="5"/>
        <v>1</v>
      </c>
      <c r="L30" s="41">
        <f t="shared" si="5"/>
        <v>2</v>
      </c>
      <c r="M30" s="42">
        <f t="shared" si="1"/>
        <v>1</v>
      </c>
      <c r="AA30" s="43">
        <v>2</v>
      </c>
      <c r="AB30" s="44">
        <v>2</v>
      </c>
      <c r="AC30" s="45">
        <v>0</v>
      </c>
      <c r="AD30" s="46">
        <v>2</v>
      </c>
      <c r="AE30" s="45"/>
      <c r="AF30" s="46"/>
      <c r="AG30" s="45">
        <v>1</v>
      </c>
      <c r="AH30" s="46"/>
      <c r="AI30" s="40">
        <f t="shared" si="6"/>
        <v>1</v>
      </c>
      <c r="AJ30" s="41">
        <f t="shared" si="6"/>
        <v>2</v>
      </c>
      <c r="AK30" s="42">
        <f t="shared" si="3"/>
        <v>1</v>
      </c>
    </row>
    <row r="31" spans="1:37" ht="12.75" customHeight="1" x14ac:dyDescent="0.2">
      <c r="A31" s="34" t="s">
        <v>58</v>
      </c>
      <c r="B31" s="35" t="s">
        <v>59</v>
      </c>
      <c r="C31" s="36">
        <f t="shared" si="4"/>
        <v>0</v>
      </c>
      <c r="D31" s="37">
        <f t="shared" si="0"/>
        <v>2</v>
      </c>
      <c r="E31" s="38">
        <f t="shared" si="0"/>
        <v>0</v>
      </c>
      <c r="F31" s="39">
        <f t="shared" si="0"/>
        <v>1</v>
      </c>
      <c r="G31" s="38">
        <f t="shared" si="0"/>
        <v>0</v>
      </c>
      <c r="H31" s="39">
        <f t="shared" si="0"/>
        <v>0</v>
      </c>
      <c r="I31" s="38">
        <f t="shared" si="0"/>
        <v>0</v>
      </c>
      <c r="J31" s="39">
        <f t="shared" si="0"/>
        <v>0</v>
      </c>
      <c r="K31" s="40">
        <f t="shared" si="5"/>
        <v>0</v>
      </c>
      <c r="L31" s="41">
        <f t="shared" si="5"/>
        <v>1</v>
      </c>
      <c r="M31" s="42">
        <f t="shared" si="1"/>
        <v>1</v>
      </c>
      <c r="AA31" s="43"/>
      <c r="AB31" s="44">
        <v>2</v>
      </c>
      <c r="AC31" s="45"/>
      <c r="AD31" s="46">
        <v>1</v>
      </c>
      <c r="AE31" s="45"/>
      <c r="AF31" s="46"/>
      <c r="AG31" s="45"/>
      <c r="AH31" s="46"/>
      <c r="AI31" s="40">
        <f t="shared" si="6"/>
        <v>0</v>
      </c>
      <c r="AJ31" s="41">
        <f t="shared" si="6"/>
        <v>1</v>
      </c>
      <c r="AK31" s="42">
        <f t="shared" si="3"/>
        <v>1</v>
      </c>
    </row>
    <row r="32" spans="1:37" ht="12.75" customHeight="1" x14ac:dyDescent="0.2">
      <c r="A32" s="34" t="s">
        <v>60</v>
      </c>
      <c r="B32" s="35" t="s">
        <v>61</v>
      </c>
      <c r="C32" s="36">
        <f t="shared" si="4"/>
        <v>0</v>
      </c>
      <c r="D32" s="37">
        <f t="shared" si="0"/>
        <v>0</v>
      </c>
      <c r="E32" s="38">
        <f t="shared" si="0"/>
        <v>1</v>
      </c>
      <c r="F32" s="39">
        <f t="shared" si="0"/>
        <v>0</v>
      </c>
      <c r="G32" s="38">
        <f t="shared" si="0"/>
        <v>0</v>
      </c>
      <c r="H32" s="39">
        <f t="shared" si="0"/>
        <v>0</v>
      </c>
      <c r="I32" s="38">
        <f t="shared" si="0"/>
        <v>0</v>
      </c>
      <c r="J32" s="39">
        <f t="shared" si="0"/>
        <v>0</v>
      </c>
      <c r="K32" s="40">
        <f t="shared" si="5"/>
        <v>1</v>
      </c>
      <c r="L32" s="41">
        <f t="shared" si="5"/>
        <v>0</v>
      </c>
      <c r="M32" s="42">
        <f t="shared" si="1"/>
        <v>1</v>
      </c>
      <c r="AA32" s="43"/>
      <c r="AB32" s="44"/>
      <c r="AC32" s="45">
        <v>1</v>
      </c>
      <c r="AD32" s="46"/>
      <c r="AE32" s="45"/>
      <c r="AF32" s="46"/>
      <c r="AG32" s="45"/>
      <c r="AH32" s="46"/>
      <c r="AI32" s="40">
        <f t="shared" si="6"/>
        <v>1</v>
      </c>
      <c r="AJ32" s="41">
        <f t="shared" si="6"/>
        <v>0</v>
      </c>
      <c r="AK32" s="42">
        <f t="shared" si="3"/>
        <v>1</v>
      </c>
    </row>
    <row r="33" spans="1:37" ht="12.75" customHeight="1" x14ac:dyDescent="0.2">
      <c r="A33" s="34" t="s">
        <v>62</v>
      </c>
      <c r="B33" s="35" t="s">
        <v>63</v>
      </c>
      <c r="C33" s="36">
        <f t="shared" si="4"/>
        <v>0</v>
      </c>
      <c r="D33" s="37">
        <f t="shared" si="0"/>
        <v>0</v>
      </c>
      <c r="E33" s="38">
        <f t="shared" si="0"/>
        <v>0</v>
      </c>
      <c r="F33" s="39">
        <f t="shared" si="0"/>
        <v>0</v>
      </c>
      <c r="G33" s="38">
        <f t="shared" si="0"/>
        <v>0</v>
      </c>
      <c r="H33" s="39">
        <f t="shared" si="0"/>
        <v>0</v>
      </c>
      <c r="I33" s="38">
        <f t="shared" si="0"/>
        <v>0</v>
      </c>
      <c r="J33" s="39">
        <f t="shared" si="0"/>
        <v>0</v>
      </c>
      <c r="K33" s="40">
        <f t="shared" si="5"/>
        <v>0</v>
      </c>
      <c r="L33" s="41">
        <f t="shared" si="5"/>
        <v>0</v>
      </c>
      <c r="M33" s="42">
        <f t="shared" si="1"/>
        <v>0</v>
      </c>
      <c r="AA33" s="43"/>
      <c r="AB33" s="44"/>
      <c r="AC33" s="45"/>
      <c r="AD33" s="46"/>
      <c r="AE33" s="45"/>
      <c r="AF33" s="46"/>
      <c r="AG33" s="45"/>
      <c r="AH33" s="46"/>
      <c r="AI33" s="40">
        <f t="shared" si="6"/>
        <v>0</v>
      </c>
      <c r="AJ33" s="41">
        <f t="shared" si="6"/>
        <v>0</v>
      </c>
      <c r="AK33" s="42">
        <f t="shared" si="3"/>
        <v>0</v>
      </c>
    </row>
    <row r="34" spans="1:37" ht="12.75" customHeight="1" x14ac:dyDescent="0.2">
      <c r="A34" s="34" t="s">
        <v>64</v>
      </c>
      <c r="B34" s="35" t="s">
        <v>65</v>
      </c>
      <c r="C34" s="36">
        <f t="shared" si="4"/>
        <v>2</v>
      </c>
      <c r="D34" s="37">
        <f t="shared" si="0"/>
        <v>1</v>
      </c>
      <c r="E34" s="38">
        <f t="shared" si="0"/>
        <v>0</v>
      </c>
      <c r="F34" s="39">
        <f t="shared" si="0"/>
        <v>0</v>
      </c>
      <c r="G34" s="38">
        <f t="shared" si="0"/>
        <v>0</v>
      </c>
      <c r="H34" s="39">
        <f t="shared" si="0"/>
        <v>0</v>
      </c>
      <c r="I34" s="38">
        <f t="shared" si="0"/>
        <v>0</v>
      </c>
      <c r="J34" s="39">
        <f t="shared" si="0"/>
        <v>0</v>
      </c>
      <c r="K34" s="40">
        <f t="shared" si="5"/>
        <v>0</v>
      </c>
      <c r="L34" s="41">
        <f t="shared" si="5"/>
        <v>0</v>
      </c>
      <c r="M34" s="42">
        <f t="shared" si="1"/>
        <v>0</v>
      </c>
      <c r="AA34" s="43">
        <v>2</v>
      </c>
      <c r="AB34" s="44">
        <v>1</v>
      </c>
      <c r="AC34" s="45"/>
      <c r="AD34" s="46"/>
      <c r="AE34" s="45"/>
      <c r="AF34" s="46"/>
      <c r="AG34" s="45"/>
      <c r="AH34" s="46"/>
      <c r="AI34" s="40">
        <f t="shared" si="6"/>
        <v>0</v>
      </c>
      <c r="AJ34" s="41">
        <f t="shared" si="6"/>
        <v>0</v>
      </c>
      <c r="AK34" s="42">
        <f t="shared" si="3"/>
        <v>0</v>
      </c>
    </row>
    <row r="35" spans="1:37" ht="12.75" customHeight="1" x14ac:dyDescent="0.2">
      <c r="A35" s="34" t="s">
        <v>66</v>
      </c>
      <c r="B35" s="35" t="s">
        <v>67</v>
      </c>
      <c r="C35" s="36">
        <f t="shared" si="4"/>
        <v>1</v>
      </c>
      <c r="D35" s="37">
        <f t="shared" si="0"/>
        <v>0</v>
      </c>
      <c r="E35" s="38">
        <f t="shared" si="0"/>
        <v>1</v>
      </c>
      <c r="F35" s="39">
        <f t="shared" si="0"/>
        <v>0</v>
      </c>
      <c r="G35" s="38">
        <f t="shared" si="0"/>
        <v>0</v>
      </c>
      <c r="H35" s="39">
        <f t="shared" si="0"/>
        <v>0</v>
      </c>
      <c r="I35" s="38">
        <f t="shared" si="0"/>
        <v>0</v>
      </c>
      <c r="J35" s="39">
        <f t="shared" si="0"/>
        <v>0</v>
      </c>
      <c r="K35" s="40">
        <f t="shared" si="5"/>
        <v>1</v>
      </c>
      <c r="L35" s="41">
        <f t="shared" si="5"/>
        <v>0</v>
      </c>
      <c r="M35" s="42">
        <f t="shared" si="1"/>
        <v>1</v>
      </c>
      <c r="AA35" s="43">
        <v>1</v>
      </c>
      <c r="AB35" s="44"/>
      <c r="AC35" s="45">
        <v>1</v>
      </c>
      <c r="AD35" s="46"/>
      <c r="AE35" s="45"/>
      <c r="AF35" s="46"/>
      <c r="AG35" s="45"/>
      <c r="AH35" s="46"/>
      <c r="AI35" s="40">
        <f t="shared" si="6"/>
        <v>1</v>
      </c>
      <c r="AJ35" s="41">
        <f t="shared" si="6"/>
        <v>0</v>
      </c>
      <c r="AK35" s="42">
        <f t="shared" si="3"/>
        <v>1</v>
      </c>
    </row>
    <row r="36" spans="1:37" ht="12.75" customHeight="1" x14ac:dyDescent="0.2">
      <c r="A36" s="34" t="s">
        <v>68</v>
      </c>
      <c r="B36" s="35" t="s">
        <v>69</v>
      </c>
      <c r="C36" s="36">
        <f t="shared" si="4"/>
        <v>0</v>
      </c>
      <c r="D36" s="37">
        <f t="shared" si="0"/>
        <v>0</v>
      </c>
      <c r="E36" s="38">
        <f t="shared" si="0"/>
        <v>0</v>
      </c>
      <c r="F36" s="39">
        <f t="shared" si="0"/>
        <v>0</v>
      </c>
      <c r="G36" s="38">
        <f t="shared" si="0"/>
        <v>0</v>
      </c>
      <c r="H36" s="39">
        <f t="shared" si="0"/>
        <v>0</v>
      </c>
      <c r="I36" s="38">
        <f t="shared" si="0"/>
        <v>0</v>
      </c>
      <c r="J36" s="39">
        <f t="shared" si="0"/>
        <v>0</v>
      </c>
      <c r="K36" s="40">
        <f t="shared" si="5"/>
        <v>0</v>
      </c>
      <c r="L36" s="41">
        <f t="shared" si="5"/>
        <v>0</v>
      </c>
      <c r="M36" s="42">
        <f t="shared" si="1"/>
        <v>0</v>
      </c>
      <c r="AA36" s="43"/>
      <c r="AB36" s="44"/>
      <c r="AC36" s="45"/>
      <c r="AD36" s="46"/>
      <c r="AE36" s="45"/>
      <c r="AF36" s="46"/>
      <c r="AG36" s="45"/>
      <c r="AH36" s="46"/>
      <c r="AI36" s="40">
        <f t="shared" si="6"/>
        <v>0</v>
      </c>
      <c r="AJ36" s="41">
        <f t="shared" si="6"/>
        <v>0</v>
      </c>
      <c r="AK36" s="42">
        <f t="shared" si="3"/>
        <v>0</v>
      </c>
    </row>
    <row r="37" spans="1:37" ht="12.75" customHeight="1" x14ac:dyDescent="0.2">
      <c r="A37" s="34" t="s">
        <v>70</v>
      </c>
      <c r="B37" s="35" t="s">
        <v>71</v>
      </c>
      <c r="C37" s="36">
        <f t="shared" si="4"/>
        <v>1</v>
      </c>
      <c r="D37" s="37">
        <f t="shared" si="0"/>
        <v>0</v>
      </c>
      <c r="E37" s="38">
        <f t="shared" si="0"/>
        <v>1</v>
      </c>
      <c r="F37" s="39">
        <f t="shared" si="0"/>
        <v>0</v>
      </c>
      <c r="G37" s="38">
        <f t="shared" si="0"/>
        <v>0</v>
      </c>
      <c r="H37" s="39">
        <f t="shared" si="0"/>
        <v>0</v>
      </c>
      <c r="I37" s="38">
        <f t="shared" si="0"/>
        <v>0</v>
      </c>
      <c r="J37" s="39">
        <f t="shared" si="0"/>
        <v>0</v>
      </c>
      <c r="K37" s="40">
        <f t="shared" si="5"/>
        <v>1</v>
      </c>
      <c r="L37" s="41">
        <f t="shared" si="5"/>
        <v>0</v>
      </c>
      <c r="M37" s="42">
        <f t="shared" si="1"/>
        <v>1</v>
      </c>
      <c r="AA37" s="43">
        <v>1</v>
      </c>
      <c r="AB37" s="44"/>
      <c r="AC37" s="45">
        <v>1</v>
      </c>
      <c r="AD37" s="46"/>
      <c r="AE37" s="45"/>
      <c r="AF37" s="46"/>
      <c r="AG37" s="45"/>
      <c r="AH37" s="46"/>
      <c r="AI37" s="40">
        <f t="shared" si="6"/>
        <v>1</v>
      </c>
      <c r="AJ37" s="41">
        <f t="shared" si="6"/>
        <v>0</v>
      </c>
      <c r="AK37" s="42">
        <f t="shared" si="3"/>
        <v>1</v>
      </c>
    </row>
    <row r="38" spans="1:37" ht="12.75" customHeight="1" x14ac:dyDescent="0.2">
      <c r="A38" s="34" t="s">
        <v>72</v>
      </c>
      <c r="B38" s="35" t="s">
        <v>73</v>
      </c>
      <c r="C38" s="36">
        <f t="shared" si="4"/>
        <v>0</v>
      </c>
      <c r="D38" s="37">
        <f t="shared" si="0"/>
        <v>0</v>
      </c>
      <c r="E38" s="38">
        <f t="shared" si="0"/>
        <v>0</v>
      </c>
      <c r="F38" s="39">
        <f t="shared" si="0"/>
        <v>0</v>
      </c>
      <c r="G38" s="38">
        <f t="shared" si="0"/>
        <v>0</v>
      </c>
      <c r="H38" s="39">
        <f t="shared" si="0"/>
        <v>0</v>
      </c>
      <c r="I38" s="38">
        <f t="shared" si="0"/>
        <v>0</v>
      </c>
      <c r="J38" s="39">
        <f t="shared" si="0"/>
        <v>0</v>
      </c>
      <c r="K38" s="40">
        <f t="shared" si="5"/>
        <v>0</v>
      </c>
      <c r="L38" s="41">
        <f t="shared" si="5"/>
        <v>0</v>
      </c>
      <c r="M38" s="42">
        <f t="shared" si="1"/>
        <v>0</v>
      </c>
      <c r="AA38" s="43"/>
      <c r="AB38" s="44"/>
      <c r="AC38" s="45"/>
      <c r="AD38" s="46"/>
      <c r="AE38" s="45"/>
      <c r="AF38" s="46"/>
      <c r="AG38" s="45"/>
      <c r="AH38" s="46"/>
      <c r="AI38" s="40">
        <f t="shared" si="6"/>
        <v>0</v>
      </c>
      <c r="AJ38" s="41">
        <f t="shared" si="6"/>
        <v>0</v>
      </c>
      <c r="AK38" s="42">
        <f t="shared" si="3"/>
        <v>0</v>
      </c>
    </row>
    <row r="39" spans="1:37" ht="12.75" customHeight="1" x14ac:dyDescent="0.2">
      <c r="A39" s="34" t="s">
        <v>74</v>
      </c>
      <c r="B39" s="35" t="s">
        <v>75</v>
      </c>
      <c r="C39" s="36">
        <f t="shared" si="4"/>
        <v>0</v>
      </c>
      <c r="D39" s="37">
        <f t="shared" si="0"/>
        <v>0</v>
      </c>
      <c r="E39" s="38">
        <f t="shared" si="0"/>
        <v>0</v>
      </c>
      <c r="F39" s="39">
        <f t="shared" si="0"/>
        <v>0</v>
      </c>
      <c r="G39" s="38">
        <f t="shared" si="0"/>
        <v>0</v>
      </c>
      <c r="H39" s="39">
        <f t="shared" si="0"/>
        <v>0</v>
      </c>
      <c r="I39" s="38">
        <f t="shared" si="0"/>
        <v>0</v>
      </c>
      <c r="J39" s="39">
        <f t="shared" si="0"/>
        <v>0</v>
      </c>
      <c r="K39" s="40">
        <f t="shared" si="5"/>
        <v>0</v>
      </c>
      <c r="L39" s="41">
        <f t="shared" si="5"/>
        <v>0</v>
      </c>
      <c r="M39" s="42">
        <f t="shared" si="1"/>
        <v>0</v>
      </c>
      <c r="AA39" s="43"/>
      <c r="AB39" s="44"/>
      <c r="AC39" s="45"/>
      <c r="AD39" s="46"/>
      <c r="AE39" s="45"/>
      <c r="AF39" s="46"/>
      <c r="AG39" s="45"/>
      <c r="AH39" s="46"/>
      <c r="AI39" s="40">
        <f t="shared" si="6"/>
        <v>0</v>
      </c>
      <c r="AJ39" s="41">
        <f t="shared" si="6"/>
        <v>0</v>
      </c>
      <c r="AK39" s="42">
        <f t="shared" si="3"/>
        <v>0</v>
      </c>
    </row>
    <row r="40" spans="1:37" ht="12.75" customHeight="1" x14ac:dyDescent="0.2">
      <c r="A40" s="34" t="s">
        <v>76</v>
      </c>
      <c r="B40" s="35" t="s">
        <v>77</v>
      </c>
      <c r="C40" s="36">
        <f t="shared" si="4"/>
        <v>0</v>
      </c>
      <c r="D40" s="37">
        <f t="shared" si="0"/>
        <v>0</v>
      </c>
      <c r="E40" s="38">
        <f t="shared" si="0"/>
        <v>0</v>
      </c>
      <c r="F40" s="39">
        <f t="shared" si="0"/>
        <v>0</v>
      </c>
      <c r="G40" s="38">
        <f t="shared" si="0"/>
        <v>0</v>
      </c>
      <c r="H40" s="39">
        <f t="shared" si="0"/>
        <v>0</v>
      </c>
      <c r="I40" s="38">
        <f t="shared" si="0"/>
        <v>0</v>
      </c>
      <c r="J40" s="39">
        <f t="shared" si="0"/>
        <v>0</v>
      </c>
      <c r="K40" s="40">
        <f t="shared" si="5"/>
        <v>0</v>
      </c>
      <c r="L40" s="41">
        <f t="shared" si="5"/>
        <v>0</v>
      </c>
      <c r="M40" s="42">
        <f t="shared" si="1"/>
        <v>0</v>
      </c>
      <c r="AA40" s="43"/>
      <c r="AB40" s="44"/>
      <c r="AC40" s="45"/>
      <c r="AD40" s="46"/>
      <c r="AE40" s="45"/>
      <c r="AF40" s="46"/>
      <c r="AG40" s="45"/>
      <c r="AH40" s="46"/>
      <c r="AI40" s="40">
        <f t="shared" si="6"/>
        <v>0</v>
      </c>
      <c r="AJ40" s="41">
        <f t="shared" si="6"/>
        <v>0</v>
      </c>
      <c r="AK40" s="42">
        <f t="shared" si="3"/>
        <v>0</v>
      </c>
    </row>
    <row r="41" spans="1:37" ht="12.75" customHeight="1" x14ac:dyDescent="0.2">
      <c r="A41" s="34" t="s">
        <v>78</v>
      </c>
      <c r="B41" s="35" t="s">
        <v>79</v>
      </c>
      <c r="C41" s="36">
        <f t="shared" si="4"/>
        <v>0</v>
      </c>
      <c r="D41" s="37">
        <f t="shared" si="0"/>
        <v>0</v>
      </c>
      <c r="E41" s="38">
        <f t="shared" si="0"/>
        <v>0</v>
      </c>
      <c r="F41" s="39">
        <f t="shared" si="0"/>
        <v>0</v>
      </c>
      <c r="G41" s="38">
        <f t="shared" si="0"/>
        <v>0</v>
      </c>
      <c r="H41" s="39">
        <f t="shared" si="0"/>
        <v>0</v>
      </c>
      <c r="I41" s="38">
        <f t="shared" si="0"/>
        <v>0</v>
      </c>
      <c r="J41" s="39">
        <f t="shared" si="0"/>
        <v>0</v>
      </c>
      <c r="K41" s="40">
        <f t="shared" ref="K41:L49" si="7">E41+G41+I41</f>
        <v>0</v>
      </c>
      <c r="L41" s="41">
        <f t="shared" si="7"/>
        <v>0</v>
      </c>
      <c r="M41" s="42">
        <f t="shared" si="1"/>
        <v>0</v>
      </c>
      <c r="AA41" s="43"/>
      <c r="AB41" s="44"/>
      <c r="AC41" s="45"/>
      <c r="AD41" s="46"/>
      <c r="AE41" s="45"/>
      <c r="AF41" s="46"/>
      <c r="AG41" s="45"/>
      <c r="AH41" s="46"/>
      <c r="AI41" s="40">
        <f t="shared" si="6"/>
        <v>0</v>
      </c>
      <c r="AJ41" s="41">
        <f t="shared" si="6"/>
        <v>0</v>
      </c>
      <c r="AK41" s="42">
        <f t="shared" si="3"/>
        <v>0</v>
      </c>
    </row>
    <row r="42" spans="1:37" ht="12.75" customHeight="1" x14ac:dyDescent="0.2">
      <c r="A42" s="34" t="s">
        <v>80</v>
      </c>
      <c r="B42" s="35" t="s">
        <v>81</v>
      </c>
      <c r="C42" s="36">
        <f t="shared" si="4"/>
        <v>0</v>
      </c>
      <c r="D42" s="37">
        <f t="shared" si="0"/>
        <v>0</v>
      </c>
      <c r="E42" s="38">
        <f t="shared" si="0"/>
        <v>0</v>
      </c>
      <c r="F42" s="39">
        <f t="shared" si="0"/>
        <v>0</v>
      </c>
      <c r="G42" s="38">
        <f t="shared" ref="G42:J85" si="8">ROUND(AE42,0)</f>
        <v>0</v>
      </c>
      <c r="H42" s="39">
        <f t="shared" si="8"/>
        <v>0</v>
      </c>
      <c r="I42" s="38">
        <f t="shared" si="8"/>
        <v>0</v>
      </c>
      <c r="J42" s="39">
        <f t="shared" si="8"/>
        <v>0</v>
      </c>
      <c r="K42" s="40">
        <f t="shared" si="7"/>
        <v>0</v>
      </c>
      <c r="L42" s="41">
        <f t="shared" si="7"/>
        <v>0</v>
      </c>
      <c r="M42" s="42">
        <f t="shared" si="1"/>
        <v>0</v>
      </c>
      <c r="AA42" s="43"/>
      <c r="AB42" s="44"/>
      <c r="AC42" s="45"/>
      <c r="AD42" s="46"/>
      <c r="AE42" s="45"/>
      <c r="AF42" s="46"/>
      <c r="AG42" s="45"/>
      <c r="AH42" s="46"/>
      <c r="AI42" s="40">
        <f t="shared" si="6"/>
        <v>0</v>
      </c>
      <c r="AJ42" s="41">
        <f t="shared" si="6"/>
        <v>0</v>
      </c>
      <c r="AK42" s="42">
        <f t="shared" si="3"/>
        <v>0</v>
      </c>
    </row>
    <row r="43" spans="1:37" ht="12.75" customHeight="1" x14ac:dyDescent="0.2">
      <c r="A43" s="34" t="s">
        <v>82</v>
      </c>
      <c r="B43" s="35" t="s">
        <v>83</v>
      </c>
      <c r="C43" s="36">
        <f t="shared" si="4"/>
        <v>2</v>
      </c>
      <c r="D43" s="37">
        <f t="shared" si="4"/>
        <v>0</v>
      </c>
      <c r="E43" s="38">
        <f t="shared" si="4"/>
        <v>1</v>
      </c>
      <c r="F43" s="39">
        <f t="shared" si="4"/>
        <v>0</v>
      </c>
      <c r="G43" s="38">
        <f t="shared" si="8"/>
        <v>1</v>
      </c>
      <c r="H43" s="39">
        <f t="shared" si="8"/>
        <v>0</v>
      </c>
      <c r="I43" s="38">
        <f t="shared" si="8"/>
        <v>0</v>
      </c>
      <c r="J43" s="39">
        <f t="shared" si="8"/>
        <v>0</v>
      </c>
      <c r="K43" s="40">
        <f t="shared" si="7"/>
        <v>2</v>
      </c>
      <c r="L43" s="41">
        <f t="shared" si="7"/>
        <v>0</v>
      </c>
      <c r="M43" s="42">
        <f t="shared" si="1"/>
        <v>1</v>
      </c>
      <c r="AA43" s="43">
        <v>2</v>
      </c>
      <c r="AB43" s="44"/>
      <c r="AC43" s="45">
        <v>1</v>
      </c>
      <c r="AD43" s="46"/>
      <c r="AE43" s="45">
        <v>1</v>
      </c>
      <c r="AF43" s="46"/>
      <c r="AG43" s="45"/>
      <c r="AH43" s="46"/>
      <c r="AI43" s="40">
        <f t="shared" si="6"/>
        <v>2</v>
      </c>
      <c r="AJ43" s="41">
        <f t="shared" si="6"/>
        <v>0</v>
      </c>
      <c r="AK43" s="42">
        <f t="shared" si="3"/>
        <v>1</v>
      </c>
    </row>
    <row r="44" spans="1:37" ht="12.75" customHeight="1" x14ac:dyDescent="0.2">
      <c r="A44" s="34" t="s">
        <v>84</v>
      </c>
      <c r="B44" s="35" t="s">
        <v>85</v>
      </c>
      <c r="C44" s="36">
        <f t="shared" si="4"/>
        <v>0</v>
      </c>
      <c r="D44" s="37">
        <f t="shared" si="4"/>
        <v>0</v>
      </c>
      <c r="E44" s="38">
        <f t="shared" si="4"/>
        <v>0</v>
      </c>
      <c r="F44" s="39">
        <f t="shared" si="4"/>
        <v>0</v>
      </c>
      <c r="G44" s="38">
        <f t="shared" si="8"/>
        <v>0</v>
      </c>
      <c r="H44" s="39">
        <f t="shared" si="8"/>
        <v>0</v>
      </c>
      <c r="I44" s="38">
        <f t="shared" si="8"/>
        <v>0</v>
      </c>
      <c r="J44" s="39">
        <f t="shared" si="8"/>
        <v>0</v>
      </c>
      <c r="K44" s="40">
        <f t="shared" si="7"/>
        <v>0</v>
      </c>
      <c r="L44" s="41">
        <f t="shared" si="7"/>
        <v>0</v>
      </c>
      <c r="M44" s="42">
        <f t="shared" si="1"/>
        <v>0</v>
      </c>
      <c r="AA44" s="43"/>
      <c r="AB44" s="44"/>
      <c r="AC44" s="45"/>
      <c r="AD44" s="46"/>
      <c r="AE44" s="45"/>
      <c r="AF44" s="46"/>
      <c r="AG44" s="45"/>
      <c r="AH44" s="46"/>
      <c r="AI44" s="40">
        <f t="shared" si="6"/>
        <v>0</v>
      </c>
      <c r="AJ44" s="41">
        <f t="shared" si="6"/>
        <v>0</v>
      </c>
      <c r="AK44" s="42">
        <f t="shared" si="3"/>
        <v>0</v>
      </c>
    </row>
    <row r="45" spans="1:37" ht="12.75" customHeight="1" x14ac:dyDescent="0.2">
      <c r="A45" s="34" t="s">
        <v>86</v>
      </c>
      <c r="B45" s="35" t="s">
        <v>87</v>
      </c>
      <c r="C45" s="36">
        <f t="shared" si="4"/>
        <v>0</v>
      </c>
      <c r="D45" s="37">
        <f t="shared" si="4"/>
        <v>0</v>
      </c>
      <c r="E45" s="38">
        <f t="shared" si="4"/>
        <v>0</v>
      </c>
      <c r="F45" s="39">
        <f t="shared" si="4"/>
        <v>0</v>
      </c>
      <c r="G45" s="38">
        <f t="shared" si="8"/>
        <v>0</v>
      </c>
      <c r="H45" s="39">
        <f t="shared" si="8"/>
        <v>0</v>
      </c>
      <c r="I45" s="38">
        <f t="shared" si="8"/>
        <v>0</v>
      </c>
      <c r="J45" s="39">
        <f t="shared" si="8"/>
        <v>0</v>
      </c>
      <c r="K45" s="40">
        <f t="shared" si="7"/>
        <v>0</v>
      </c>
      <c r="L45" s="41">
        <f t="shared" si="7"/>
        <v>0</v>
      </c>
      <c r="M45" s="42">
        <f t="shared" si="1"/>
        <v>0</v>
      </c>
      <c r="AA45" s="43"/>
      <c r="AB45" s="44"/>
      <c r="AC45" s="45"/>
      <c r="AD45" s="46"/>
      <c r="AE45" s="45"/>
      <c r="AF45" s="46"/>
      <c r="AG45" s="45"/>
      <c r="AH45" s="46"/>
      <c r="AI45" s="40">
        <f t="shared" si="6"/>
        <v>0</v>
      </c>
      <c r="AJ45" s="41">
        <f t="shared" si="6"/>
        <v>0</v>
      </c>
      <c r="AK45" s="42">
        <f t="shared" si="3"/>
        <v>0</v>
      </c>
    </row>
    <row r="46" spans="1:37" ht="12.75" customHeight="1" x14ac:dyDescent="0.2">
      <c r="A46" s="34" t="s">
        <v>88</v>
      </c>
      <c r="B46" s="35" t="s">
        <v>89</v>
      </c>
      <c r="C46" s="36">
        <f t="shared" si="4"/>
        <v>0</v>
      </c>
      <c r="D46" s="37">
        <f t="shared" si="4"/>
        <v>0</v>
      </c>
      <c r="E46" s="38">
        <f t="shared" si="4"/>
        <v>0</v>
      </c>
      <c r="F46" s="39">
        <f t="shared" si="4"/>
        <v>0</v>
      </c>
      <c r="G46" s="38">
        <f t="shared" si="8"/>
        <v>0</v>
      </c>
      <c r="H46" s="39">
        <f t="shared" si="8"/>
        <v>0</v>
      </c>
      <c r="I46" s="38">
        <f t="shared" si="8"/>
        <v>0</v>
      </c>
      <c r="J46" s="39">
        <f t="shared" si="8"/>
        <v>0</v>
      </c>
      <c r="K46" s="40">
        <f t="shared" si="7"/>
        <v>0</v>
      </c>
      <c r="L46" s="41">
        <f t="shared" si="7"/>
        <v>0</v>
      </c>
      <c r="M46" s="42">
        <f t="shared" si="1"/>
        <v>0</v>
      </c>
      <c r="AA46" s="43"/>
      <c r="AB46" s="44"/>
      <c r="AC46" s="45"/>
      <c r="AD46" s="46"/>
      <c r="AE46" s="45"/>
      <c r="AF46" s="46"/>
      <c r="AG46" s="45"/>
      <c r="AH46" s="46"/>
      <c r="AI46" s="40">
        <f t="shared" si="6"/>
        <v>0</v>
      </c>
      <c r="AJ46" s="41">
        <f t="shared" si="6"/>
        <v>0</v>
      </c>
      <c r="AK46" s="42">
        <f t="shared" si="3"/>
        <v>0</v>
      </c>
    </row>
    <row r="47" spans="1:37" ht="12.75" customHeight="1" x14ac:dyDescent="0.2">
      <c r="A47" s="34" t="s">
        <v>90</v>
      </c>
      <c r="B47" s="35" t="s">
        <v>91</v>
      </c>
      <c r="C47" s="36">
        <f t="shared" si="4"/>
        <v>0</v>
      </c>
      <c r="D47" s="37">
        <f t="shared" si="4"/>
        <v>0</v>
      </c>
      <c r="E47" s="38">
        <f t="shared" si="4"/>
        <v>0</v>
      </c>
      <c r="F47" s="39">
        <f t="shared" si="4"/>
        <v>0</v>
      </c>
      <c r="G47" s="38">
        <f t="shared" si="8"/>
        <v>0</v>
      </c>
      <c r="H47" s="39">
        <f t="shared" si="8"/>
        <v>0</v>
      </c>
      <c r="I47" s="38">
        <f t="shared" si="8"/>
        <v>0</v>
      </c>
      <c r="J47" s="39">
        <f t="shared" si="8"/>
        <v>0</v>
      </c>
      <c r="K47" s="40">
        <f t="shared" si="7"/>
        <v>0</v>
      </c>
      <c r="L47" s="41">
        <f t="shared" si="7"/>
        <v>0</v>
      </c>
      <c r="M47" s="42">
        <f t="shared" si="1"/>
        <v>0</v>
      </c>
      <c r="AA47" s="43"/>
      <c r="AB47" s="44"/>
      <c r="AC47" s="45"/>
      <c r="AD47" s="46"/>
      <c r="AE47" s="45"/>
      <c r="AF47" s="46"/>
      <c r="AG47" s="45"/>
      <c r="AH47" s="46"/>
      <c r="AI47" s="40">
        <f t="shared" si="6"/>
        <v>0</v>
      </c>
      <c r="AJ47" s="41">
        <f t="shared" si="6"/>
        <v>0</v>
      </c>
      <c r="AK47" s="42">
        <f t="shared" si="3"/>
        <v>0</v>
      </c>
    </row>
    <row r="48" spans="1:37" ht="12.75" customHeight="1" x14ac:dyDescent="0.2">
      <c r="A48" s="34" t="s">
        <v>92</v>
      </c>
      <c r="B48" s="35" t="s">
        <v>93</v>
      </c>
      <c r="C48" s="36">
        <f t="shared" si="4"/>
        <v>0</v>
      </c>
      <c r="D48" s="37">
        <f t="shared" si="4"/>
        <v>0</v>
      </c>
      <c r="E48" s="38">
        <f t="shared" si="4"/>
        <v>0</v>
      </c>
      <c r="F48" s="39">
        <f t="shared" si="4"/>
        <v>0</v>
      </c>
      <c r="G48" s="38">
        <f t="shared" si="8"/>
        <v>0</v>
      </c>
      <c r="H48" s="39">
        <f t="shared" si="8"/>
        <v>0</v>
      </c>
      <c r="I48" s="38">
        <f t="shared" si="8"/>
        <v>0</v>
      </c>
      <c r="J48" s="39">
        <f t="shared" si="8"/>
        <v>0</v>
      </c>
      <c r="K48" s="40">
        <f>E48+G48+I48</f>
        <v>0</v>
      </c>
      <c r="L48" s="41">
        <f>F48+H48+J48</f>
        <v>0</v>
      </c>
      <c r="M48" s="42">
        <f t="shared" si="1"/>
        <v>0</v>
      </c>
      <c r="AA48" s="43"/>
      <c r="AB48" s="44"/>
      <c r="AC48" s="45"/>
      <c r="AD48" s="46"/>
      <c r="AE48" s="45"/>
      <c r="AF48" s="46"/>
      <c r="AG48" s="45"/>
      <c r="AH48" s="46"/>
      <c r="AI48" s="40">
        <f>AC48+AE48+AG48</f>
        <v>0</v>
      </c>
      <c r="AJ48" s="41">
        <f>AD48+AF48+AH48</f>
        <v>0</v>
      </c>
      <c r="AK48" s="42">
        <f t="shared" si="3"/>
        <v>0</v>
      </c>
    </row>
    <row r="49" spans="1:37" ht="12.75" customHeight="1" thickBot="1" x14ac:dyDescent="0.25">
      <c r="A49" s="34" t="s">
        <v>94</v>
      </c>
      <c r="B49" s="35" t="s">
        <v>95</v>
      </c>
      <c r="C49" s="36">
        <f t="shared" si="4"/>
        <v>0</v>
      </c>
      <c r="D49" s="37">
        <f t="shared" si="4"/>
        <v>0</v>
      </c>
      <c r="E49" s="38">
        <f t="shared" si="4"/>
        <v>0</v>
      </c>
      <c r="F49" s="39">
        <f t="shared" si="4"/>
        <v>0</v>
      </c>
      <c r="G49" s="38">
        <f t="shared" si="8"/>
        <v>0</v>
      </c>
      <c r="H49" s="39">
        <f t="shared" si="8"/>
        <v>0</v>
      </c>
      <c r="I49" s="38">
        <f t="shared" si="8"/>
        <v>0</v>
      </c>
      <c r="J49" s="39">
        <f t="shared" si="8"/>
        <v>0</v>
      </c>
      <c r="K49" s="40">
        <f t="shared" si="7"/>
        <v>0</v>
      </c>
      <c r="L49" s="41">
        <f t="shared" si="7"/>
        <v>0</v>
      </c>
      <c r="M49" s="42">
        <f t="shared" si="1"/>
        <v>0</v>
      </c>
      <c r="AA49" s="43"/>
      <c r="AB49" s="44"/>
      <c r="AC49" s="45"/>
      <c r="AD49" s="46"/>
      <c r="AE49" s="45"/>
      <c r="AF49" s="46"/>
      <c r="AG49" s="45"/>
      <c r="AH49" s="46"/>
      <c r="AI49" s="40">
        <f>AC49+AE49+AG49</f>
        <v>0</v>
      </c>
      <c r="AJ49" s="41">
        <f>AD49+AF49+AH49</f>
        <v>0</v>
      </c>
      <c r="AK49" s="42">
        <f t="shared" si="3"/>
        <v>0</v>
      </c>
    </row>
    <row r="50" spans="1:37" ht="15.75" customHeight="1" thickTop="1" thickBot="1" x14ac:dyDescent="0.25">
      <c r="A50" s="47" t="s">
        <v>96</v>
      </c>
      <c r="B50" s="48"/>
      <c r="C50" s="49">
        <f t="shared" ref="C50:L50" si="9">SUM(C6:C49)</f>
        <v>29</v>
      </c>
      <c r="D50" s="50">
        <f t="shared" si="9"/>
        <v>77</v>
      </c>
      <c r="E50" s="49">
        <f t="shared" si="9"/>
        <v>24</v>
      </c>
      <c r="F50" s="50">
        <f t="shared" si="9"/>
        <v>54</v>
      </c>
      <c r="G50" s="49">
        <f t="shared" si="9"/>
        <v>1</v>
      </c>
      <c r="H50" s="50">
        <f t="shared" si="9"/>
        <v>2</v>
      </c>
      <c r="I50" s="49">
        <f t="shared" si="9"/>
        <v>2</v>
      </c>
      <c r="J50" s="50">
        <f t="shared" si="9"/>
        <v>19</v>
      </c>
      <c r="K50" s="49">
        <f t="shared" si="9"/>
        <v>27</v>
      </c>
      <c r="L50" s="51">
        <f t="shared" si="9"/>
        <v>75</v>
      </c>
      <c r="AA50" s="49">
        <f t="shared" ref="AA50:AJ50" si="10">SUM(AA6:AA49)</f>
        <v>29</v>
      </c>
      <c r="AB50" s="50">
        <f t="shared" si="10"/>
        <v>77</v>
      </c>
      <c r="AC50" s="49">
        <f t="shared" si="10"/>
        <v>24</v>
      </c>
      <c r="AD50" s="50">
        <f t="shared" si="10"/>
        <v>54</v>
      </c>
      <c r="AE50" s="49">
        <f t="shared" si="10"/>
        <v>1</v>
      </c>
      <c r="AF50" s="50">
        <f t="shared" si="10"/>
        <v>2</v>
      </c>
      <c r="AG50" s="49">
        <f t="shared" si="10"/>
        <v>2</v>
      </c>
      <c r="AH50" s="50">
        <f t="shared" si="10"/>
        <v>19</v>
      </c>
      <c r="AI50" s="49">
        <f t="shared" si="10"/>
        <v>27</v>
      </c>
      <c r="AJ50" s="51">
        <f t="shared" si="10"/>
        <v>75</v>
      </c>
    </row>
    <row r="51" spans="1:37" ht="18.75" customHeight="1" x14ac:dyDescent="0.2">
      <c r="A51" s="4" t="s">
        <v>97</v>
      </c>
    </row>
    <row r="52" spans="1:37" x14ac:dyDescent="0.2">
      <c r="A52" s="4" t="s">
        <v>98</v>
      </c>
    </row>
    <row r="53" spans="1:37" x14ac:dyDescent="0.2">
      <c r="A53" s="53" t="str">
        <f>"(*) inserire i dati comunicati nella tab.1 (colonna presenti al 31/12/"&amp;L1-1&amp;") della rilevazione dell'anno precedente"</f>
        <v>(*) inserire i dati comunicati nella tab.1 (colonna presenti al 31/12/2017) della rilevazione dell'anno precedente</v>
      </c>
    </row>
    <row r="54" spans="1:37" x14ac:dyDescent="0.2">
      <c r="A54" s="4" t="s">
        <v>99</v>
      </c>
    </row>
    <row r="55" spans="1:37" ht="12.75" x14ac:dyDescent="0.2">
      <c r="D55" s="54"/>
      <c r="AB55" s="54"/>
    </row>
  </sheetData>
  <sheetProtection password="EA98" sheet="1" formatColumns="0" selectLockedCells="1"/>
  <mergeCells count="5">
    <mergeCell ref="G2:L2"/>
    <mergeCell ref="C3:L3"/>
    <mergeCell ref="AA3:AJ3"/>
    <mergeCell ref="A4:A5"/>
    <mergeCell ref="B4:B5"/>
  </mergeCells>
  <conditionalFormatting sqref="A6:L49 AA6:AJ49">
    <cfRule type="expression" dxfId="14" priority="1" stopIfTrue="1">
      <formula>$M6&gt;0</formula>
    </cfRule>
  </conditionalFormatting>
  <dataValidations count="1">
    <dataValidation type="whole" allowBlank="1" showInputMessage="1" showErrorMessage="1" errorTitle="ERRORE NEL DATO IMMESSO" error="INSERIRE SOLO NUMERI INTERI" sqref="AC6:AH49 E6:J49">
      <formula1>0</formula1>
      <formula2>999999999999</formula2>
    </dataValidation>
  </dataValidations>
  <printOptions horizontalCentered="1" verticalCentered="1"/>
  <pageMargins left="0" right="0" top="0.17" bottom="0.16" header="0.18" footer="0.2"/>
  <pageSetup paperSize="9"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pageSetUpPr fitToPage="1"/>
  </sheetPr>
  <dimension ref="A1:T52"/>
  <sheetViews>
    <sheetView showGridLines="0" zoomScaleNormal="100" workbookViewId="0">
      <pane xSplit="2" ySplit="5" topLeftCell="C25" activePane="bottomRight" state="frozen"/>
      <selection activeCell="AB27" sqref="AB27"/>
      <selection pane="topRight" activeCell="AB27" sqref="AB27"/>
      <selection pane="bottomLeft" activeCell="AB27" sqref="AB27"/>
      <selection pane="bottomRight" activeCell="AB27" sqref="AB27"/>
    </sheetView>
  </sheetViews>
  <sheetFormatPr defaultColWidth="10.6640625" defaultRowHeight="12.75" x14ac:dyDescent="0.2"/>
  <cols>
    <col min="1" max="1" width="43" style="387" customWidth="1"/>
    <col min="2" max="2" width="10.83203125" style="387" customWidth="1"/>
    <col min="3" max="16" width="13.6640625" style="387" customWidth="1"/>
    <col min="17" max="17" width="0" style="387" hidden="1" customWidth="1"/>
    <col min="18" max="16384" width="10.6640625" style="387"/>
  </cols>
  <sheetData>
    <row r="1" spans="1:17" s="4" customFormat="1" ht="43.5" customHeight="1" x14ac:dyDescent="0.2">
      <c r="A1" s="151" t="str">
        <f>'t1'!A1</f>
        <v>REGIONI ED AUTONOMIE LOCALI - anno 2018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55"/>
      <c r="P1" s="56"/>
      <c r="Q1"/>
    </row>
    <row r="2" spans="1:17" s="4" customFormat="1" ht="5.25" customHeight="1" x14ac:dyDescent="0.2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55"/>
      <c r="P2" s="56"/>
      <c r="Q2"/>
    </row>
    <row r="3" spans="1:17" ht="30" customHeight="1" thickBot="1" x14ac:dyDescent="0.25">
      <c r="M3" s="154"/>
      <c r="N3" s="154"/>
      <c r="O3" s="154"/>
      <c r="P3" s="154"/>
    </row>
    <row r="4" spans="1:17" ht="24.95" customHeight="1" x14ac:dyDescent="0.2">
      <c r="A4" s="388" t="s">
        <v>200</v>
      </c>
      <c r="B4" s="389" t="s">
        <v>2</v>
      </c>
      <c r="C4" s="390" t="s">
        <v>213</v>
      </c>
      <c r="D4" s="391"/>
      <c r="E4" s="390" t="s">
        <v>214</v>
      </c>
      <c r="F4" s="391"/>
      <c r="G4" s="392" t="s">
        <v>215</v>
      </c>
      <c r="H4" s="393"/>
      <c r="I4" s="392" t="s">
        <v>216</v>
      </c>
      <c r="J4" s="393"/>
      <c r="K4" s="392" t="s">
        <v>217</v>
      </c>
      <c r="L4" s="393"/>
      <c r="M4" s="392" t="s">
        <v>218</v>
      </c>
      <c r="N4" s="393"/>
      <c r="O4" s="394" t="s">
        <v>96</v>
      </c>
      <c r="P4" s="395"/>
    </row>
    <row r="5" spans="1:17" ht="14.25" customHeight="1" thickBot="1" x14ac:dyDescent="0.25">
      <c r="A5" s="176" t="s">
        <v>141</v>
      </c>
      <c r="B5" s="396"/>
      <c r="C5" s="397" t="s">
        <v>6</v>
      </c>
      <c r="D5" s="398" t="s">
        <v>7</v>
      </c>
      <c r="E5" s="397" t="s">
        <v>6</v>
      </c>
      <c r="F5" s="398" t="s">
        <v>7</v>
      </c>
      <c r="G5" s="397" t="s">
        <v>6</v>
      </c>
      <c r="H5" s="399" t="s">
        <v>7</v>
      </c>
      <c r="I5" s="397" t="s">
        <v>6</v>
      </c>
      <c r="J5" s="399" t="s">
        <v>7</v>
      </c>
      <c r="K5" s="397" t="s">
        <v>6</v>
      </c>
      <c r="L5" s="400" t="s">
        <v>7</v>
      </c>
      <c r="M5" s="397" t="s">
        <v>6</v>
      </c>
      <c r="N5" s="400" t="s">
        <v>7</v>
      </c>
      <c r="O5" s="401" t="s">
        <v>6</v>
      </c>
      <c r="P5" s="402" t="s">
        <v>7</v>
      </c>
    </row>
    <row r="6" spans="1:17" ht="14.1" customHeight="1" thickTop="1" x14ac:dyDescent="0.2">
      <c r="A6" s="34" t="str">
        <f>'t1'!A6</f>
        <v>SEGRETARIO A</v>
      </c>
      <c r="B6" s="237" t="str">
        <f>'t1'!B6</f>
        <v>0D0102</v>
      </c>
      <c r="C6" s="403"/>
      <c r="D6" s="404"/>
      <c r="E6" s="403"/>
      <c r="F6" s="404"/>
      <c r="G6" s="403"/>
      <c r="H6" s="405"/>
      <c r="I6" s="406"/>
      <c r="J6" s="405"/>
      <c r="K6" s="406"/>
      <c r="L6" s="405"/>
      <c r="M6" s="407"/>
      <c r="N6" s="408"/>
      <c r="O6" s="409">
        <f>SUM(C6,E6,G6,I6,K6,M6)</f>
        <v>0</v>
      </c>
      <c r="P6" s="410">
        <f>SUM(D6,F6,H6,J6,L6,N6)</f>
        <v>0</v>
      </c>
      <c r="Q6" s="411">
        <f>'t1'!M6</f>
        <v>0</v>
      </c>
    </row>
    <row r="7" spans="1:17" ht="14.1" customHeight="1" x14ac:dyDescent="0.2">
      <c r="A7" s="34" t="str">
        <f>'t1'!A7</f>
        <v>SEGRETARIO B</v>
      </c>
      <c r="B7" s="237" t="str">
        <f>'t1'!B7</f>
        <v>0D0103</v>
      </c>
      <c r="C7" s="403"/>
      <c r="D7" s="404"/>
      <c r="E7" s="403"/>
      <c r="F7" s="404"/>
      <c r="G7" s="403"/>
      <c r="H7" s="405"/>
      <c r="I7" s="406"/>
      <c r="J7" s="405"/>
      <c r="K7" s="406"/>
      <c r="L7" s="405"/>
      <c r="M7" s="407"/>
      <c r="N7" s="408"/>
      <c r="O7" s="409">
        <f t="shared" ref="O7:P49" si="0">SUM(C7,E7,G7,I7,K7,M7)</f>
        <v>0</v>
      </c>
      <c r="P7" s="410">
        <f t="shared" si="0"/>
        <v>0</v>
      </c>
      <c r="Q7" s="411">
        <f>'t1'!M7</f>
        <v>0</v>
      </c>
    </row>
    <row r="8" spans="1:17" ht="14.1" customHeight="1" x14ac:dyDescent="0.2">
      <c r="A8" s="34" t="str">
        <f>'t1'!A8</f>
        <v>SEGRETARIO C</v>
      </c>
      <c r="B8" s="237" t="str">
        <f>'t1'!B8</f>
        <v>0D0485</v>
      </c>
      <c r="C8" s="403"/>
      <c r="D8" s="404"/>
      <c r="E8" s="403"/>
      <c r="F8" s="404"/>
      <c r="G8" s="403"/>
      <c r="H8" s="405"/>
      <c r="I8" s="406"/>
      <c r="J8" s="405"/>
      <c r="K8" s="406"/>
      <c r="L8" s="405"/>
      <c r="M8" s="407"/>
      <c r="N8" s="408"/>
      <c r="O8" s="409">
        <f t="shared" si="0"/>
        <v>0</v>
      </c>
      <c r="P8" s="410">
        <f t="shared" si="0"/>
        <v>0</v>
      </c>
      <c r="Q8" s="411">
        <f>'t1'!M8</f>
        <v>0</v>
      </c>
    </row>
    <row r="9" spans="1:17" ht="14.1" customHeight="1" x14ac:dyDescent="0.2">
      <c r="A9" s="34" t="str">
        <f>'t1'!A9</f>
        <v>SEGRETARIO GENERALE CCIAA</v>
      </c>
      <c r="B9" s="237" t="str">
        <f>'t1'!B9</f>
        <v>0D0104</v>
      </c>
      <c r="C9" s="403"/>
      <c r="D9" s="404"/>
      <c r="E9" s="403"/>
      <c r="F9" s="404"/>
      <c r="G9" s="403"/>
      <c r="H9" s="405"/>
      <c r="I9" s="406">
        <v>1</v>
      </c>
      <c r="J9" s="405"/>
      <c r="K9" s="406"/>
      <c r="L9" s="405"/>
      <c r="M9" s="407"/>
      <c r="N9" s="408"/>
      <c r="O9" s="409">
        <f t="shared" si="0"/>
        <v>1</v>
      </c>
      <c r="P9" s="410">
        <f t="shared" si="0"/>
        <v>0</v>
      </c>
      <c r="Q9" s="411">
        <f>'t1'!M9</f>
        <v>1</v>
      </c>
    </row>
    <row r="10" spans="1:17" ht="14.1" customHeight="1" x14ac:dyDescent="0.2">
      <c r="A10" s="34" t="str">
        <f>'t1'!A10</f>
        <v>DIRETTORE  GENERALE</v>
      </c>
      <c r="B10" s="237" t="str">
        <f>'t1'!B10</f>
        <v>0D0097</v>
      </c>
      <c r="C10" s="403"/>
      <c r="D10" s="404"/>
      <c r="E10" s="403"/>
      <c r="F10" s="404"/>
      <c r="G10" s="403"/>
      <c r="H10" s="405"/>
      <c r="I10" s="406"/>
      <c r="J10" s="405"/>
      <c r="K10" s="406"/>
      <c r="L10" s="405"/>
      <c r="M10" s="407"/>
      <c r="N10" s="408"/>
      <c r="O10" s="409">
        <f t="shared" si="0"/>
        <v>0</v>
      </c>
      <c r="P10" s="410">
        <f t="shared" si="0"/>
        <v>0</v>
      </c>
      <c r="Q10" s="411">
        <f>'t1'!M10</f>
        <v>0</v>
      </c>
    </row>
    <row r="11" spans="1:17" ht="14.1" customHeight="1" x14ac:dyDescent="0.2">
      <c r="A11" s="34" t="str">
        <f>'t1'!A11</f>
        <v>DIRIGENTE FUORI D.O. ART.110 C.2 TUEL</v>
      </c>
      <c r="B11" s="237" t="str">
        <f>'t1'!B11</f>
        <v>0D0098</v>
      </c>
      <c r="C11" s="403"/>
      <c r="D11" s="404"/>
      <c r="E11" s="403"/>
      <c r="F11" s="404"/>
      <c r="G11" s="403"/>
      <c r="H11" s="405"/>
      <c r="I11" s="406"/>
      <c r="J11" s="405"/>
      <c r="K11" s="406"/>
      <c r="L11" s="405"/>
      <c r="M11" s="407"/>
      <c r="N11" s="408"/>
      <c r="O11" s="409">
        <f t="shared" si="0"/>
        <v>0</v>
      </c>
      <c r="P11" s="410">
        <f t="shared" si="0"/>
        <v>0</v>
      </c>
      <c r="Q11" s="411">
        <f>'t1'!M11</f>
        <v>0</v>
      </c>
    </row>
    <row r="12" spans="1:17" ht="14.1" customHeight="1" x14ac:dyDescent="0.2">
      <c r="A12" s="34" t="str">
        <f>'t1'!A12</f>
        <v>ALTE SPECIALIZZ. FUORI D.O.ART.110 C.2 TUEL</v>
      </c>
      <c r="B12" s="237" t="str">
        <f>'t1'!B12</f>
        <v>0D0095</v>
      </c>
      <c r="C12" s="403"/>
      <c r="D12" s="404"/>
      <c r="E12" s="403"/>
      <c r="F12" s="404"/>
      <c r="G12" s="403"/>
      <c r="H12" s="405"/>
      <c r="I12" s="406"/>
      <c r="J12" s="405"/>
      <c r="K12" s="406"/>
      <c r="L12" s="405"/>
      <c r="M12" s="407"/>
      <c r="N12" s="408"/>
      <c r="O12" s="409">
        <f t="shared" si="0"/>
        <v>0</v>
      </c>
      <c r="P12" s="410">
        <f t="shared" si="0"/>
        <v>0</v>
      </c>
      <c r="Q12" s="411">
        <f>'t1'!M12</f>
        <v>0</v>
      </c>
    </row>
    <row r="13" spans="1:17" ht="14.1" customHeight="1" x14ac:dyDescent="0.2">
      <c r="A13" s="34" t="str">
        <f>'t1'!A13</f>
        <v>DIRIGENTE A TEMPO INDETERMINATO</v>
      </c>
      <c r="B13" s="237" t="str">
        <f>'t1'!B13</f>
        <v>0D0164</v>
      </c>
      <c r="C13" s="403"/>
      <c r="D13" s="404"/>
      <c r="E13" s="403"/>
      <c r="F13" s="404"/>
      <c r="G13" s="403"/>
      <c r="H13" s="405"/>
      <c r="I13" s="406">
        <v>2</v>
      </c>
      <c r="J13" s="405"/>
      <c r="K13" s="406"/>
      <c r="L13" s="405"/>
      <c r="M13" s="407"/>
      <c r="N13" s="408"/>
      <c r="O13" s="409">
        <f t="shared" si="0"/>
        <v>2</v>
      </c>
      <c r="P13" s="410">
        <f t="shared" si="0"/>
        <v>0</v>
      </c>
      <c r="Q13" s="411">
        <f>'t1'!M13</f>
        <v>1</v>
      </c>
    </row>
    <row r="14" spans="1:17" ht="14.1" customHeight="1" x14ac:dyDescent="0.2">
      <c r="A14" s="34" t="str">
        <f>'t1'!A14</f>
        <v>DIRIGENTE A TEMPO DETERMINATO  ART.110 C.1 TUEL</v>
      </c>
      <c r="B14" s="237" t="str">
        <f>'t1'!B14</f>
        <v>0D0165</v>
      </c>
      <c r="C14" s="403"/>
      <c r="D14" s="404"/>
      <c r="E14" s="403"/>
      <c r="F14" s="404"/>
      <c r="G14" s="403"/>
      <c r="H14" s="405"/>
      <c r="I14" s="406"/>
      <c r="J14" s="405"/>
      <c r="K14" s="406"/>
      <c r="L14" s="405"/>
      <c r="M14" s="407"/>
      <c r="N14" s="408"/>
      <c r="O14" s="409">
        <f t="shared" si="0"/>
        <v>0</v>
      </c>
      <c r="P14" s="410">
        <f t="shared" si="0"/>
        <v>0</v>
      </c>
      <c r="Q14" s="411">
        <f>'t1'!M14</f>
        <v>0</v>
      </c>
    </row>
    <row r="15" spans="1:17" ht="14.1" customHeight="1" x14ac:dyDescent="0.2">
      <c r="A15" s="34" t="str">
        <f>'t1'!A15</f>
        <v>ALTE SPECIALIZZ. IN D.O. ART.110 C.1 TUEL</v>
      </c>
      <c r="B15" s="237" t="str">
        <f>'t1'!B15</f>
        <v>0D0I95</v>
      </c>
      <c r="C15" s="403"/>
      <c r="D15" s="404"/>
      <c r="E15" s="403"/>
      <c r="F15" s="404"/>
      <c r="G15" s="403"/>
      <c r="H15" s="405"/>
      <c r="I15" s="406"/>
      <c r="J15" s="405"/>
      <c r="K15" s="406"/>
      <c r="L15" s="405"/>
      <c r="M15" s="407"/>
      <c r="N15" s="408"/>
      <c r="O15" s="409">
        <f t="shared" si="0"/>
        <v>0</v>
      </c>
      <c r="P15" s="410">
        <f t="shared" si="0"/>
        <v>0</v>
      </c>
      <c r="Q15" s="411">
        <f>'t1'!M15</f>
        <v>0</v>
      </c>
    </row>
    <row r="16" spans="1:17" ht="14.1" customHeight="1" x14ac:dyDescent="0.2">
      <c r="A16" s="34" t="str">
        <f>'t1'!A16</f>
        <v>POSIZIONE ECONOMICA D7</v>
      </c>
      <c r="B16" s="237" t="str">
        <f>'t1'!B16</f>
        <v>0D7000</v>
      </c>
      <c r="C16" s="403"/>
      <c r="D16" s="404"/>
      <c r="E16" s="403"/>
      <c r="F16" s="404"/>
      <c r="G16" s="403"/>
      <c r="H16" s="405"/>
      <c r="I16" s="406"/>
      <c r="J16" s="405"/>
      <c r="K16" s="406"/>
      <c r="L16" s="405"/>
      <c r="M16" s="407"/>
      <c r="N16" s="408"/>
      <c r="O16" s="409">
        <f t="shared" si="0"/>
        <v>0</v>
      </c>
      <c r="P16" s="410">
        <f t="shared" si="0"/>
        <v>0</v>
      </c>
      <c r="Q16" s="411">
        <f>'t1'!M16</f>
        <v>0</v>
      </c>
    </row>
    <row r="17" spans="1:17" ht="14.1" customHeight="1" x14ac:dyDescent="0.2">
      <c r="A17" s="34" t="str">
        <f>'t1'!A17</f>
        <v>POSIZIONE ECONOMICA D6</v>
      </c>
      <c r="B17" s="237" t="str">
        <f>'t1'!B17</f>
        <v>099000</v>
      </c>
      <c r="C17" s="403"/>
      <c r="D17" s="404"/>
      <c r="E17" s="403">
        <v>1</v>
      </c>
      <c r="F17" s="404">
        <v>2</v>
      </c>
      <c r="G17" s="403"/>
      <c r="H17" s="405"/>
      <c r="I17" s="406">
        <v>1</v>
      </c>
      <c r="J17" s="405">
        <v>7</v>
      </c>
      <c r="K17" s="406"/>
      <c r="L17" s="405"/>
      <c r="M17" s="407"/>
      <c r="N17" s="408"/>
      <c r="O17" s="409">
        <f t="shared" si="0"/>
        <v>2</v>
      </c>
      <c r="P17" s="410">
        <f t="shared" si="0"/>
        <v>9</v>
      </c>
      <c r="Q17" s="411">
        <f>'t1'!M17</f>
        <v>1</v>
      </c>
    </row>
    <row r="18" spans="1:17" ht="14.1" customHeight="1" x14ac:dyDescent="0.2">
      <c r="A18" s="34" t="str">
        <f>'t1'!A18</f>
        <v>POSIZIONE ECONOMICA D5</v>
      </c>
      <c r="B18" s="237" t="str">
        <f>'t1'!B18</f>
        <v>0D5000</v>
      </c>
      <c r="C18" s="403"/>
      <c r="D18" s="404"/>
      <c r="E18" s="403"/>
      <c r="F18" s="404">
        <v>1</v>
      </c>
      <c r="G18" s="403"/>
      <c r="H18" s="405"/>
      <c r="I18" s="406">
        <v>1</v>
      </c>
      <c r="J18" s="405">
        <v>3</v>
      </c>
      <c r="K18" s="406"/>
      <c r="L18" s="405"/>
      <c r="M18" s="407"/>
      <c r="N18" s="408"/>
      <c r="O18" s="409">
        <f t="shared" si="0"/>
        <v>1</v>
      </c>
      <c r="P18" s="410">
        <f t="shared" si="0"/>
        <v>4</v>
      </c>
      <c r="Q18" s="411">
        <f>'t1'!M18</f>
        <v>1</v>
      </c>
    </row>
    <row r="19" spans="1:17" ht="14.1" customHeight="1" x14ac:dyDescent="0.2">
      <c r="A19" s="34" t="str">
        <f>'t1'!A19</f>
        <v>POSIZIONE ECONOMICA D4</v>
      </c>
      <c r="B19" s="237" t="str">
        <f>'t1'!B19</f>
        <v>0D4000</v>
      </c>
      <c r="C19" s="403"/>
      <c r="D19" s="404"/>
      <c r="E19" s="403"/>
      <c r="F19" s="404">
        <v>1</v>
      </c>
      <c r="G19" s="403"/>
      <c r="H19" s="405"/>
      <c r="I19" s="406"/>
      <c r="J19" s="405">
        <v>1</v>
      </c>
      <c r="K19" s="406"/>
      <c r="L19" s="405"/>
      <c r="M19" s="407"/>
      <c r="N19" s="408"/>
      <c r="O19" s="409">
        <f t="shared" si="0"/>
        <v>0</v>
      </c>
      <c r="P19" s="410">
        <f t="shared" si="0"/>
        <v>2</v>
      </c>
      <c r="Q19" s="411">
        <f>'t1'!M19</f>
        <v>1</v>
      </c>
    </row>
    <row r="20" spans="1:17" ht="14.1" customHeight="1" x14ac:dyDescent="0.2">
      <c r="A20" s="34" t="str">
        <f>'t1'!A20</f>
        <v>POSIZIONE ECONOMICA D3</v>
      </c>
      <c r="B20" s="237" t="str">
        <f>'t1'!B20</f>
        <v>050000</v>
      </c>
      <c r="C20" s="403"/>
      <c r="D20" s="404"/>
      <c r="E20" s="403">
        <v>1</v>
      </c>
      <c r="F20" s="404">
        <v>1</v>
      </c>
      <c r="G20" s="403"/>
      <c r="H20" s="405"/>
      <c r="I20" s="406"/>
      <c r="J20" s="405">
        <v>4</v>
      </c>
      <c r="K20" s="406"/>
      <c r="L20" s="405"/>
      <c r="M20" s="407"/>
      <c r="N20" s="408"/>
      <c r="O20" s="409">
        <f t="shared" si="0"/>
        <v>1</v>
      </c>
      <c r="P20" s="410">
        <f t="shared" si="0"/>
        <v>5</v>
      </c>
      <c r="Q20" s="411">
        <f>'t1'!M20</f>
        <v>1</v>
      </c>
    </row>
    <row r="21" spans="1:17" ht="14.1" customHeight="1" x14ac:dyDescent="0.2">
      <c r="A21" s="34" t="str">
        <f>'t1'!A21</f>
        <v>POSIZIONE ECONOMICA D2</v>
      </c>
      <c r="B21" s="237" t="str">
        <f>'t1'!B21</f>
        <v>049000</v>
      </c>
      <c r="C21" s="403"/>
      <c r="D21" s="404"/>
      <c r="E21" s="403"/>
      <c r="F21" s="404"/>
      <c r="G21" s="403"/>
      <c r="H21" s="405"/>
      <c r="I21" s="406">
        <v>3</v>
      </c>
      <c r="J21" s="405">
        <v>2</v>
      </c>
      <c r="K21" s="406"/>
      <c r="L21" s="405"/>
      <c r="M21" s="407"/>
      <c r="N21" s="408"/>
      <c r="O21" s="409">
        <f t="shared" si="0"/>
        <v>3</v>
      </c>
      <c r="P21" s="410">
        <f t="shared" si="0"/>
        <v>2</v>
      </c>
      <c r="Q21" s="411">
        <f>'t1'!M21</f>
        <v>1</v>
      </c>
    </row>
    <row r="22" spans="1:17" ht="14.1" customHeight="1" x14ac:dyDescent="0.2">
      <c r="A22" s="34" t="str">
        <f>'t1'!A22</f>
        <v>POSIZIONE ECONOMICA D1</v>
      </c>
      <c r="B22" s="237" t="str">
        <f>'t1'!B22</f>
        <v>0D1000</v>
      </c>
      <c r="C22" s="403"/>
      <c r="D22" s="404"/>
      <c r="E22" s="403"/>
      <c r="F22" s="404"/>
      <c r="G22" s="403"/>
      <c r="H22" s="405"/>
      <c r="I22" s="406"/>
      <c r="J22" s="405"/>
      <c r="K22" s="406"/>
      <c r="L22" s="405"/>
      <c r="M22" s="407"/>
      <c r="N22" s="408"/>
      <c r="O22" s="409">
        <f t="shared" si="0"/>
        <v>0</v>
      </c>
      <c r="P22" s="410">
        <f t="shared" si="0"/>
        <v>0</v>
      </c>
      <c r="Q22" s="411">
        <f>'t1'!M22</f>
        <v>0</v>
      </c>
    </row>
    <row r="23" spans="1:17" ht="14.1" customHeight="1" x14ac:dyDescent="0.2">
      <c r="A23" s="34" t="str">
        <f>'t1'!A23</f>
        <v>POSIZIONE ECONOMICA C6</v>
      </c>
      <c r="B23" s="237" t="str">
        <f>'t1'!B23</f>
        <v>097000</v>
      </c>
      <c r="C23" s="403"/>
      <c r="D23" s="404"/>
      <c r="E23" s="403"/>
      <c r="F23" s="404"/>
      <c r="G23" s="403"/>
      <c r="H23" s="405"/>
      <c r="I23" s="406"/>
      <c r="J23" s="405"/>
      <c r="K23" s="406"/>
      <c r="L23" s="405"/>
      <c r="M23" s="407"/>
      <c r="N23" s="408"/>
      <c r="O23" s="409">
        <f t="shared" si="0"/>
        <v>0</v>
      </c>
      <c r="P23" s="410">
        <f t="shared" si="0"/>
        <v>0</v>
      </c>
      <c r="Q23" s="411">
        <f>'t1'!M23</f>
        <v>0</v>
      </c>
    </row>
    <row r="24" spans="1:17" ht="14.1" customHeight="1" x14ac:dyDescent="0.2">
      <c r="A24" s="34" t="str">
        <f>'t1'!A24</f>
        <v>POSIZIONE ECONOMICA C5</v>
      </c>
      <c r="B24" s="237" t="str">
        <f>'t1'!B24</f>
        <v>046000</v>
      </c>
      <c r="C24" s="403"/>
      <c r="D24" s="404">
        <v>5</v>
      </c>
      <c r="E24" s="403">
        <v>6</v>
      </c>
      <c r="F24" s="404">
        <v>19</v>
      </c>
      <c r="G24" s="403"/>
      <c r="H24" s="405">
        <v>1</v>
      </c>
      <c r="I24" s="406">
        <v>3</v>
      </c>
      <c r="J24" s="405">
        <v>14</v>
      </c>
      <c r="K24" s="406"/>
      <c r="L24" s="405"/>
      <c r="M24" s="407"/>
      <c r="N24" s="408"/>
      <c r="O24" s="409">
        <f t="shared" si="0"/>
        <v>9</v>
      </c>
      <c r="P24" s="410">
        <f t="shared" si="0"/>
        <v>39</v>
      </c>
      <c r="Q24" s="411">
        <f>'t1'!M24</f>
        <v>1</v>
      </c>
    </row>
    <row r="25" spans="1:17" ht="14.1" customHeight="1" x14ac:dyDescent="0.2">
      <c r="A25" s="34" t="str">
        <f>'t1'!A25</f>
        <v>POSIZIONE ECONOMICA C4</v>
      </c>
      <c r="B25" s="237" t="str">
        <f>'t1'!B25</f>
        <v>045000</v>
      </c>
      <c r="C25" s="403"/>
      <c r="D25" s="404"/>
      <c r="E25" s="403"/>
      <c r="F25" s="404">
        <v>1</v>
      </c>
      <c r="G25" s="403"/>
      <c r="H25" s="405"/>
      <c r="I25" s="406"/>
      <c r="J25" s="405">
        <v>1</v>
      </c>
      <c r="K25" s="406"/>
      <c r="L25" s="405"/>
      <c r="M25" s="407"/>
      <c r="N25" s="408"/>
      <c r="O25" s="409">
        <f t="shared" si="0"/>
        <v>0</v>
      </c>
      <c r="P25" s="410">
        <f t="shared" si="0"/>
        <v>2</v>
      </c>
      <c r="Q25" s="411">
        <f>'t1'!M25</f>
        <v>1</v>
      </c>
    </row>
    <row r="26" spans="1:17" ht="14.1" customHeight="1" x14ac:dyDescent="0.2">
      <c r="A26" s="34" t="str">
        <f>'t1'!A26</f>
        <v>POSIZIONE ECONOMICA C3</v>
      </c>
      <c r="B26" s="237" t="str">
        <f>'t1'!B26</f>
        <v>043000</v>
      </c>
      <c r="C26" s="403"/>
      <c r="D26" s="404"/>
      <c r="E26" s="403">
        <v>1</v>
      </c>
      <c r="F26" s="404">
        <v>4</v>
      </c>
      <c r="G26" s="403"/>
      <c r="H26" s="405">
        <v>2</v>
      </c>
      <c r="I26" s="406">
        <v>1</v>
      </c>
      <c r="J26" s="405">
        <v>3</v>
      </c>
      <c r="K26" s="406"/>
      <c r="L26" s="405"/>
      <c r="M26" s="407"/>
      <c r="N26" s="408"/>
      <c r="O26" s="409">
        <f t="shared" si="0"/>
        <v>2</v>
      </c>
      <c r="P26" s="410">
        <f t="shared" si="0"/>
        <v>9</v>
      </c>
      <c r="Q26" s="411">
        <f>'t1'!M26</f>
        <v>1</v>
      </c>
    </row>
    <row r="27" spans="1:17" ht="14.1" customHeight="1" x14ac:dyDescent="0.2">
      <c r="A27" s="34" t="str">
        <f>'t1'!A27</f>
        <v>POSIZIONE ECONOMICA C2</v>
      </c>
      <c r="B27" s="237" t="str">
        <f>'t1'!B27</f>
        <v>042000</v>
      </c>
      <c r="C27" s="403"/>
      <c r="D27" s="404"/>
      <c r="E27" s="403"/>
      <c r="F27" s="404"/>
      <c r="G27" s="403"/>
      <c r="H27" s="405"/>
      <c r="I27" s="406"/>
      <c r="J27" s="405"/>
      <c r="K27" s="406"/>
      <c r="L27" s="405"/>
      <c r="M27" s="407"/>
      <c r="N27" s="408"/>
      <c r="O27" s="409">
        <f t="shared" si="0"/>
        <v>0</v>
      </c>
      <c r="P27" s="410">
        <f t="shared" si="0"/>
        <v>0</v>
      </c>
      <c r="Q27" s="411">
        <f>'t1'!M27</f>
        <v>0</v>
      </c>
    </row>
    <row r="28" spans="1:17" ht="14.1" customHeight="1" x14ac:dyDescent="0.2">
      <c r="A28" s="34" t="str">
        <f>'t1'!A28</f>
        <v>POSIZIONE ECONOMICA C1</v>
      </c>
      <c r="B28" s="237" t="str">
        <f>'t1'!B28</f>
        <v>0C1000</v>
      </c>
      <c r="C28" s="403"/>
      <c r="D28" s="404"/>
      <c r="E28" s="403"/>
      <c r="F28" s="404"/>
      <c r="G28" s="403"/>
      <c r="H28" s="405"/>
      <c r="I28" s="406"/>
      <c r="J28" s="405"/>
      <c r="K28" s="406"/>
      <c r="L28" s="405"/>
      <c r="M28" s="407"/>
      <c r="N28" s="408"/>
      <c r="O28" s="409">
        <f t="shared" si="0"/>
        <v>0</v>
      </c>
      <c r="P28" s="410">
        <f t="shared" si="0"/>
        <v>0</v>
      </c>
      <c r="Q28" s="411">
        <f>'t1'!M28</f>
        <v>0</v>
      </c>
    </row>
    <row r="29" spans="1:17" ht="14.1" customHeight="1" x14ac:dyDescent="0.2">
      <c r="A29" s="34" t="str">
        <f>'t1'!A29</f>
        <v>POSIZIONE ECONOMICA B8</v>
      </c>
      <c r="B29" s="237" t="str">
        <f>'t1'!B29</f>
        <v>0B8000</v>
      </c>
      <c r="C29" s="403"/>
      <c r="D29" s="404"/>
      <c r="E29" s="403"/>
      <c r="F29" s="404"/>
      <c r="G29" s="403"/>
      <c r="H29" s="405"/>
      <c r="I29" s="406"/>
      <c r="J29" s="405"/>
      <c r="K29" s="406"/>
      <c r="L29" s="405"/>
      <c r="M29" s="407"/>
      <c r="N29" s="408"/>
      <c r="O29" s="409">
        <f t="shared" si="0"/>
        <v>0</v>
      </c>
      <c r="P29" s="410">
        <f t="shared" si="0"/>
        <v>0</v>
      </c>
      <c r="Q29" s="411">
        <f>'t1'!M29</f>
        <v>0</v>
      </c>
    </row>
    <row r="30" spans="1:17" ht="14.1" customHeight="1" x14ac:dyDescent="0.2">
      <c r="A30" s="34" t="str">
        <f>'t1'!A30</f>
        <v xml:space="preserve">POSIZ. ECON. B7 - PROFILO ACCESSO B3  </v>
      </c>
      <c r="B30" s="237" t="str">
        <f>'t1'!B30</f>
        <v>0B7A00</v>
      </c>
      <c r="C30" s="403"/>
      <c r="D30" s="404">
        <v>1</v>
      </c>
      <c r="E30" s="403">
        <v>1</v>
      </c>
      <c r="F30" s="404">
        <v>1</v>
      </c>
      <c r="G30" s="403"/>
      <c r="H30" s="405"/>
      <c r="I30" s="406"/>
      <c r="J30" s="405"/>
      <c r="K30" s="406"/>
      <c r="L30" s="405"/>
      <c r="M30" s="407"/>
      <c r="N30" s="408"/>
      <c r="O30" s="409">
        <f t="shared" si="0"/>
        <v>1</v>
      </c>
      <c r="P30" s="410">
        <f t="shared" si="0"/>
        <v>2</v>
      </c>
      <c r="Q30" s="411">
        <f>'t1'!M30</f>
        <v>1</v>
      </c>
    </row>
    <row r="31" spans="1:17" ht="14.1" customHeight="1" x14ac:dyDescent="0.2">
      <c r="A31" s="34" t="str">
        <f>'t1'!A31</f>
        <v>POSIZ. ECON. B7 - PROFILO  ACCESSO B1</v>
      </c>
      <c r="B31" s="237" t="str">
        <f>'t1'!B31</f>
        <v>0B7000</v>
      </c>
      <c r="C31" s="403"/>
      <c r="D31" s="404"/>
      <c r="E31" s="403"/>
      <c r="F31" s="404">
        <v>1</v>
      </c>
      <c r="G31" s="403"/>
      <c r="H31" s="405"/>
      <c r="I31" s="406"/>
      <c r="J31" s="405"/>
      <c r="K31" s="406"/>
      <c r="L31" s="405"/>
      <c r="M31" s="407"/>
      <c r="N31" s="408"/>
      <c r="O31" s="409">
        <f t="shared" si="0"/>
        <v>0</v>
      </c>
      <c r="P31" s="410">
        <f t="shared" si="0"/>
        <v>1</v>
      </c>
      <c r="Q31" s="411">
        <f>'t1'!M31</f>
        <v>1</v>
      </c>
    </row>
    <row r="32" spans="1:17" ht="14.1" customHeight="1" x14ac:dyDescent="0.2">
      <c r="A32" s="34" t="str">
        <f>'t1'!A32</f>
        <v xml:space="preserve">POSIZ.ECON. B6 PROFILI ACCESSO B3 </v>
      </c>
      <c r="B32" s="237" t="str">
        <f>'t1'!B32</f>
        <v>038490</v>
      </c>
      <c r="C32" s="403"/>
      <c r="D32" s="404"/>
      <c r="E32" s="403"/>
      <c r="F32" s="404"/>
      <c r="G32" s="403"/>
      <c r="H32" s="405"/>
      <c r="I32" s="406">
        <v>1</v>
      </c>
      <c r="J32" s="405"/>
      <c r="K32" s="406"/>
      <c r="L32" s="405"/>
      <c r="M32" s="407"/>
      <c r="N32" s="408"/>
      <c r="O32" s="409">
        <f t="shared" si="0"/>
        <v>1</v>
      </c>
      <c r="P32" s="410">
        <f t="shared" si="0"/>
        <v>0</v>
      </c>
      <c r="Q32" s="411">
        <f>'t1'!M32</f>
        <v>1</v>
      </c>
    </row>
    <row r="33" spans="1:17" ht="14.1" customHeight="1" x14ac:dyDescent="0.2">
      <c r="A33" s="34" t="str">
        <f>'t1'!A33</f>
        <v>POSIZ.ECON. B6 PROFILI ACCESSO B1</v>
      </c>
      <c r="B33" s="237" t="str">
        <f>'t1'!B33</f>
        <v>038491</v>
      </c>
      <c r="C33" s="403"/>
      <c r="D33" s="404"/>
      <c r="E33" s="403"/>
      <c r="F33" s="404"/>
      <c r="G33" s="403"/>
      <c r="H33" s="405"/>
      <c r="I33" s="406"/>
      <c r="J33" s="405"/>
      <c r="K33" s="406"/>
      <c r="L33" s="405"/>
      <c r="M33" s="407"/>
      <c r="N33" s="408"/>
      <c r="O33" s="409">
        <f t="shared" si="0"/>
        <v>0</v>
      </c>
      <c r="P33" s="410">
        <f t="shared" si="0"/>
        <v>0</v>
      </c>
      <c r="Q33" s="411">
        <f>'t1'!M33</f>
        <v>0</v>
      </c>
    </row>
    <row r="34" spans="1:17" ht="14.1" customHeight="1" x14ac:dyDescent="0.2">
      <c r="A34" s="34" t="str">
        <f>'t1'!A34</f>
        <v>POSIZ.ECON. B5 PROFILI ACCESSO B3 -</v>
      </c>
      <c r="B34" s="237" t="str">
        <f>'t1'!B34</f>
        <v>037492</v>
      </c>
      <c r="C34" s="403"/>
      <c r="D34" s="404"/>
      <c r="E34" s="403"/>
      <c r="F34" s="404"/>
      <c r="G34" s="403"/>
      <c r="H34" s="405"/>
      <c r="I34" s="406"/>
      <c r="J34" s="405"/>
      <c r="K34" s="406"/>
      <c r="L34" s="405"/>
      <c r="M34" s="407"/>
      <c r="N34" s="408"/>
      <c r="O34" s="409">
        <f t="shared" si="0"/>
        <v>0</v>
      </c>
      <c r="P34" s="410">
        <f t="shared" si="0"/>
        <v>0</v>
      </c>
      <c r="Q34" s="411">
        <f>'t1'!M34</f>
        <v>0</v>
      </c>
    </row>
    <row r="35" spans="1:17" ht="14.1" customHeight="1" x14ac:dyDescent="0.2">
      <c r="A35" s="34" t="str">
        <f>'t1'!A35</f>
        <v>POSIZ.ECON. B5 PROFILI ACCESSO B1</v>
      </c>
      <c r="B35" s="237" t="str">
        <f>'t1'!B35</f>
        <v>037493</v>
      </c>
      <c r="C35" s="403"/>
      <c r="D35" s="404"/>
      <c r="E35" s="403"/>
      <c r="F35" s="404"/>
      <c r="G35" s="403">
        <v>1</v>
      </c>
      <c r="H35" s="405"/>
      <c r="I35" s="406"/>
      <c r="J35" s="405"/>
      <c r="K35" s="406"/>
      <c r="L35" s="405"/>
      <c r="M35" s="407"/>
      <c r="N35" s="408"/>
      <c r="O35" s="409">
        <f t="shared" si="0"/>
        <v>1</v>
      </c>
      <c r="P35" s="410">
        <f t="shared" si="0"/>
        <v>0</v>
      </c>
      <c r="Q35" s="411">
        <f>'t1'!M35</f>
        <v>1</v>
      </c>
    </row>
    <row r="36" spans="1:17" ht="14.1" customHeight="1" x14ac:dyDescent="0.2">
      <c r="A36" s="34" t="str">
        <f>'t1'!A36</f>
        <v xml:space="preserve">POSIZ.ECON. B4 PROFILI ACCESSO B3 </v>
      </c>
      <c r="B36" s="237" t="str">
        <f>'t1'!B36</f>
        <v>036494</v>
      </c>
      <c r="C36" s="403"/>
      <c r="D36" s="404"/>
      <c r="E36" s="403"/>
      <c r="F36" s="404"/>
      <c r="G36" s="403"/>
      <c r="H36" s="405"/>
      <c r="I36" s="406"/>
      <c r="J36" s="405"/>
      <c r="K36" s="406"/>
      <c r="L36" s="405"/>
      <c r="M36" s="407"/>
      <c r="N36" s="408"/>
      <c r="O36" s="409">
        <f t="shared" si="0"/>
        <v>0</v>
      </c>
      <c r="P36" s="410">
        <f t="shared" si="0"/>
        <v>0</v>
      </c>
      <c r="Q36" s="411">
        <f>'t1'!M36</f>
        <v>0</v>
      </c>
    </row>
    <row r="37" spans="1:17" ht="14.1" customHeight="1" x14ac:dyDescent="0.2">
      <c r="A37" s="34" t="str">
        <f>'t1'!A37</f>
        <v>POSIZ.ECON. B4 PROFILI ACCESSO B1</v>
      </c>
      <c r="B37" s="237" t="str">
        <f>'t1'!B37</f>
        <v>036495</v>
      </c>
      <c r="C37" s="403">
        <v>1</v>
      </c>
      <c r="D37" s="404"/>
      <c r="E37" s="403"/>
      <c r="F37" s="404"/>
      <c r="G37" s="403"/>
      <c r="H37" s="405"/>
      <c r="I37" s="406"/>
      <c r="J37" s="405"/>
      <c r="K37" s="406"/>
      <c r="L37" s="405"/>
      <c r="M37" s="407"/>
      <c r="N37" s="408"/>
      <c r="O37" s="409">
        <f t="shared" si="0"/>
        <v>1</v>
      </c>
      <c r="P37" s="410">
        <f t="shared" si="0"/>
        <v>0</v>
      </c>
      <c r="Q37" s="411">
        <f>'t1'!M37</f>
        <v>1</v>
      </c>
    </row>
    <row r="38" spans="1:17" ht="14.1" customHeight="1" x14ac:dyDescent="0.2">
      <c r="A38" s="34" t="str">
        <f>'t1'!A38</f>
        <v>POSIZIONE ECONOMICA DI ACCESSO B3</v>
      </c>
      <c r="B38" s="237" t="str">
        <f>'t1'!B38</f>
        <v>055000</v>
      </c>
      <c r="C38" s="403"/>
      <c r="D38" s="404"/>
      <c r="E38" s="403"/>
      <c r="F38" s="404"/>
      <c r="G38" s="403"/>
      <c r="H38" s="405"/>
      <c r="I38" s="406"/>
      <c r="J38" s="405"/>
      <c r="K38" s="406"/>
      <c r="L38" s="405"/>
      <c r="M38" s="407"/>
      <c r="N38" s="408"/>
      <c r="O38" s="409">
        <f t="shared" si="0"/>
        <v>0</v>
      </c>
      <c r="P38" s="410">
        <f t="shared" si="0"/>
        <v>0</v>
      </c>
      <c r="Q38" s="411">
        <f>'t1'!M38</f>
        <v>0</v>
      </c>
    </row>
    <row r="39" spans="1:17" ht="14.1" customHeight="1" x14ac:dyDescent="0.2">
      <c r="A39" s="34" t="str">
        <f>'t1'!A39</f>
        <v>POSIZIONE ECONOMICA B3</v>
      </c>
      <c r="B39" s="237" t="str">
        <f>'t1'!B39</f>
        <v>034000</v>
      </c>
      <c r="C39" s="403"/>
      <c r="D39" s="404"/>
      <c r="E39" s="403"/>
      <c r="F39" s="404"/>
      <c r="G39" s="403"/>
      <c r="H39" s="405"/>
      <c r="I39" s="406"/>
      <c r="J39" s="405"/>
      <c r="K39" s="406"/>
      <c r="L39" s="405"/>
      <c r="M39" s="407"/>
      <c r="N39" s="408"/>
      <c r="O39" s="409">
        <f t="shared" si="0"/>
        <v>0</v>
      </c>
      <c r="P39" s="410">
        <f t="shared" si="0"/>
        <v>0</v>
      </c>
      <c r="Q39" s="411">
        <f>'t1'!M39</f>
        <v>0</v>
      </c>
    </row>
    <row r="40" spans="1:17" ht="14.1" customHeight="1" x14ac:dyDescent="0.2">
      <c r="A40" s="34" t="str">
        <f>'t1'!A40</f>
        <v>POSIZIONE ECONOMICA B2</v>
      </c>
      <c r="B40" s="237" t="str">
        <f>'t1'!B40</f>
        <v>032000</v>
      </c>
      <c r="C40" s="403"/>
      <c r="D40" s="404"/>
      <c r="E40" s="403"/>
      <c r="F40" s="404"/>
      <c r="G40" s="403"/>
      <c r="H40" s="405"/>
      <c r="I40" s="406"/>
      <c r="J40" s="405"/>
      <c r="K40" s="406"/>
      <c r="L40" s="405"/>
      <c r="M40" s="407"/>
      <c r="N40" s="408"/>
      <c r="O40" s="409">
        <f t="shared" si="0"/>
        <v>0</v>
      </c>
      <c r="P40" s="410">
        <f t="shared" si="0"/>
        <v>0</v>
      </c>
      <c r="Q40" s="411">
        <f>'t1'!M40</f>
        <v>0</v>
      </c>
    </row>
    <row r="41" spans="1:17" ht="14.1" customHeight="1" x14ac:dyDescent="0.2">
      <c r="A41" s="34" t="str">
        <f>'t1'!A41</f>
        <v>POSIZIONE ECONOMICA DI ACCESSO B1</v>
      </c>
      <c r="B41" s="237" t="str">
        <f>'t1'!B41</f>
        <v>054000</v>
      </c>
      <c r="C41" s="403"/>
      <c r="D41" s="404"/>
      <c r="E41" s="403"/>
      <c r="F41" s="404"/>
      <c r="G41" s="403"/>
      <c r="H41" s="405"/>
      <c r="I41" s="406"/>
      <c r="J41" s="405"/>
      <c r="K41" s="406"/>
      <c r="L41" s="405"/>
      <c r="M41" s="407"/>
      <c r="N41" s="408"/>
      <c r="O41" s="409">
        <f t="shared" si="0"/>
        <v>0</v>
      </c>
      <c r="P41" s="410">
        <f t="shared" si="0"/>
        <v>0</v>
      </c>
      <c r="Q41" s="411">
        <f>'t1'!M41</f>
        <v>0</v>
      </c>
    </row>
    <row r="42" spans="1:17" ht="14.1" customHeight="1" x14ac:dyDescent="0.2">
      <c r="A42" s="34" t="str">
        <f>'t1'!A42</f>
        <v>POSIZIONE ECONOMICA A6</v>
      </c>
      <c r="B42" s="237" t="str">
        <f>'t1'!B42</f>
        <v>0A6000</v>
      </c>
      <c r="C42" s="403"/>
      <c r="D42" s="404"/>
      <c r="E42" s="403"/>
      <c r="F42" s="404"/>
      <c r="G42" s="403"/>
      <c r="H42" s="405"/>
      <c r="I42" s="406"/>
      <c r="J42" s="405"/>
      <c r="K42" s="406"/>
      <c r="L42" s="405"/>
      <c r="M42" s="407"/>
      <c r="N42" s="408"/>
      <c r="O42" s="409">
        <f t="shared" si="0"/>
        <v>0</v>
      </c>
      <c r="P42" s="410">
        <f t="shared" si="0"/>
        <v>0</v>
      </c>
      <c r="Q42" s="411">
        <f>'t1'!M42</f>
        <v>0</v>
      </c>
    </row>
    <row r="43" spans="1:17" ht="14.1" customHeight="1" x14ac:dyDescent="0.2">
      <c r="A43" s="34" t="str">
        <f>'t1'!A43</f>
        <v>POSIZIONE ECONOMICA A5</v>
      </c>
      <c r="B43" s="237" t="str">
        <f>'t1'!B43</f>
        <v>0A5000</v>
      </c>
      <c r="C43" s="403">
        <v>2</v>
      </c>
      <c r="D43" s="404"/>
      <c r="E43" s="403"/>
      <c r="F43" s="404"/>
      <c r="G43" s="403"/>
      <c r="H43" s="405"/>
      <c r="I43" s="406"/>
      <c r="J43" s="405"/>
      <c r="K43" s="406"/>
      <c r="L43" s="405"/>
      <c r="M43" s="407"/>
      <c r="N43" s="408"/>
      <c r="O43" s="409">
        <f t="shared" si="0"/>
        <v>2</v>
      </c>
      <c r="P43" s="410">
        <f t="shared" si="0"/>
        <v>0</v>
      </c>
      <c r="Q43" s="411">
        <f>'t1'!M43</f>
        <v>1</v>
      </c>
    </row>
    <row r="44" spans="1:17" ht="14.1" customHeight="1" x14ac:dyDescent="0.2">
      <c r="A44" s="34" t="str">
        <f>'t1'!A44</f>
        <v>POSIZIONE ECONOMICA A4</v>
      </c>
      <c r="B44" s="237" t="str">
        <f>'t1'!B44</f>
        <v>028000</v>
      </c>
      <c r="C44" s="403"/>
      <c r="D44" s="404"/>
      <c r="E44" s="403"/>
      <c r="F44" s="404"/>
      <c r="G44" s="403"/>
      <c r="H44" s="405"/>
      <c r="I44" s="406"/>
      <c r="J44" s="405"/>
      <c r="K44" s="406"/>
      <c r="L44" s="405"/>
      <c r="M44" s="407"/>
      <c r="N44" s="408"/>
      <c r="O44" s="409">
        <f t="shared" si="0"/>
        <v>0</v>
      </c>
      <c r="P44" s="410">
        <f t="shared" si="0"/>
        <v>0</v>
      </c>
      <c r="Q44" s="411">
        <f>'t1'!M44</f>
        <v>0</v>
      </c>
    </row>
    <row r="45" spans="1:17" ht="14.1" customHeight="1" x14ac:dyDescent="0.2">
      <c r="A45" s="34" t="str">
        <f>'t1'!A45</f>
        <v>POSIZIONE ECONOMICA A3</v>
      </c>
      <c r="B45" s="237" t="str">
        <f>'t1'!B45</f>
        <v>027000</v>
      </c>
      <c r="C45" s="403"/>
      <c r="D45" s="404"/>
      <c r="E45" s="403"/>
      <c r="F45" s="404"/>
      <c r="G45" s="403"/>
      <c r="H45" s="405"/>
      <c r="I45" s="406"/>
      <c r="J45" s="405"/>
      <c r="K45" s="406"/>
      <c r="L45" s="405"/>
      <c r="M45" s="407"/>
      <c r="N45" s="408"/>
      <c r="O45" s="409">
        <f t="shared" si="0"/>
        <v>0</v>
      </c>
      <c r="P45" s="410">
        <f t="shared" si="0"/>
        <v>0</v>
      </c>
      <c r="Q45" s="411">
        <f>'t1'!M45</f>
        <v>0</v>
      </c>
    </row>
    <row r="46" spans="1:17" ht="14.1" customHeight="1" x14ac:dyDescent="0.2">
      <c r="A46" s="34" t="str">
        <f>'t1'!A46</f>
        <v>POSIZIONE ECONOMICA A2</v>
      </c>
      <c r="B46" s="237" t="str">
        <f>'t1'!B46</f>
        <v>025000</v>
      </c>
      <c r="C46" s="403"/>
      <c r="D46" s="404"/>
      <c r="E46" s="403"/>
      <c r="F46" s="404"/>
      <c r="G46" s="403"/>
      <c r="H46" s="405"/>
      <c r="I46" s="406"/>
      <c r="J46" s="405"/>
      <c r="K46" s="406"/>
      <c r="L46" s="405"/>
      <c r="M46" s="407"/>
      <c r="N46" s="408"/>
      <c r="O46" s="409">
        <f t="shared" si="0"/>
        <v>0</v>
      </c>
      <c r="P46" s="410">
        <f t="shared" si="0"/>
        <v>0</v>
      </c>
      <c r="Q46" s="411">
        <f>'t1'!M46</f>
        <v>0</v>
      </c>
    </row>
    <row r="47" spans="1:17" ht="14.1" customHeight="1" x14ac:dyDescent="0.2">
      <c r="A47" s="34" t="str">
        <f>'t1'!A47</f>
        <v>POSIZIONE ECONOMICA A1</v>
      </c>
      <c r="B47" s="237" t="str">
        <f>'t1'!B47</f>
        <v>0A1000</v>
      </c>
      <c r="C47" s="403"/>
      <c r="D47" s="404"/>
      <c r="E47" s="403"/>
      <c r="F47" s="404"/>
      <c r="G47" s="403"/>
      <c r="H47" s="405"/>
      <c r="I47" s="406"/>
      <c r="J47" s="405"/>
      <c r="K47" s="406"/>
      <c r="L47" s="405"/>
      <c r="M47" s="407"/>
      <c r="N47" s="408"/>
      <c r="O47" s="409">
        <f t="shared" si="0"/>
        <v>0</v>
      </c>
      <c r="P47" s="410">
        <f t="shared" si="0"/>
        <v>0</v>
      </c>
      <c r="Q47" s="411">
        <f>'t1'!M47</f>
        <v>0</v>
      </c>
    </row>
    <row r="48" spans="1:17" ht="14.1" customHeight="1" x14ac:dyDescent="0.2">
      <c r="A48" s="34" t="str">
        <f>'t1'!A48</f>
        <v>CONTRATTISTI (a)</v>
      </c>
      <c r="B48" s="237" t="str">
        <f>'t1'!B48</f>
        <v>000061</v>
      </c>
      <c r="C48" s="403"/>
      <c r="D48" s="404"/>
      <c r="E48" s="403"/>
      <c r="F48" s="404"/>
      <c r="G48" s="403"/>
      <c r="H48" s="405"/>
      <c r="I48" s="406"/>
      <c r="J48" s="405"/>
      <c r="K48" s="406"/>
      <c r="L48" s="405"/>
      <c r="M48" s="407"/>
      <c r="N48" s="408"/>
      <c r="O48" s="409">
        <f>SUM(C48,E48,G48,I48,K48,M48)</f>
        <v>0</v>
      </c>
      <c r="P48" s="410">
        <f>SUM(D48,F48,H48,J48,L48,N48)</f>
        <v>0</v>
      </c>
      <c r="Q48" s="411">
        <f>'t1'!M48</f>
        <v>0</v>
      </c>
    </row>
    <row r="49" spans="1:20" ht="14.1" customHeight="1" thickBot="1" x14ac:dyDescent="0.25">
      <c r="A49" s="34" t="str">
        <f>'t1'!A49</f>
        <v>COLLABORATORE A T.D. ART. 90 TUEL (b)</v>
      </c>
      <c r="B49" s="237" t="str">
        <f>'t1'!B49</f>
        <v>000096</v>
      </c>
      <c r="C49" s="403"/>
      <c r="D49" s="404"/>
      <c r="E49" s="403"/>
      <c r="F49" s="404"/>
      <c r="G49" s="403"/>
      <c r="H49" s="405"/>
      <c r="I49" s="406"/>
      <c r="J49" s="405"/>
      <c r="K49" s="406"/>
      <c r="L49" s="405"/>
      <c r="M49" s="407"/>
      <c r="N49" s="408"/>
      <c r="O49" s="409">
        <f t="shared" si="0"/>
        <v>0</v>
      </c>
      <c r="P49" s="410">
        <f t="shared" si="0"/>
        <v>0</v>
      </c>
      <c r="Q49" s="411">
        <f>'t1'!M49</f>
        <v>0</v>
      </c>
    </row>
    <row r="50" spans="1:20" ht="12" customHeight="1" thickTop="1" thickBot="1" x14ac:dyDescent="0.25">
      <c r="A50" s="412" t="s">
        <v>96</v>
      </c>
      <c r="B50" s="413"/>
      <c r="C50" s="414">
        <f t="shared" ref="C50:P50" si="1">SUM(C6:C49)</f>
        <v>3</v>
      </c>
      <c r="D50" s="415">
        <f t="shared" si="1"/>
        <v>6</v>
      </c>
      <c r="E50" s="414">
        <f t="shared" si="1"/>
        <v>10</v>
      </c>
      <c r="F50" s="415">
        <f t="shared" si="1"/>
        <v>31</v>
      </c>
      <c r="G50" s="414">
        <f t="shared" si="1"/>
        <v>1</v>
      </c>
      <c r="H50" s="415">
        <f t="shared" si="1"/>
        <v>3</v>
      </c>
      <c r="I50" s="416">
        <f>SUM(I6:I49)</f>
        <v>13</v>
      </c>
      <c r="J50" s="415">
        <f>SUM(J6:J49)</f>
        <v>35</v>
      </c>
      <c r="K50" s="416">
        <f>SUM(K6:K49)</f>
        <v>0</v>
      </c>
      <c r="L50" s="415">
        <f>SUM(L6:L49)</f>
        <v>0</v>
      </c>
      <c r="M50" s="417">
        <f t="shared" si="1"/>
        <v>0</v>
      </c>
      <c r="N50" s="415">
        <f t="shared" si="1"/>
        <v>0</v>
      </c>
      <c r="O50" s="414">
        <f t="shared" si="1"/>
        <v>27</v>
      </c>
      <c r="P50" s="415">
        <f t="shared" si="1"/>
        <v>75</v>
      </c>
    </row>
    <row r="51" spans="1:20" ht="18" customHeight="1" x14ac:dyDescent="0.2">
      <c r="A51" s="4" t="str">
        <f>'t1'!$A$51</f>
        <v>(a) personale a tempo indeterminato al quale viene applicato un contratto di lavoro di tipo privatistico (es.:tipografico,chimico,edile,metalmeccanico,portierato, ecc.)</v>
      </c>
      <c r="B51" s="5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15"/>
      <c r="P51" s="352"/>
      <c r="Q51" s="352"/>
      <c r="R51" s="352"/>
      <c r="S51" s="352"/>
      <c r="T51" s="352"/>
    </row>
    <row r="52" spans="1:20" s="4" customFormat="1" ht="11.25" x14ac:dyDescent="0.2">
      <c r="A52" s="4" t="str">
        <f>'t1'!$A$52</f>
        <v>(b) cfr." istruzioni generali e specifiche di comparto" e "glossario"</v>
      </c>
      <c r="B52" s="52"/>
    </row>
  </sheetData>
  <sheetProtection password="EA98" sheet="1" formatColumns="0" selectLockedCells="1"/>
  <mergeCells count="6">
    <mergeCell ref="A1:N1"/>
    <mergeCell ref="M3:P3"/>
    <mergeCell ref="G4:H4"/>
    <mergeCell ref="I4:J4"/>
    <mergeCell ref="K4:L4"/>
    <mergeCell ref="M4:N4"/>
  </mergeCells>
  <conditionalFormatting sqref="A6:P49">
    <cfRule type="expression" dxfId="7" priority="1" stopIfTrue="1">
      <formula>$Q6&gt;0</formula>
    </cfRule>
  </conditionalFormatting>
  <printOptions horizontalCentered="1" verticalCentered="1"/>
  <pageMargins left="0" right="0" top="0.19685039370078741" bottom="0.15748031496062992" header="0.19685039370078741" footer="0.15748031496062992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AZ52"/>
  <sheetViews>
    <sheetView showGridLines="0" zoomScaleNormal="100" workbookViewId="0">
      <pane xSplit="2" ySplit="5" topLeftCell="V24" activePane="bottomRight" state="frozen"/>
      <selection activeCell="AB27" sqref="AB27"/>
      <selection pane="topRight" activeCell="AB27" sqref="AB27"/>
      <selection pane="bottomLeft" activeCell="AB27" sqref="AB27"/>
      <selection pane="bottomRight" activeCell="AB27" sqref="AB27"/>
    </sheetView>
  </sheetViews>
  <sheetFormatPr defaultRowHeight="17.25" customHeight="1" x14ac:dyDescent="0.2"/>
  <cols>
    <col min="1" max="1" width="42.33203125" style="4" customWidth="1"/>
    <col min="2" max="2" width="8.6640625" style="52" bestFit="1" customWidth="1"/>
    <col min="3" max="26" width="7.83203125" style="4" customWidth="1"/>
    <col min="27" max="48" width="8.5" style="4" customWidth="1"/>
    <col min="49" max="49" width="15.1640625" style="419" bestFit="1" customWidth="1"/>
    <col min="50" max="51" width="8.6640625" style="4" customWidth="1"/>
    <col min="52" max="52" width="0" style="4" hidden="1" customWidth="1"/>
    <col min="53" max="16384" width="9.33203125" style="4"/>
  </cols>
  <sheetData>
    <row r="1" spans="1:52" ht="43.5" customHeight="1" x14ac:dyDescent="0.2">
      <c r="A1" s="418" t="s">
        <v>219</v>
      </c>
      <c r="B1" s="153"/>
      <c r="C1" s="151" t="str">
        <f>'t1'!A1</f>
        <v>REGIONI ED AUTONOMIE LOCALI - anno 2018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Z1" s="56"/>
      <c r="AA1" s="151" t="str">
        <f>C1</f>
        <v>REGIONI ED AUTONOMIE LOCALI - anno 2018</v>
      </c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V1" s="56"/>
      <c r="AY1" s="56"/>
    </row>
    <row r="2" spans="1:52" ht="30" customHeight="1" thickBot="1" x14ac:dyDescent="0.25">
      <c r="A2" s="420"/>
      <c r="S2" s="154"/>
      <c r="T2" s="154"/>
      <c r="U2" s="154"/>
      <c r="V2" s="154"/>
      <c r="W2" s="154"/>
      <c r="X2" s="154"/>
      <c r="Y2" s="154"/>
      <c r="Z2" s="154"/>
      <c r="AO2" s="154"/>
      <c r="AP2" s="154"/>
      <c r="AQ2" s="154"/>
      <c r="AR2" s="154"/>
      <c r="AS2" s="154"/>
      <c r="AT2" s="154"/>
      <c r="AU2" s="154"/>
      <c r="AV2" s="154"/>
    </row>
    <row r="3" spans="1:52" ht="12" thickBot="1" x14ac:dyDescent="0.25">
      <c r="A3" s="421"/>
      <c r="B3" s="422" t="s">
        <v>100</v>
      </c>
      <c r="C3" s="423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65"/>
      <c r="Y3" s="65"/>
      <c r="Z3" s="42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6"/>
      <c r="AX3" s="426"/>
      <c r="AY3" s="427"/>
    </row>
    <row r="4" spans="1:52" ht="34.5" thickTop="1" x14ac:dyDescent="0.2">
      <c r="A4" s="428" t="s">
        <v>200</v>
      </c>
      <c r="B4" s="429" t="s">
        <v>220</v>
      </c>
      <c r="C4" s="430" t="s">
        <v>221</v>
      </c>
      <c r="D4" s="431"/>
      <c r="E4" s="69" t="s">
        <v>222</v>
      </c>
      <c r="F4" s="431"/>
      <c r="G4" s="71" t="s">
        <v>223</v>
      </c>
      <c r="H4" s="432"/>
      <c r="I4" s="69" t="s">
        <v>224</v>
      </c>
      <c r="J4" s="69"/>
      <c r="K4" s="69" t="s">
        <v>225</v>
      </c>
      <c r="L4" s="69"/>
      <c r="M4" s="69" t="s">
        <v>226</v>
      </c>
      <c r="N4" s="433"/>
      <c r="O4" s="69" t="s">
        <v>227</v>
      </c>
      <c r="P4" s="69"/>
      <c r="Q4" s="69" t="s">
        <v>228</v>
      </c>
      <c r="R4" s="431"/>
      <c r="S4" s="434" t="s">
        <v>229</v>
      </c>
      <c r="T4" s="69"/>
      <c r="U4" s="69" t="s">
        <v>230</v>
      </c>
      <c r="V4" s="435"/>
      <c r="W4" s="69" t="s">
        <v>231</v>
      </c>
      <c r="X4" s="436"/>
      <c r="Y4" s="69" t="s">
        <v>232</v>
      </c>
      <c r="Z4" s="436"/>
      <c r="AA4" s="69" t="s">
        <v>233</v>
      </c>
      <c r="AB4" s="436"/>
      <c r="AC4" s="69" t="s">
        <v>234</v>
      </c>
      <c r="AD4" s="435"/>
      <c r="AE4" s="69" t="s">
        <v>235</v>
      </c>
      <c r="AF4" s="69"/>
      <c r="AG4" s="69" t="s">
        <v>236</v>
      </c>
      <c r="AH4" s="437"/>
      <c r="AI4" s="69" t="s">
        <v>237</v>
      </c>
      <c r="AJ4" s="435"/>
      <c r="AK4" s="69" t="s">
        <v>238</v>
      </c>
      <c r="AL4" s="69"/>
      <c r="AM4" s="69" t="s">
        <v>239</v>
      </c>
      <c r="AN4" s="435"/>
      <c r="AO4" s="69" t="s">
        <v>240</v>
      </c>
      <c r="AP4" s="436"/>
      <c r="AQ4" s="69" t="s">
        <v>241</v>
      </c>
      <c r="AR4" s="436"/>
      <c r="AS4" s="435" t="s">
        <v>242</v>
      </c>
      <c r="AT4" s="430"/>
      <c r="AU4" s="435" t="s">
        <v>96</v>
      </c>
      <c r="AV4" s="437"/>
      <c r="AX4" s="438" t="s">
        <v>243</v>
      </c>
      <c r="AY4" s="439"/>
    </row>
    <row r="5" spans="1:52" s="445" customFormat="1" ht="12" thickBot="1" x14ac:dyDescent="0.25">
      <c r="A5" s="176" t="s">
        <v>141</v>
      </c>
      <c r="B5" s="440"/>
      <c r="C5" s="31" t="s">
        <v>6</v>
      </c>
      <c r="D5" s="32" t="s">
        <v>7</v>
      </c>
      <c r="E5" s="31" t="s">
        <v>6</v>
      </c>
      <c r="F5" s="32" t="s">
        <v>7</v>
      </c>
      <c r="G5" s="31" t="s">
        <v>6</v>
      </c>
      <c r="H5" s="32" t="s">
        <v>7</v>
      </c>
      <c r="I5" s="31" t="s">
        <v>6</v>
      </c>
      <c r="J5" s="32" t="s">
        <v>7</v>
      </c>
      <c r="K5" s="31" t="s">
        <v>6</v>
      </c>
      <c r="L5" s="32" t="s">
        <v>7</v>
      </c>
      <c r="M5" s="31" t="s">
        <v>6</v>
      </c>
      <c r="N5" s="33" t="s">
        <v>7</v>
      </c>
      <c r="O5" s="31" t="s">
        <v>6</v>
      </c>
      <c r="P5" s="33" t="s">
        <v>7</v>
      </c>
      <c r="Q5" s="31" t="s">
        <v>6</v>
      </c>
      <c r="R5" s="33" t="s">
        <v>7</v>
      </c>
      <c r="S5" s="31" t="s">
        <v>6</v>
      </c>
      <c r="T5" s="33" t="s">
        <v>7</v>
      </c>
      <c r="U5" s="31" t="s">
        <v>6</v>
      </c>
      <c r="V5" s="33" t="s">
        <v>7</v>
      </c>
      <c r="W5" s="31" t="s">
        <v>6</v>
      </c>
      <c r="X5" s="32" t="s">
        <v>7</v>
      </c>
      <c r="Y5" s="31" t="s">
        <v>6</v>
      </c>
      <c r="Z5" s="32" t="s">
        <v>7</v>
      </c>
      <c r="AA5" s="31" t="s">
        <v>6</v>
      </c>
      <c r="AB5" s="32" t="s">
        <v>7</v>
      </c>
      <c r="AC5" s="31" t="s">
        <v>6</v>
      </c>
      <c r="AD5" s="33" t="s">
        <v>7</v>
      </c>
      <c r="AE5" s="31" t="s">
        <v>6</v>
      </c>
      <c r="AF5" s="33" t="s">
        <v>7</v>
      </c>
      <c r="AG5" s="31" t="s">
        <v>6</v>
      </c>
      <c r="AH5" s="33" t="s">
        <v>7</v>
      </c>
      <c r="AI5" s="31" t="s">
        <v>6</v>
      </c>
      <c r="AJ5" s="33" t="s">
        <v>7</v>
      </c>
      <c r="AK5" s="31" t="s">
        <v>6</v>
      </c>
      <c r="AL5" s="33" t="s">
        <v>7</v>
      </c>
      <c r="AM5" s="31" t="s">
        <v>6</v>
      </c>
      <c r="AN5" s="33" t="s">
        <v>7</v>
      </c>
      <c r="AO5" s="31" t="s">
        <v>6</v>
      </c>
      <c r="AP5" s="32" t="s">
        <v>7</v>
      </c>
      <c r="AQ5" s="31" t="s">
        <v>6</v>
      </c>
      <c r="AR5" s="32" t="s">
        <v>7</v>
      </c>
      <c r="AS5" s="441" t="s">
        <v>6</v>
      </c>
      <c r="AT5" s="32" t="s">
        <v>7</v>
      </c>
      <c r="AU5" s="441" t="s">
        <v>6</v>
      </c>
      <c r="AV5" s="33" t="s">
        <v>7</v>
      </c>
      <c r="AW5" s="442"/>
      <c r="AX5" s="443" t="s">
        <v>6</v>
      </c>
      <c r="AY5" s="444" t="s">
        <v>7</v>
      </c>
    </row>
    <row r="6" spans="1:52" ht="12.75" customHeight="1" thickTop="1" x14ac:dyDescent="0.2">
      <c r="A6" s="184" t="str">
        <f>'t1'!A6</f>
        <v>SEGRETARIO A</v>
      </c>
      <c r="B6" s="232" t="str">
        <f>'t1'!B6</f>
        <v>0D0102</v>
      </c>
      <c r="C6" s="446"/>
      <c r="D6" s="46"/>
      <c r="E6" s="446"/>
      <c r="F6" s="46"/>
      <c r="G6" s="446"/>
      <c r="H6" s="46"/>
      <c r="I6" s="446"/>
      <c r="J6" s="46"/>
      <c r="K6" s="446"/>
      <c r="L6" s="46"/>
      <c r="M6" s="446"/>
      <c r="N6" s="46"/>
      <c r="O6" s="446"/>
      <c r="P6" s="46"/>
      <c r="Q6" s="446"/>
      <c r="R6" s="46"/>
      <c r="S6" s="446"/>
      <c r="T6" s="46"/>
      <c r="U6" s="446"/>
      <c r="V6" s="46"/>
      <c r="W6" s="446"/>
      <c r="X6" s="46"/>
      <c r="Y6" s="446"/>
      <c r="Z6" s="46"/>
      <c r="AA6" s="446"/>
      <c r="AB6" s="46"/>
      <c r="AC6" s="446"/>
      <c r="AD6" s="46"/>
      <c r="AE6" s="446"/>
      <c r="AF6" s="46"/>
      <c r="AG6" s="446"/>
      <c r="AH6" s="46"/>
      <c r="AI6" s="446"/>
      <c r="AJ6" s="46"/>
      <c r="AK6" s="446"/>
      <c r="AL6" s="46"/>
      <c r="AM6" s="446"/>
      <c r="AN6" s="46"/>
      <c r="AO6" s="446"/>
      <c r="AP6" s="46"/>
      <c r="AQ6" s="446"/>
      <c r="AR6" s="46"/>
      <c r="AS6" s="446"/>
      <c r="AT6" s="46"/>
      <c r="AU6" s="447">
        <f>SUM(S6,U6,W6,Y6,C6,E6,G6,I6,K6,M6,O6,Q6,AA6,AC6,AE6,AG6,AI6,AK6,AM6,AO6,AQ6,AS6)</f>
        <v>0</v>
      </c>
      <c r="AV6" s="448">
        <f>SUM(T6,V6,X6,Z6,D6,F6,H6,J6,L6,N6,P6,R6,AB6,AD6,AF6,AH6,AJ6,AL6,AN6,AP6,AR6,AT6)</f>
        <v>0</v>
      </c>
      <c r="AW6" s="449" t="str">
        <f>IF((AU6+AV6)=(AX6+AY6),"OK","Controllare totale")</f>
        <v>OK</v>
      </c>
      <c r="AX6" s="450">
        <f>'t1'!K6-'t3'!C6-'t3'!E6-'t3'!G6-'t3'!I6-'t3'!K6+'t3'!M6+'t3'!O6+'t3'!Q6</f>
        <v>0</v>
      </c>
      <c r="AY6" s="451">
        <f>'t1'!L6-'t3'!D6-'t3'!F6-'t3'!H6-'t3'!J6-'t3'!L6+'t3'!N6+'t3'!P6+'t3'!R6</f>
        <v>0</v>
      </c>
      <c r="AZ6" s="42">
        <f>'t1'!M6</f>
        <v>0</v>
      </c>
    </row>
    <row r="7" spans="1:52" ht="12.75" customHeight="1" x14ac:dyDescent="0.2">
      <c r="A7" s="184" t="str">
        <f>'t1'!A7</f>
        <v>SEGRETARIO B</v>
      </c>
      <c r="B7" s="232" t="str">
        <f>'t1'!B7</f>
        <v>0D0103</v>
      </c>
      <c r="C7" s="446"/>
      <c r="D7" s="46"/>
      <c r="E7" s="446"/>
      <c r="F7" s="46"/>
      <c r="G7" s="446"/>
      <c r="H7" s="46"/>
      <c r="I7" s="446"/>
      <c r="J7" s="46"/>
      <c r="K7" s="446"/>
      <c r="L7" s="46"/>
      <c r="M7" s="446"/>
      <c r="N7" s="46"/>
      <c r="O7" s="446"/>
      <c r="P7" s="46"/>
      <c r="Q7" s="446"/>
      <c r="R7" s="46"/>
      <c r="S7" s="446"/>
      <c r="T7" s="46"/>
      <c r="U7" s="446"/>
      <c r="V7" s="46"/>
      <c r="W7" s="446"/>
      <c r="X7" s="46"/>
      <c r="Y7" s="446"/>
      <c r="Z7" s="46"/>
      <c r="AA7" s="446"/>
      <c r="AB7" s="46"/>
      <c r="AC7" s="446"/>
      <c r="AD7" s="46"/>
      <c r="AE7" s="446"/>
      <c r="AF7" s="46"/>
      <c r="AG7" s="446"/>
      <c r="AH7" s="46"/>
      <c r="AI7" s="446"/>
      <c r="AJ7" s="46"/>
      <c r="AK7" s="446"/>
      <c r="AL7" s="46"/>
      <c r="AM7" s="446"/>
      <c r="AN7" s="46"/>
      <c r="AO7" s="446"/>
      <c r="AP7" s="46"/>
      <c r="AQ7" s="446"/>
      <c r="AR7" s="46"/>
      <c r="AS7" s="446"/>
      <c r="AT7" s="46"/>
      <c r="AU7" s="447">
        <f>SUM(C7,E7,G7,I7,K7,M7,O7,Q7,S7,U7,W7,Y7,AA7,AC7,AE7,AG7,AI7,AK7,AM7,AO7,AQ7,AS7)</f>
        <v>0</v>
      </c>
      <c r="AV7" s="448">
        <f t="shared" ref="AV7:AV49" si="0">SUM(T7,V7,X7,Z7,D7,F7,H7,J7,L7,N7,P7,R7,AB7,AD7,AF7,AH7,AJ7,AL7,AN7,AP7,AR7,AT7)</f>
        <v>0</v>
      </c>
      <c r="AW7" s="449" t="str">
        <f t="shared" ref="AW7:AW50" si="1">IF((AU7+AV7)=(AX7+AY7),"OK","Controllare totale")</f>
        <v>OK</v>
      </c>
      <c r="AX7" s="452">
        <f>'t1'!K7-'t3'!C7-'t3'!E7-'t3'!G7-'t3'!I7-'t3'!K7+'t3'!M7+'t3'!O7+'t3'!Q7</f>
        <v>0</v>
      </c>
      <c r="AY7" s="453">
        <f>'t1'!L7-'t3'!D7-'t3'!F7-'t3'!H7-'t3'!J7-'t3'!L7+'t3'!N7+'t3'!P7+'t3'!R7</f>
        <v>0</v>
      </c>
      <c r="AZ7" s="42">
        <f>'t1'!M7</f>
        <v>0</v>
      </c>
    </row>
    <row r="8" spans="1:52" ht="12.75" customHeight="1" x14ac:dyDescent="0.2">
      <c r="A8" s="184" t="str">
        <f>'t1'!A8</f>
        <v>SEGRETARIO C</v>
      </c>
      <c r="B8" s="232" t="str">
        <f>'t1'!B8</f>
        <v>0D0485</v>
      </c>
      <c r="C8" s="446"/>
      <c r="D8" s="46"/>
      <c r="E8" s="446"/>
      <c r="F8" s="46"/>
      <c r="G8" s="446"/>
      <c r="H8" s="46"/>
      <c r="I8" s="446"/>
      <c r="J8" s="46"/>
      <c r="K8" s="446"/>
      <c r="L8" s="46"/>
      <c r="M8" s="446"/>
      <c r="N8" s="46"/>
      <c r="O8" s="446"/>
      <c r="P8" s="46"/>
      <c r="Q8" s="446"/>
      <c r="R8" s="46"/>
      <c r="S8" s="446"/>
      <c r="T8" s="46"/>
      <c r="U8" s="446"/>
      <c r="V8" s="46"/>
      <c r="W8" s="446"/>
      <c r="X8" s="46"/>
      <c r="Y8" s="446"/>
      <c r="Z8" s="46"/>
      <c r="AA8" s="446"/>
      <c r="AB8" s="46"/>
      <c r="AC8" s="446"/>
      <c r="AD8" s="46"/>
      <c r="AE8" s="446"/>
      <c r="AF8" s="46"/>
      <c r="AG8" s="446"/>
      <c r="AH8" s="46"/>
      <c r="AI8" s="446"/>
      <c r="AJ8" s="46"/>
      <c r="AK8" s="446"/>
      <c r="AL8" s="46"/>
      <c r="AM8" s="446"/>
      <c r="AN8" s="46"/>
      <c r="AO8" s="446"/>
      <c r="AP8" s="46"/>
      <c r="AQ8" s="446"/>
      <c r="AR8" s="46"/>
      <c r="AS8" s="446"/>
      <c r="AT8" s="46"/>
      <c r="AU8" s="447">
        <f>SUM(S8,U8,W8,Y8,C8,E8,G8,I8,K8,M8,O8,Q8,AA8,AC8,AE8,AG8,AI8,AK8,AM8,AO8,AQ8,AS8)</f>
        <v>0</v>
      </c>
      <c r="AV8" s="448">
        <f t="shared" si="0"/>
        <v>0</v>
      </c>
      <c r="AW8" s="449" t="str">
        <f t="shared" si="1"/>
        <v>OK</v>
      </c>
      <c r="AX8" s="452">
        <f>'t1'!K8-'t3'!C8-'t3'!E8-'t3'!G8-'t3'!I8-'t3'!K8+'t3'!M8+'t3'!O8+'t3'!Q8</f>
        <v>0</v>
      </c>
      <c r="AY8" s="453">
        <f>'t1'!L8-'t3'!D8-'t3'!F8-'t3'!H8-'t3'!J8-'t3'!L8+'t3'!N8+'t3'!P8+'t3'!R8</f>
        <v>0</v>
      </c>
      <c r="AZ8" s="42">
        <f>'t1'!M8</f>
        <v>0</v>
      </c>
    </row>
    <row r="9" spans="1:52" ht="12.75" customHeight="1" x14ac:dyDescent="0.2">
      <c r="A9" s="184" t="str">
        <f>'t1'!A9</f>
        <v>SEGRETARIO GENERALE CCIAA</v>
      </c>
      <c r="B9" s="232" t="str">
        <f>'t1'!B9</f>
        <v>0D0104</v>
      </c>
      <c r="C9" s="446"/>
      <c r="D9" s="46"/>
      <c r="E9" s="446"/>
      <c r="F9" s="46"/>
      <c r="G9" s="446"/>
      <c r="H9" s="46"/>
      <c r="I9" s="446"/>
      <c r="J9" s="46"/>
      <c r="K9" s="446"/>
      <c r="L9" s="46"/>
      <c r="M9" s="446"/>
      <c r="N9" s="46"/>
      <c r="O9" s="446"/>
      <c r="P9" s="46"/>
      <c r="Q9" s="446"/>
      <c r="R9" s="46"/>
      <c r="S9" s="446"/>
      <c r="T9" s="46"/>
      <c r="U9" s="446"/>
      <c r="V9" s="46"/>
      <c r="W9" s="446"/>
      <c r="X9" s="46"/>
      <c r="Y9" s="446"/>
      <c r="Z9" s="46"/>
      <c r="AA9" s="446"/>
      <c r="AB9" s="46"/>
      <c r="AC9" s="446"/>
      <c r="AD9" s="46"/>
      <c r="AE9" s="446"/>
      <c r="AF9" s="46"/>
      <c r="AG9" s="446"/>
      <c r="AH9" s="46"/>
      <c r="AI9" s="446"/>
      <c r="AJ9" s="46"/>
      <c r="AK9" s="446"/>
      <c r="AL9" s="46"/>
      <c r="AM9" s="446"/>
      <c r="AN9" s="46"/>
      <c r="AO9" s="446"/>
      <c r="AP9" s="46"/>
      <c r="AQ9" s="446"/>
      <c r="AR9" s="46"/>
      <c r="AS9" s="446"/>
      <c r="AT9" s="46"/>
      <c r="AU9" s="447">
        <f t="shared" ref="AU9:AU49" si="2">SUM(S9,U9,W9,Y9,C9,E9,G9,I9,K9,M9,O9,Q9,AA9,AC9,AE9,AG9,AI9,AK9,AM9,AO9,AQ9,AS9)</f>
        <v>0</v>
      </c>
      <c r="AV9" s="448">
        <f t="shared" si="0"/>
        <v>0</v>
      </c>
      <c r="AW9" s="449" t="str">
        <f t="shared" si="1"/>
        <v>Controllare totale</v>
      </c>
      <c r="AX9" s="452">
        <f>'t1'!K9-'t3'!C9-'t3'!E9-'t3'!G9-'t3'!I9-'t3'!K9+'t3'!M9+'t3'!O9+'t3'!Q9</f>
        <v>1</v>
      </c>
      <c r="AY9" s="453">
        <f>'t1'!L9-'t3'!D9-'t3'!F9-'t3'!H9-'t3'!J9-'t3'!L9+'t3'!N9+'t3'!P9+'t3'!R9</f>
        <v>0</v>
      </c>
      <c r="AZ9" s="42">
        <f>'t1'!M9</f>
        <v>1</v>
      </c>
    </row>
    <row r="10" spans="1:52" ht="12.75" customHeight="1" x14ac:dyDescent="0.2">
      <c r="A10" s="184" t="str">
        <f>'t1'!A10</f>
        <v>DIRETTORE  GENERALE</v>
      </c>
      <c r="B10" s="232" t="str">
        <f>'t1'!B10</f>
        <v>0D0097</v>
      </c>
      <c r="C10" s="446"/>
      <c r="D10" s="46"/>
      <c r="E10" s="446"/>
      <c r="F10" s="46"/>
      <c r="G10" s="446"/>
      <c r="H10" s="46"/>
      <c r="I10" s="446"/>
      <c r="J10" s="46"/>
      <c r="K10" s="446"/>
      <c r="L10" s="46"/>
      <c r="M10" s="446"/>
      <c r="N10" s="46"/>
      <c r="O10" s="446"/>
      <c r="P10" s="46"/>
      <c r="Q10" s="446"/>
      <c r="R10" s="46"/>
      <c r="S10" s="446"/>
      <c r="T10" s="46"/>
      <c r="U10" s="446"/>
      <c r="V10" s="46"/>
      <c r="W10" s="446"/>
      <c r="X10" s="46"/>
      <c r="Y10" s="446"/>
      <c r="Z10" s="46"/>
      <c r="AA10" s="446"/>
      <c r="AB10" s="46"/>
      <c r="AC10" s="446"/>
      <c r="AD10" s="46"/>
      <c r="AE10" s="446"/>
      <c r="AF10" s="46"/>
      <c r="AG10" s="446"/>
      <c r="AH10" s="46"/>
      <c r="AI10" s="446"/>
      <c r="AJ10" s="46"/>
      <c r="AK10" s="446"/>
      <c r="AL10" s="46"/>
      <c r="AM10" s="446"/>
      <c r="AN10" s="46"/>
      <c r="AO10" s="446"/>
      <c r="AP10" s="46"/>
      <c r="AQ10" s="446"/>
      <c r="AR10" s="46"/>
      <c r="AS10" s="446"/>
      <c r="AT10" s="46"/>
      <c r="AU10" s="447">
        <f t="shared" si="2"/>
        <v>0</v>
      </c>
      <c r="AV10" s="448">
        <f t="shared" si="0"/>
        <v>0</v>
      </c>
      <c r="AW10" s="449" t="str">
        <f t="shared" si="1"/>
        <v>OK</v>
      </c>
      <c r="AX10" s="452">
        <f>'t1'!K10-'t3'!C10-'t3'!E10-'t3'!G10-'t3'!I10-'t3'!K10+'t3'!M10+'t3'!O10+'t3'!Q10</f>
        <v>0</v>
      </c>
      <c r="AY10" s="453">
        <f>'t1'!L10-'t3'!D10-'t3'!F10-'t3'!H10-'t3'!J10-'t3'!L10+'t3'!N10+'t3'!P10+'t3'!R10</f>
        <v>0</v>
      </c>
      <c r="AZ10" s="42">
        <f>'t1'!M10</f>
        <v>0</v>
      </c>
    </row>
    <row r="11" spans="1:52" ht="12.75" customHeight="1" x14ac:dyDescent="0.2">
      <c r="A11" s="184" t="str">
        <f>'t1'!A11</f>
        <v>DIRIGENTE FUORI D.O. ART.110 C.2 TUEL</v>
      </c>
      <c r="B11" s="232" t="str">
        <f>'t1'!B11</f>
        <v>0D0098</v>
      </c>
      <c r="C11" s="446"/>
      <c r="D11" s="46"/>
      <c r="E11" s="446"/>
      <c r="F11" s="46"/>
      <c r="G11" s="446"/>
      <c r="H11" s="46"/>
      <c r="I11" s="446"/>
      <c r="J11" s="46"/>
      <c r="K11" s="446"/>
      <c r="L11" s="46"/>
      <c r="M11" s="446"/>
      <c r="N11" s="46"/>
      <c r="O11" s="446"/>
      <c r="P11" s="46"/>
      <c r="Q11" s="446"/>
      <c r="R11" s="46"/>
      <c r="S11" s="446"/>
      <c r="T11" s="46"/>
      <c r="U11" s="446"/>
      <c r="V11" s="46"/>
      <c r="W11" s="446"/>
      <c r="X11" s="46"/>
      <c r="Y11" s="446"/>
      <c r="Z11" s="46"/>
      <c r="AA11" s="446"/>
      <c r="AB11" s="46"/>
      <c r="AC11" s="446"/>
      <c r="AD11" s="46"/>
      <c r="AE11" s="446"/>
      <c r="AF11" s="46"/>
      <c r="AG11" s="446"/>
      <c r="AH11" s="46"/>
      <c r="AI11" s="446"/>
      <c r="AJ11" s="46"/>
      <c r="AK11" s="446"/>
      <c r="AL11" s="46"/>
      <c r="AM11" s="446"/>
      <c r="AN11" s="46"/>
      <c r="AO11" s="446"/>
      <c r="AP11" s="46"/>
      <c r="AQ11" s="446"/>
      <c r="AR11" s="46"/>
      <c r="AS11" s="446"/>
      <c r="AT11" s="46"/>
      <c r="AU11" s="447">
        <f t="shared" si="2"/>
        <v>0</v>
      </c>
      <c r="AV11" s="448">
        <f t="shared" si="0"/>
        <v>0</v>
      </c>
      <c r="AW11" s="449" t="str">
        <f t="shared" si="1"/>
        <v>OK</v>
      </c>
      <c r="AX11" s="452">
        <f>'t1'!K11-'t3'!C11-'t3'!E11-'t3'!G11-'t3'!I11-'t3'!K11+'t3'!M11+'t3'!O11+'t3'!Q11</f>
        <v>0</v>
      </c>
      <c r="AY11" s="453">
        <f>'t1'!L11-'t3'!D11-'t3'!F11-'t3'!H11-'t3'!J11-'t3'!L11+'t3'!N11+'t3'!P11+'t3'!R11</f>
        <v>0</v>
      </c>
      <c r="AZ11" s="42">
        <f>'t1'!M11</f>
        <v>0</v>
      </c>
    </row>
    <row r="12" spans="1:52" ht="12.75" customHeight="1" x14ac:dyDescent="0.2">
      <c r="A12" s="184" t="str">
        <f>'t1'!A12</f>
        <v>ALTE SPECIALIZZ. FUORI D.O.ART.110 C.2 TUEL</v>
      </c>
      <c r="B12" s="232" t="str">
        <f>'t1'!B12</f>
        <v>0D0095</v>
      </c>
      <c r="C12" s="446"/>
      <c r="D12" s="46"/>
      <c r="E12" s="446"/>
      <c r="F12" s="46"/>
      <c r="G12" s="446"/>
      <c r="H12" s="46"/>
      <c r="I12" s="446"/>
      <c r="J12" s="46"/>
      <c r="K12" s="446"/>
      <c r="L12" s="46"/>
      <c r="M12" s="446"/>
      <c r="N12" s="46"/>
      <c r="O12" s="446"/>
      <c r="P12" s="46"/>
      <c r="Q12" s="446"/>
      <c r="R12" s="46"/>
      <c r="S12" s="446"/>
      <c r="T12" s="46"/>
      <c r="U12" s="446"/>
      <c r="V12" s="46"/>
      <c r="W12" s="446"/>
      <c r="X12" s="46"/>
      <c r="Y12" s="446"/>
      <c r="Z12" s="46"/>
      <c r="AA12" s="446"/>
      <c r="AB12" s="46"/>
      <c r="AC12" s="446"/>
      <c r="AD12" s="46"/>
      <c r="AE12" s="446"/>
      <c r="AF12" s="46"/>
      <c r="AG12" s="446"/>
      <c r="AH12" s="46"/>
      <c r="AI12" s="446"/>
      <c r="AJ12" s="46"/>
      <c r="AK12" s="446"/>
      <c r="AL12" s="46"/>
      <c r="AM12" s="446"/>
      <c r="AN12" s="46"/>
      <c r="AO12" s="446"/>
      <c r="AP12" s="46"/>
      <c r="AQ12" s="446"/>
      <c r="AR12" s="46"/>
      <c r="AS12" s="446"/>
      <c r="AT12" s="46"/>
      <c r="AU12" s="447">
        <f t="shared" si="2"/>
        <v>0</v>
      </c>
      <c r="AV12" s="448">
        <f t="shared" si="0"/>
        <v>0</v>
      </c>
      <c r="AW12" s="449" t="str">
        <f t="shared" si="1"/>
        <v>OK</v>
      </c>
      <c r="AX12" s="452">
        <f>'t1'!K12-'t3'!C12-'t3'!E12-'t3'!G12-'t3'!I12-'t3'!K12+'t3'!M12+'t3'!O12+'t3'!Q12</f>
        <v>0</v>
      </c>
      <c r="AY12" s="453">
        <f>'t1'!L12-'t3'!D12-'t3'!F12-'t3'!H12-'t3'!J12-'t3'!L12+'t3'!N12+'t3'!P12+'t3'!R12</f>
        <v>0</v>
      </c>
      <c r="AZ12" s="42">
        <f>'t1'!M12</f>
        <v>0</v>
      </c>
    </row>
    <row r="13" spans="1:52" ht="12.75" customHeight="1" x14ac:dyDescent="0.2">
      <c r="A13" s="184" t="str">
        <f>'t1'!A13</f>
        <v>DIRIGENTE A TEMPO INDETERMINATO</v>
      </c>
      <c r="B13" s="232" t="str">
        <f>'t1'!B13</f>
        <v>0D0164</v>
      </c>
      <c r="C13" s="446"/>
      <c r="D13" s="46"/>
      <c r="E13" s="446"/>
      <c r="F13" s="46"/>
      <c r="G13" s="446"/>
      <c r="H13" s="46"/>
      <c r="I13" s="446"/>
      <c r="J13" s="46"/>
      <c r="K13" s="446"/>
      <c r="L13" s="46"/>
      <c r="M13" s="446"/>
      <c r="N13" s="46"/>
      <c r="O13" s="446"/>
      <c r="P13" s="46"/>
      <c r="Q13" s="446"/>
      <c r="R13" s="46"/>
      <c r="S13" s="446"/>
      <c r="T13" s="46"/>
      <c r="U13" s="446"/>
      <c r="V13" s="46"/>
      <c r="W13" s="446"/>
      <c r="X13" s="46"/>
      <c r="Y13" s="446"/>
      <c r="Z13" s="46"/>
      <c r="AA13" s="446"/>
      <c r="AB13" s="46"/>
      <c r="AC13" s="446"/>
      <c r="AD13" s="46"/>
      <c r="AE13" s="446"/>
      <c r="AF13" s="46"/>
      <c r="AG13" s="446"/>
      <c r="AH13" s="46"/>
      <c r="AI13" s="446"/>
      <c r="AJ13" s="46"/>
      <c r="AK13" s="446"/>
      <c r="AL13" s="46"/>
      <c r="AM13" s="446"/>
      <c r="AN13" s="46"/>
      <c r="AO13" s="446"/>
      <c r="AP13" s="46"/>
      <c r="AQ13" s="446"/>
      <c r="AR13" s="46"/>
      <c r="AS13" s="446"/>
      <c r="AT13" s="46"/>
      <c r="AU13" s="447">
        <f t="shared" si="2"/>
        <v>0</v>
      </c>
      <c r="AV13" s="448">
        <f t="shared" si="0"/>
        <v>0</v>
      </c>
      <c r="AW13" s="449" t="str">
        <f t="shared" si="1"/>
        <v>Controllare totale</v>
      </c>
      <c r="AX13" s="452">
        <f>'t1'!K13-'t3'!C13-'t3'!E13-'t3'!G13-'t3'!I13-'t3'!K13+'t3'!M13+'t3'!O13+'t3'!Q13</f>
        <v>2</v>
      </c>
      <c r="AY13" s="453">
        <f>'t1'!L13-'t3'!D13-'t3'!F13-'t3'!H13-'t3'!J13-'t3'!L13+'t3'!N13+'t3'!P13+'t3'!R13</f>
        <v>0</v>
      </c>
      <c r="AZ13" s="42">
        <f>'t1'!M13</f>
        <v>1</v>
      </c>
    </row>
    <row r="14" spans="1:52" ht="12.75" customHeight="1" x14ac:dyDescent="0.2">
      <c r="A14" s="184" t="str">
        <f>'t1'!A14</f>
        <v>DIRIGENTE A TEMPO DETERMINATO  ART.110 C.1 TUEL</v>
      </c>
      <c r="B14" s="232" t="str">
        <f>'t1'!B14</f>
        <v>0D0165</v>
      </c>
      <c r="C14" s="446"/>
      <c r="D14" s="46"/>
      <c r="E14" s="446"/>
      <c r="F14" s="46"/>
      <c r="G14" s="446"/>
      <c r="H14" s="46"/>
      <c r="I14" s="446"/>
      <c r="J14" s="46"/>
      <c r="K14" s="446"/>
      <c r="L14" s="46"/>
      <c r="M14" s="446"/>
      <c r="N14" s="46"/>
      <c r="O14" s="446"/>
      <c r="P14" s="46"/>
      <c r="Q14" s="446"/>
      <c r="R14" s="46"/>
      <c r="S14" s="446"/>
      <c r="T14" s="46"/>
      <c r="U14" s="446"/>
      <c r="V14" s="46"/>
      <c r="W14" s="446"/>
      <c r="X14" s="46"/>
      <c r="Y14" s="446"/>
      <c r="Z14" s="46"/>
      <c r="AA14" s="446"/>
      <c r="AB14" s="46"/>
      <c r="AC14" s="446"/>
      <c r="AD14" s="46"/>
      <c r="AE14" s="446"/>
      <c r="AF14" s="46"/>
      <c r="AG14" s="446"/>
      <c r="AH14" s="46"/>
      <c r="AI14" s="446"/>
      <c r="AJ14" s="46"/>
      <c r="AK14" s="446"/>
      <c r="AL14" s="46"/>
      <c r="AM14" s="446"/>
      <c r="AN14" s="46"/>
      <c r="AO14" s="446"/>
      <c r="AP14" s="46"/>
      <c r="AQ14" s="446"/>
      <c r="AR14" s="46"/>
      <c r="AS14" s="446"/>
      <c r="AT14" s="46"/>
      <c r="AU14" s="447">
        <f t="shared" si="2"/>
        <v>0</v>
      </c>
      <c r="AV14" s="448">
        <f t="shared" si="0"/>
        <v>0</v>
      </c>
      <c r="AW14" s="449" t="str">
        <f t="shared" si="1"/>
        <v>OK</v>
      </c>
      <c r="AX14" s="452">
        <f>'t1'!K14-'t3'!C14-'t3'!E14-'t3'!G14-'t3'!I14-'t3'!K14+'t3'!M14+'t3'!O14+'t3'!Q14</f>
        <v>0</v>
      </c>
      <c r="AY14" s="453">
        <f>'t1'!L14-'t3'!D14-'t3'!F14-'t3'!H14-'t3'!J14-'t3'!L14+'t3'!N14+'t3'!P14+'t3'!R14</f>
        <v>0</v>
      </c>
      <c r="AZ14" s="42">
        <f>'t1'!M14</f>
        <v>0</v>
      </c>
    </row>
    <row r="15" spans="1:52" ht="12.75" customHeight="1" x14ac:dyDescent="0.2">
      <c r="A15" s="184" t="str">
        <f>'t1'!A15</f>
        <v>ALTE SPECIALIZZ. IN D.O. ART.110 C.1 TUEL</v>
      </c>
      <c r="B15" s="232" t="str">
        <f>'t1'!B15</f>
        <v>0D0I95</v>
      </c>
      <c r="C15" s="446"/>
      <c r="D15" s="46"/>
      <c r="E15" s="446"/>
      <c r="F15" s="46"/>
      <c r="G15" s="446"/>
      <c r="H15" s="46"/>
      <c r="I15" s="446"/>
      <c r="J15" s="46"/>
      <c r="K15" s="446"/>
      <c r="L15" s="46"/>
      <c r="M15" s="446"/>
      <c r="N15" s="46"/>
      <c r="O15" s="446"/>
      <c r="P15" s="46"/>
      <c r="Q15" s="446"/>
      <c r="R15" s="46"/>
      <c r="S15" s="446"/>
      <c r="T15" s="46"/>
      <c r="U15" s="446"/>
      <c r="V15" s="46"/>
      <c r="W15" s="446"/>
      <c r="X15" s="46"/>
      <c r="Y15" s="446"/>
      <c r="Z15" s="46"/>
      <c r="AA15" s="446"/>
      <c r="AB15" s="46"/>
      <c r="AC15" s="446"/>
      <c r="AD15" s="46"/>
      <c r="AE15" s="446"/>
      <c r="AF15" s="46"/>
      <c r="AG15" s="446"/>
      <c r="AH15" s="46"/>
      <c r="AI15" s="446"/>
      <c r="AJ15" s="46"/>
      <c r="AK15" s="446"/>
      <c r="AL15" s="46"/>
      <c r="AM15" s="446"/>
      <c r="AN15" s="46"/>
      <c r="AO15" s="446"/>
      <c r="AP15" s="46"/>
      <c r="AQ15" s="446"/>
      <c r="AR15" s="46"/>
      <c r="AS15" s="446"/>
      <c r="AT15" s="46"/>
      <c r="AU15" s="447">
        <f t="shared" si="2"/>
        <v>0</v>
      </c>
      <c r="AV15" s="448">
        <f t="shared" si="0"/>
        <v>0</v>
      </c>
      <c r="AW15" s="449" t="str">
        <f t="shared" si="1"/>
        <v>OK</v>
      </c>
      <c r="AX15" s="452">
        <f>'t1'!K15-'t3'!C15-'t3'!E15-'t3'!G15-'t3'!I15-'t3'!K15+'t3'!M15+'t3'!O15+'t3'!Q15</f>
        <v>0</v>
      </c>
      <c r="AY15" s="453">
        <f>'t1'!L15-'t3'!D15-'t3'!F15-'t3'!H15-'t3'!J15-'t3'!L15+'t3'!N15+'t3'!P15+'t3'!R15</f>
        <v>0</v>
      </c>
      <c r="AZ15" s="42">
        <f>'t1'!M15</f>
        <v>0</v>
      </c>
    </row>
    <row r="16" spans="1:52" ht="12.75" customHeight="1" x14ac:dyDescent="0.2">
      <c r="A16" s="184" t="str">
        <f>'t1'!A16</f>
        <v>POSIZIONE ECONOMICA D7</v>
      </c>
      <c r="B16" s="232" t="str">
        <f>'t1'!B16</f>
        <v>0D7000</v>
      </c>
      <c r="C16" s="446"/>
      <c r="D16" s="46"/>
      <c r="E16" s="446"/>
      <c r="F16" s="46"/>
      <c r="G16" s="446"/>
      <c r="H16" s="46"/>
      <c r="I16" s="446"/>
      <c r="J16" s="46"/>
      <c r="K16" s="446"/>
      <c r="L16" s="46"/>
      <c r="M16" s="446"/>
      <c r="N16" s="46"/>
      <c r="O16" s="446"/>
      <c r="P16" s="46"/>
      <c r="Q16" s="446"/>
      <c r="R16" s="46"/>
      <c r="S16" s="446"/>
      <c r="T16" s="46"/>
      <c r="U16" s="446"/>
      <c r="V16" s="46"/>
      <c r="W16" s="446"/>
      <c r="X16" s="46"/>
      <c r="Y16" s="446"/>
      <c r="Z16" s="46"/>
      <c r="AA16" s="446"/>
      <c r="AB16" s="46"/>
      <c r="AC16" s="446"/>
      <c r="AD16" s="46"/>
      <c r="AE16" s="446"/>
      <c r="AF16" s="46"/>
      <c r="AG16" s="446"/>
      <c r="AH16" s="46"/>
      <c r="AI16" s="446"/>
      <c r="AJ16" s="46"/>
      <c r="AK16" s="446"/>
      <c r="AL16" s="46"/>
      <c r="AM16" s="446"/>
      <c r="AN16" s="46"/>
      <c r="AO16" s="446"/>
      <c r="AP16" s="46"/>
      <c r="AQ16" s="446"/>
      <c r="AR16" s="46"/>
      <c r="AS16" s="446"/>
      <c r="AT16" s="46"/>
      <c r="AU16" s="447">
        <f t="shared" si="2"/>
        <v>0</v>
      </c>
      <c r="AV16" s="448">
        <f t="shared" si="0"/>
        <v>0</v>
      </c>
      <c r="AW16" s="449" t="str">
        <f t="shared" si="1"/>
        <v>OK</v>
      </c>
      <c r="AX16" s="452">
        <f>'t1'!K16-'t3'!C16-'t3'!E16-'t3'!G16-'t3'!I16-'t3'!K16+'t3'!M16+'t3'!O16+'t3'!Q16</f>
        <v>0</v>
      </c>
      <c r="AY16" s="453">
        <f>'t1'!L16-'t3'!D16-'t3'!F16-'t3'!H16-'t3'!J16-'t3'!L16+'t3'!N16+'t3'!P16+'t3'!R16</f>
        <v>0</v>
      </c>
      <c r="AZ16" s="42">
        <f>'t1'!M16</f>
        <v>0</v>
      </c>
    </row>
    <row r="17" spans="1:52" ht="12.75" customHeight="1" x14ac:dyDescent="0.2">
      <c r="A17" s="184" t="str">
        <f>'t1'!A17</f>
        <v>POSIZIONE ECONOMICA D6</v>
      </c>
      <c r="B17" s="232" t="str">
        <f>'t1'!B17</f>
        <v>099000</v>
      </c>
      <c r="C17" s="446"/>
      <c r="D17" s="46"/>
      <c r="E17" s="446"/>
      <c r="F17" s="46"/>
      <c r="G17" s="446"/>
      <c r="H17" s="46"/>
      <c r="I17" s="446"/>
      <c r="J17" s="46"/>
      <c r="K17" s="446"/>
      <c r="L17" s="46"/>
      <c r="M17" s="446"/>
      <c r="N17" s="46"/>
      <c r="O17" s="446"/>
      <c r="P17" s="46"/>
      <c r="Q17" s="446"/>
      <c r="R17" s="46"/>
      <c r="S17" s="446"/>
      <c r="T17" s="46"/>
      <c r="U17" s="446"/>
      <c r="V17" s="46"/>
      <c r="W17" s="446"/>
      <c r="X17" s="46"/>
      <c r="Y17" s="446"/>
      <c r="Z17" s="46"/>
      <c r="AA17" s="446"/>
      <c r="AB17" s="46"/>
      <c r="AC17" s="446"/>
      <c r="AD17" s="46"/>
      <c r="AE17" s="446"/>
      <c r="AF17" s="46"/>
      <c r="AG17" s="446"/>
      <c r="AH17" s="46"/>
      <c r="AI17" s="446"/>
      <c r="AJ17" s="46"/>
      <c r="AK17" s="446"/>
      <c r="AL17" s="46"/>
      <c r="AM17" s="446"/>
      <c r="AN17" s="46"/>
      <c r="AO17" s="446"/>
      <c r="AP17" s="46"/>
      <c r="AQ17" s="446"/>
      <c r="AR17" s="46"/>
      <c r="AS17" s="446"/>
      <c r="AT17" s="46"/>
      <c r="AU17" s="447">
        <f t="shared" si="2"/>
        <v>0</v>
      </c>
      <c r="AV17" s="448">
        <f t="shared" si="0"/>
        <v>0</v>
      </c>
      <c r="AW17" s="449" t="str">
        <f t="shared" si="1"/>
        <v>Controllare totale</v>
      </c>
      <c r="AX17" s="452">
        <f>'t1'!K17-'t3'!C17-'t3'!E17-'t3'!G17-'t3'!I17-'t3'!K17+'t3'!M17+'t3'!O17+'t3'!Q17</f>
        <v>2</v>
      </c>
      <c r="AY17" s="453">
        <f>'t1'!L17-'t3'!D17-'t3'!F17-'t3'!H17-'t3'!J17-'t3'!L17+'t3'!N17+'t3'!P17+'t3'!R17</f>
        <v>9</v>
      </c>
      <c r="AZ17" s="42">
        <f>'t1'!M17</f>
        <v>1</v>
      </c>
    </row>
    <row r="18" spans="1:52" ht="12.75" customHeight="1" x14ac:dyDescent="0.2">
      <c r="A18" s="184" t="str">
        <f>'t1'!A18</f>
        <v>POSIZIONE ECONOMICA D5</v>
      </c>
      <c r="B18" s="232" t="str">
        <f>'t1'!B18</f>
        <v>0D5000</v>
      </c>
      <c r="C18" s="446"/>
      <c r="D18" s="46"/>
      <c r="E18" s="446"/>
      <c r="F18" s="46"/>
      <c r="G18" s="446"/>
      <c r="H18" s="46"/>
      <c r="I18" s="446"/>
      <c r="J18" s="46"/>
      <c r="K18" s="446"/>
      <c r="L18" s="46"/>
      <c r="M18" s="446"/>
      <c r="N18" s="46"/>
      <c r="O18" s="446"/>
      <c r="P18" s="46"/>
      <c r="Q18" s="446"/>
      <c r="R18" s="46"/>
      <c r="S18" s="446"/>
      <c r="T18" s="46"/>
      <c r="U18" s="446"/>
      <c r="V18" s="46"/>
      <c r="W18" s="446"/>
      <c r="X18" s="46"/>
      <c r="Y18" s="446"/>
      <c r="Z18" s="46"/>
      <c r="AA18" s="446"/>
      <c r="AB18" s="46"/>
      <c r="AC18" s="446"/>
      <c r="AD18" s="46"/>
      <c r="AE18" s="446"/>
      <c r="AF18" s="46"/>
      <c r="AG18" s="446"/>
      <c r="AH18" s="46"/>
      <c r="AI18" s="446"/>
      <c r="AJ18" s="46"/>
      <c r="AK18" s="446"/>
      <c r="AL18" s="46"/>
      <c r="AM18" s="446"/>
      <c r="AN18" s="46"/>
      <c r="AO18" s="446"/>
      <c r="AP18" s="46"/>
      <c r="AQ18" s="446"/>
      <c r="AR18" s="46"/>
      <c r="AS18" s="446"/>
      <c r="AT18" s="46"/>
      <c r="AU18" s="447">
        <f t="shared" si="2"/>
        <v>0</v>
      </c>
      <c r="AV18" s="448">
        <f t="shared" si="0"/>
        <v>0</v>
      </c>
      <c r="AW18" s="449" t="str">
        <f t="shared" si="1"/>
        <v>Controllare totale</v>
      </c>
      <c r="AX18" s="452">
        <f>'t1'!K18-'t3'!C18-'t3'!E18-'t3'!G18-'t3'!I18-'t3'!K18+'t3'!M18+'t3'!O18+'t3'!Q18</f>
        <v>1</v>
      </c>
      <c r="AY18" s="453">
        <f>'t1'!L18-'t3'!D18-'t3'!F18-'t3'!H18-'t3'!J18-'t3'!L18+'t3'!N18+'t3'!P18+'t3'!R18</f>
        <v>4</v>
      </c>
      <c r="AZ18" s="42">
        <f>'t1'!M18</f>
        <v>1</v>
      </c>
    </row>
    <row r="19" spans="1:52" ht="12.75" customHeight="1" x14ac:dyDescent="0.2">
      <c r="A19" s="184" t="str">
        <f>'t1'!A19</f>
        <v>POSIZIONE ECONOMICA D4</v>
      </c>
      <c r="B19" s="232" t="str">
        <f>'t1'!B19</f>
        <v>0D4000</v>
      </c>
      <c r="C19" s="446"/>
      <c r="D19" s="46"/>
      <c r="E19" s="446"/>
      <c r="F19" s="46"/>
      <c r="G19" s="446"/>
      <c r="H19" s="46"/>
      <c r="I19" s="446"/>
      <c r="J19" s="46"/>
      <c r="K19" s="446"/>
      <c r="L19" s="46"/>
      <c r="M19" s="446"/>
      <c r="N19" s="46"/>
      <c r="O19" s="446"/>
      <c r="P19" s="46"/>
      <c r="Q19" s="446"/>
      <c r="R19" s="46"/>
      <c r="S19" s="446"/>
      <c r="T19" s="46"/>
      <c r="U19" s="446"/>
      <c r="V19" s="46"/>
      <c r="W19" s="446"/>
      <c r="X19" s="46"/>
      <c r="Y19" s="446"/>
      <c r="Z19" s="46"/>
      <c r="AA19" s="446"/>
      <c r="AB19" s="46"/>
      <c r="AC19" s="446"/>
      <c r="AD19" s="46"/>
      <c r="AE19" s="446"/>
      <c r="AF19" s="46"/>
      <c r="AG19" s="446"/>
      <c r="AH19" s="46"/>
      <c r="AI19" s="446"/>
      <c r="AJ19" s="46"/>
      <c r="AK19" s="446"/>
      <c r="AL19" s="46"/>
      <c r="AM19" s="446"/>
      <c r="AN19" s="46"/>
      <c r="AO19" s="446"/>
      <c r="AP19" s="46"/>
      <c r="AQ19" s="446"/>
      <c r="AR19" s="46"/>
      <c r="AS19" s="446"/>
      <c r="AT19" s="46"/>
      <c r="AU19" s="447">
        <f t="shared" si="2"/>
        <v>0</v>
      </c>
      <c r="AV19" s="448">
        <f t="shared" si="0"/>
        <v>0</v>
      </c>
      <c r="AW19" s="449" t="str">
        <f t="shared" si="1"/>
        <v>Controllare totale</v>
      </c>
      <c r="AX19" s="452">
        <f>'t1'!K19-'t3'!C19-'t3'!E19-'t3'!G19-'t3'!I19-'t3'!K19+'t3'!M19+'t3'!O19+'t3'!Q19</f>
        <v>0</v>
      </c>
      <c r="AY19" s="453">
        <f>'t1'!L19-'t3'!D19-'t3'!F19-'t3'!H19-'t3'!J19-'t3'!L19+'t3'!N19+'t3'!P19+'t3'!R19</f>
        <v>2</v>
      </c>
      <c r="AZ19" s="42">
        <f>'t1'!M19</f>
        <v>1</v>
      </c>
    </row>
    <row r="20" spans="1:52" ht="12.75" customHeight="1" x14ac:dyDescent="0.2">
      <c r="A20" s="184" t="str">
        <f>'t1'!A20</f>
        <v>POSIZIONE ECONOMICA D3</v>
      </c>
      <c r="B20" s="232" t="str">
        <f>'t1'!B20</f>
        <v>050000</v>
      </c>
      <c r="C20" s="446"/>
      <c r="D20" s="46"/>
      <c r="E20" s="446"/>
      <c r="F20" s="46"/>
      <c r="G20" s="446"/>
      <c r="H20" s="46"/>
      <c r="I20" s="446"/>
      <c r="J20" s="46"/>
      <c r="K20" s="446"/>
      <c r="L20" s="46"/>
      <c r="M20" s="446"/>
      <c r="N20" s="46"/>
      <c r="O20" s="446"/>
      <c r="P20" s="46"/>
      <c r="Q20" s="446"/>
      <c r="R20" s="46"/>
      <c r="S20" s="446"/>
      <c r="T20" s="46"/>
      <c r="U20" s="446"/>
      <c r="V20" s="46"/>
      <c r="W20" s="446"/>
      <c r="X20" s="46"/>
      <c r="Y20" s="446"/>
      <c r="Z20" s="46"/>
      <c r="AA20" s="446"/>
      <c r="AB20" s="46"/>
      <c r="AC20" s="446"/>
      <c r="AD20" s="46"/>
      <c r="AE20" s="446"/>
      <c r="AF20" s="46"/>
      <c r="AG20" s="446"/>
      <c r="AH20" s="46"/>
      <c r="AI20" s="446"/>
      <c r="AJ20" s="46"/>
      <c r="AK20" s="446"/>
      <c r="AL20" s="46"/>
      <c r="AM20" s="446"/>
      <c r="AN20" s="46"/>
      <c r="AO20" s="446"/>
      <c r="AP20" s="46"/>
      <c r="AQ20" s="446"/>
      <c r="AR20" s="46"/>
      <c r="AS20" s="446"/>
      <c r="AT20" s="46"/>
      <c r="AU20" s="447">
        <f t="shared" si="2"/>
        <v>0</v>
      </c>
      <c r="AV20" s="448">
        <f t="shared" si="0"/>
        <v>0</v>
      </c>
      <c r="AW20" s="449" t="str">
        <f t="shared" si="1"/>
        <v>Controllare totale</v>
      </c>
      <c r="AX20" s="452">
        <f>'t1'!K20-'t3'!C20-'t3'!E20-'t3'!G20-'t3'!I20-'t3'!K20+'t3'!M20+'t3'!O20+'t3'!Q20</f>
        <v>1</v>
      </c>
      <c r="AY20" s="453">
        <f>'t1'!L20-'t3'!D20-'t3'!F20-'t3'!H20-'t3'!J20-'t3'!L20+'t3'!N20+'t3'!P20+'t3'!R20</f>
        <v>4</v>
      </c>
      <c r="AZ20" s="42">
        <f>'t1'!M20</f>
        <v>1</v>
      </c>
    </row>
    <row r="21" spans="1:52" ht="12.75" customHeight="1" x14ac:dyDescent="0.2">
      <c r="A21" s="184" t="str">
        <f>'t1'!A21</f>
        <v>POSIZIONE ECONOMICA D2</v>
      </c>
      <c r="B21" s="232" t="str">
        <f>'t1'!B21</f>
        <v>049000</v>
      </c>
      <c r="C21" s="446"/>
      <c r="D21" s="46"/>
      <c r="E21" s="446"/>
      <c r="F21" s="46"/>
      <c r="G21" s="446"/>
      <c r="H21" s="46"/>
      <c r="I21" s="446"/>
      <c r="J21" s="46"/>
      <c r="K21" s="446"/>
      <c r="L21" s="46"/>
      <c r="M21" s="446"/>
      <c r="N21" s="46"/>
      <c r="O21" s="446"/>
      <c r="P21" s="46"/>
      <c r="Q21" s="446"/>
      <c r="R21" s="46"/>
      <c r="S21" s="446"/>
      <c r="T21" s="46"/>
      <c r="U21" s="446"/>
      <c r="V21" s="46"/>
      <c r="W21" s="446"/>
      <c r="X21" s="46"/>
      <c r="Y21" s="446"/>
      <c r="Z21" s="46"/>
      <c r="AA21" s="446"/>
      <c r="AB21" s="46"/>
      <c r="AC21" s="446"/>
      <c r="AD21" s="46"/>
      <c r="AE21" s="446"/>
      <c r="AF21" s="46"/>
      <c r="AG21" s="446"/>
      <c r="AH21" s="46"/>
      <c r="AI21" s="446"/>
      <c r="AJ21" s="46"/>
      <c r="AK21" s="446"/>
      <c r="AL21" s="46"/>
      <c r="AM21" s="446"/>
      <c r="AN21" s="46"/>
      <c r="AO21" s="446"/>
      <c r="AP21" s="46"/>
      <c r="AQ21" s="446"/>
      <c r="AR21" s="46"/>
      <c r="AS21" s="446"/>
      <c r="AT21" s="46"/>
      <c r="AU21" s="447">
        <f t="shared" si="2"/>
        <v>0</v>
      </c>
      <c r="AV21" s="448">
        <f t="shared" si="0"/>
        <v>0</v>
      </c>
      <c r="AW21" s="449" t="str">
        <f t="shared" si="1"/>
        <v>Controllare totale</v>
      </c>
      <c r="AX21" s="452">
        <f>'t1'!K21-'t3'!C21-'t3'!E21-'t3'!G21-'t3'!I21-'t3'!K21+'t3'!M21+'t3'!O21+'t3'!Q21</f>
        <v>3</v>
      </c>
      <c r="AY21" s="453">
        <f>'t1'!L21-'t3'!D21-'t3'!F21-'t3'!H21-'t3'!J21-'t3'!L21+'t3'!N21+'t3'!P21+'t3'!R21</f>
        <v>2</v>
      </c>
      <c r="AZ21" s="42">
        <f>'t1'!M21</f>
        <v>1</v>
      </c>
    </row>
    <row r="22" spans="1:52" ht="12.75" customHeight="1" x14ac:dyDescent="0.2">
      <c r="A22" s="184" t="str">
        <f>'t1'!A22</f>
        <v>POSIZIONE ECONOMICA D1</v>
      </c>
      <c r="B22" s="232" t="str">
        <f>'t1'!B22</f>
        <v>0D1000</v>
      </c>
      <c r="C22" s="446"/>
      <c r="D22" s="46"/>
      <c r="E22" s="446"/>
      <c r="F22" s="46"/>
      <c r="G22" s="446"/>
      <c r="H22" s="46"/>
      <c r="I22" s="446"/>
      <c r="J22" s="46"/>
      <c r="K22" s="446"/>
      <c r="L22" s="46"/>
      <c r="M22" s="446"/>
      <c r="N22" s="46"/>
      <c r="O22" s="446"/>
      <c r="P22" s="46"/>
      <c r="Q22" s="446"/>
      <c r="R22" s="46"/>
      <c r="S22" s="446"/>
      <c r="T22" s="46"/>
      <c r="U22" s="446"/>
      <c r="V22" s="46"/>
      <c r="W22" s="446"/>
      <c r="X22" s="46"/>
      <c r="Y22" s="446"/>
      <c r="Z22" s="46"/>
      <c r="AA22" s="446"/>
      <c r="AB22" s="46"/>
      <c r="AC22" s="446"/>
      <c r="AD22" s="46"/>
      <c r="AE22" s="446"/>
      <c r="AF22" s="46"/>
      <c r="AG22" s="446"/>
      <c r="AH22" s="46"/>
      <c r="AI22" s="446"/>
      <c r="AJ22" s="46"/>
      <c r="AK22" s="446"/>
      <c r="AL22" s="46"/>
      <c r="AM22" s="446"/>
      <c r="AN22" s="46"/>
      <c r="AO22" s="446"/>
      <c r="AP22" s="46"/>
      <c r="AQ22" s="446"/>
      <c r="AR22" s="46"/>
      <c r="AS22" s="446"/>
      <c r="AT22" s="46"/>
      <c r="AU22" s="447">
        <f t="shared" si="2"/>
        <v>0</v>
      </c>
      <c r="AV22" s="448">
        <f t="shared" si="0"/>
        <v>0</v>
      </c>
      <c r="AW22" s="449" t="str">
        <f t="shared" si="1"/>
        <v>OK</v>
      </c>
      <c r="AX22" s="452">
        <f>'t1'!K22-'t3'!C22-'t3'!E22-'t3'!G22-'t3'!I22-'t3'!K22+'t3'!M22+'t3'!O22+'t3'!Q22</f>
        <v>0</v>
      </c>
      <c r="AY22" s="453">
        <f>'t1'!L22-'t3'!D22-'t3'!F22-'t3'!H22-'t3'!J22-'t3'!L22+'t3'!N22+'t3'!P22+'t3'!R22</f>
        <v>0</v>
      </c>
      <c r="AZ22" s="42">
        <f>'t1'!M22</f>
        <v>0</v>
      </c>
    </row>
    <row r="23" spans="1:52" ht="12.75" customHeight="1" x14ac:dyDescent="0.2">
      <c r="A23" s="184" t="str">
        <f>'t1'!A23</f>
        <v>POSIZIONE ECONOMICA C6</v>
      </c>
      <c r="B23" s="232" t="str">
        <f>'t1'!B23</f>
        <v>097000</v>
      </c>
      <c r="C23" s="446"/>
      <c r="D23" s="46"/>
      <c r="E23" s="446"/>
      <c r="F23" s="46"/>
      <c r="G23" s="446"/>
      <c r="H23" s="46"/>
      <c r="I23" s="446"/>
      <c r="J23" s="46"/>
      <c r="K23" s="446"/>
      <c r="L23" s="46"/>
      <c r="M23" s="446"/>
      <c r="N23" s="46"/>
      <c r="O23" s="446"/>
      <c r="P23" s="46"/>
      <c r="Q23" s="446"/>
      <c r="R23" s="46"/>
      <c r="S23" s="446"/>
      <c r="T23" s="46"/>
      <c r="U23" s="446"/>
      <c r="V23" s="46"/>
      <c r="W23" s="446"/>
      <c r="X23" s="46"/>
      <c r="Y23" s="446"/>
      <c r="Z23" s="46"/>
      <c r="AA23" s="446"/>
      <c r="AB23" s="46"/>
      <c r="AC23" s="446"/>
      <c r="AD23" s="46"/>
      <c r="AE23" s="446"/>
      <c r="AF23" s="46"/>
      <c r="AG23" s="446"/>
      <c r="AH23" s="46"/>
      <c r="AI23" s="446"/>
      <c r="AJ23" s="46"/>
      <c r="AK23" s="446"/>
      <c r="AL23" s="46"/>
      <c r="AM23" s="446"/>
      <c r="AN23" s="46"/>
      <c r="AO23" s="446"/>
      <c r="AP23" s="46"/>
      <c r="AQ23" s="446"/>
      <c r="AR23" s="46"/>
      <c r="AS23" s="446"/>
      <c r="AT23" s="46"/>
      <c r="AU23" s="447">
        <f t="shared" si="2"/>
        <v>0</v>
      </c>
      <c r="AV23" s="448">
        <f t="shared" si="0"/>
        <v>0</v>
      </c>
      <c r="AW23" s="449" t="str">
        <f t="shared" si="1"/>
        <v>OK</v>
      </c>
      <c r="AX23" s="452">
        <f>'t1'!K23-'t3'!C23-'t3'!E23-'t3'!G23-'t3'!I23-'t3'!K23+'t3'!M23+'t3'!O23+'t3'!Q23</f>
        <v>0</v>
      </c>
      <c r="AY23" s="453">
        <f>'t1'!L23-'t3'!D23-'t3'!F23-'t3'!H23-'t3'!J23-'t3'!L23+'t3'!N23+'t3'!P23+'t3'!R23</f>
        <v>0</v>
      </c>
      <c r="AZ23" s="42">
        <f>'t1'!M23</f>
        <v>0</v>
      </c>
    </row>
    <row r="24" spans="1:52" ht="12.75" customHeight="1" x14ac:dyDescent="0.2">
      <c r="A24" s="184" t="str">
        <f>'t1'!A24</f>
        <v>POSIZIONE ECONOMICA C5</v>
      </c>
      <c r="B24" s="232" t="str">
        <f>'t1'!B24</f>
        <v>046000</v>
      </c>
      <c r="C24" s="446"/>
      <c r="D24" s="46"/>
      <c r="E24" s="446"/>
      <c r="F24" s="46"/>
      <c r="G24" s="446"/>
      <c r="H24" s="46"/>
      <c r="I24" s="446"/>
      <c r="J24" s="46"/>
      <c r="K24" s="446"/>
      <c r="L24" s="46"/>
      <c r="M24" s="446"/>
      <c r="N24" s="46"/>
      <c r="O24" s="446"/>
      <c r="P24" s="46"/>
      <c r="Q24" s="446"/>
      <c r="R24" s="46"/>
      <c r="S24" s="446"/>
      <c r="T24" s="46"/>
      <c r="U24" s="446"/>
      <c r="V24" s="46"/>
      <c r="W24" s="446"/>
      <c r="X24" s="46"/>
      <c r="Y24" s="446"/>
      <c r="Z24" s="46"/>
      <c r="AA24" s="446"/>
      <c r="AB24" s="46"/>
      <c r="AC24" s="446"/>
      <c r="AD24" s="46"/>
      <c r="AE24" s="446"/>
      <c r="AF24" s="46"/>
      <c r="AG24" s="446"/>
      <c r="AH24" s="46"/>
      <c r="AI24" s="446"/>
      <c r="AJ24" s="46"/>
      <c r="AK24" s="446"/>
      <c r="AL24" s="46"/>
      <c r="AM24" s="446"/>
      <c r="AN24" s="46"/>
      <c r="AO24" s="446"/>
      <c r="AP24" s="46"/>
      <c r="AQ24" s="446"/>
      <c r="AR24" s="46"/>
      <c r="AS24" s="446"/>
      <c r="AT24" s="46"/>
      <c r="AU24" s="447">
        <f t="shared" si="2"/>
        <v>0</v>
      </c>
      <c r="AV24" s="448">
        <f t="shared" si="0"/>
        <v>0</v>
      </c>
      <c r="AW24" s="449" t="str">
        <f t="shared" si="1"/>
        <v>Controllare totale</v>
      </c>
      <c r="AX24" s="452">
        <f>'t1'!K24-'t3'!C24-'t3'!E24-'t3'!G24-'t3'!I24-'t3'!K24+'t3'!M24+'t3'!O24+'t3'!Q24</f>
        <v>9</v>
      </c>
      <c r="AY24" s="453">
        <f>'t1'!L24-'t3'!D24-'t3'!F24-'t3'!H24-'t3'!J24-'t3'!L24+'t3'!N24+'t3'!P24+'t3'!R24</f>
        <v>39</v>
      </c>
      <c r="AZ24" s="42">
        <f>'t1'!M24</f>
        <v>1</v>
      </c>
    </row>
    <row r="25" spans="1:52" ht="12.75" customHeight="1" x14ac:dyDescent="0.2">
      <c r="A25" s="184" t="str">
        <f>'t1'!A25</f>
        <v>POSIZIONE ECONOMICA C4</v>
      </c>
      <c r="B25" s="232" t="str">
        <f>'t1'!B25</f>
        <v>045000</v>
      </c>
      <c r="C25" s="446"/>
      <c r="D25" s="46"/>
      <c r="E25" s="446"/>
      <c r="F25" s="46"/>
      <c r="G25" s="446"/>
      <c r="H25" s="46"/>
      <c r="I25" s="446"/>
      <c r="J25" s="46"/>
      <c r="K25" s="446"/>
      <c r="L25" s="46"/>
      <c r="M25" s="446"/>
      <c r="N25" s="46"/>
      <c r="O25" s="446"/>
      <c r="P25" s="46"/>
      <c r="Q25" s="446"/>
      <c r="R25" s="46"/>
      <c r="S25" s="446"/>
      <c r="T25" s="46"/>
      <c r="U25" s="446"/>
      <c r="V25" s="46"/>
      <c r="W25" s="446"/>
      <c r="X25" s="46"/>
      <c r="Y25" s="446"/>
      <c r="Z25" s="46"/>
      <c r="AA25" s="446"/>
      <c r="AB25" s="46"/>
      <c r="AC25" s="446"/>
      <c r="AD25" s="46"/>
      <c r="AE25" s="446"/>
      <c r="AF25" s="46"/>
      <c r="AG25" s="446"/>
      <c r="AH25" s="46"/>
      <c r="AI25" s="446"/>
      <c r="AJ25" s="46"/>
      <c r="AK25" s="446"/>
      <c r="AL25" s="46"/>
      <c r="AM25" s="446"/>
      <c r="AN25" s="46"/>
      <c r="AO25" s="446"/>
      <c r="AP25" s="46"/>
      <c r="AQ25" s="446"/>
      <c r="AR25" s="46"/>
      <c r="AS25" s="446"/>
      <c r="AT25" s="46"/>
      <c r="AU25" s="447">
        <f t="shared" si="2"/>
        <v>0</v>
      </c>
      <c r="AV25" s="448">
        <f t="shared" si="0"/>
        <v>0</v>
      </c>
      <c r="AW25" s="449" t="str">
        <f t="shared" si="1"/>
        <v>Controllare totale</v>
      </c>
      <c r="AX25" s="452">
        <f>'t1'!K25-'t3'!C25-'t3'!E25-'t3'!G25-'t3'!I25-'t3'!K25+'t3'!M25+'t3'!O25+'t3'!Q25</f>
        <v>0</v>
      </c>
      <c r="AY25" s="453">
        <f>'t1'!L25-'t3'!D25-'t3'!F25-'t3'!H25-'t3'!J25-'t3'!L25+'t3'!N25+'t3'!P25+'t3'!R25</f>
        <v>2</v>
      </c>
      <c r="AZ25" s="42">
        <f>'t1'!M25</f>
        <v>1</v>
      </c>
    </row>
    <row r="26" spans="1:52" ht="12.75" customHeight="1" x14ac:dyDescent="0.2">
      <c r="A26" s="184" t="str">
        <f>'t1'!A26</f>
        <v>POSIZIONE ECONOMICA C3</v>
      </c>
      <c r="B26" s="232" t="str">
        <f>'t1'!B26</f>
        <v>043000</v>
      </c>
      <c r="C26" s="446"/>
      <c r="D26" s="46"/>
      <c r="E26" s="446"/>
      <c r="F26" s="46"/>
      <c r="G26" s="446"/>
      <c r="H26" s="46"/>
      <c r="I26" s="446"/>
      <c r="J26" s="46"/>
      <c r="K26" s="446"/>
      <c r="L26" s="46"/>
      <c r="M26" s="446"/>
      <c r="N26" s="46"/>
      <c r="O26" s="446"/>
      <c r="P26" s="46"/>
      <c r="Q26" s="446"/>
      <c r="R26" s="46"/>
      <c r="S26" s="446"/>
      <c r="T26" s="46"/>
      <c r="U26" s="446"/>
      <c r="V26" s="46"/>
      <c r="W26" s="446"/>
      <c r="X26" s="46"/>
      <c r="Y26" s="446"/>
      <c r="Z26" s="46"/>
      <c r="AA26" s="446"/>
      <c r="AB26" s="46"/>
      <c r="AC26" s="446"/>
      <c r="AD26" s="46"/>
      <c r="AE26" s="446"/>
      <c r="AF26" s="46"/>
      <c r="AG26" s="446"/>
      <c r="AH26" s="46"/>
      <c r="AI26" s="446"/>
      <c r="AJ26" s="46"/>
      <c r="AK26" s="446"/>
      <c r="AL26" s="46"/>
      <c r="AM26" s="446"/>
      <c r="AN26" s="46"/>
      <c r="AO26" s="446"/>
      <c r="AP26" s="46"/>
      <c r="AQ26" s="446"/>
      <c r="AR26" s="46"/>
      <c r="AS26" s="446"/>
      <c r="AT26" s="46"/>
      <c r="AU26" s="447">
        <f t="shared" si="2"/>
        <v>0</v>
      </c>
      <c r="AV26" s="448">
        <f t="shared" si="0"/>
        <v>0</v>
      </c>
      <c r="AW26" s="449" t="str">
        <f t="shared" si="1"/>
        <v>Controllare totale</v>
      </c>
      <c r="AX26" s="452">
        <f>'t1'!K26-'t3'!C26-'t3'!E26-'t3'!G26-'t3'!I26-'t3'!K26+'t3'!M26+'t3'!O26+'t3'!Q26</f>
        <v>2</v>
      </c>
      <c r="AY26" s="453">
        <f>'t1'!L26-'t3'!D26-'t3'!F26-'t3'!H26-'t3'!J26-'t3'!L26+'t3'!N26+'t3'!P26+'t3'!R26</f>
        <v>9</v>
      </c>
      <c r="AZ26" s="42">
        <f>'t1'!M26</f>
        <v>1</v>
      </c>
    </row>
    <row r="27" spans="1:52" ht="12.75" customHeight="1" x14ac:dyDescent="0.2">
      <c r="A27" s="184" t="str">
        <f>'t1'!A27</f>
        <v>POSIZIONE ECONOMICA C2</v>
      </c>
      <c r="B27" s="232" t="str">
        <f>'t1'!B27</f>
        <v>042000</v>
      </c>
      <c r="C27" s="446"/>
      <c r="D27" s="46"/>
      <c r="E27" s="446"/>
      <c r="F27" s="46"/>
      <c r="G27" s="446"/>
      <c r="H27" s="46"/>
      <c r="I27" s="446"/>
      <c r="J27" s="46"/>
      <c r="K27" s="446"/>
      <c r="L27" s="46"/>
      <c r="M27" s="446"/>
      <c r="N27" s="46"/>
      <c r="O27" s="446"/>
      <c r="P27" s="46"/>
      <c r="Q27" s="446"/>
      <c r="R27" s="46"/>
      <c r="S27" s="446"/>
      <c r="T27" s="46"/>
      <c r="U27" s="446"/>
      <c r="V27" s="46"/>
      <c r="W27" s="446"/>
      <c r="X27" s="46"/>
      <c r="Y27" s="446"/>
      <c r="Z27" s="46"/>
      <c r="AA27" s="446"/>
      <c r="AB27" s="46"/>
      <c r="AC27" s="446"/>
      <c r="AD27" s="46"/>
      <c r="AE27" s="446"/>
      <c r="AF27" s="46"/>
      <c r="AG27" s="446"/>
      <c r="AH27" s="46"/>
      <c r="AI27" s="446"/>
      <c r="AJ27" s="46"/>
      <c r="AK27" s="446"/>
      <c r="AL27" s="46"/>
      <c r="AM27" s="446"/>
      <c r="AN27" s="46"/>
      <c r="AO27" s="446"/>
      <c r="AP27" s="46"/>
      <c r="AQ27" s="446"/>
      <c r="AR27" s="46"/>
      <c r="AS27" s="446"/>
      <c r="AT27" s="46"/>
      <c r="AU27" s="447">
        <f t="shared" si="2"/>
        <v>0</v>
      </c>
      <c r="AV27" s="448">
        <f t="shared" si="0"/>
        <v>0</v>
      </c>
      <c r="AW27" s="449" t="str">
        <f t="shared" si="1"/>
        <v>OK</v>
      </c>
      <c r="AX27" s="452">
        <f>'t1'!K27-'t3'!C27-'t3'!E27-'t3'!G27-'t3'!I27-'t3'!K27+'t3'!M27+'t3'!O27+'t3'!Q27</f>
        <v>0</v>
      </c>
      <c r="AY27" s="453">
        <f>'t1'!L27-'t3'!D27-'t3'!F27-'t3'!H27-'t3'!J27-'t3'!L27+'t3'!N27+'t3'!P27+'t3'!R27</f>
        <v>0</v>
      </c>
      <c r="AZ27" s="42">
        <f>'t1'!M27</f>
        <v>0</v>
      </c>
    </row>
    <row r="28" spans="1:52" ht="12.75" customHeight="1" x14ac:dyDescent="0.2">
      <c r="A28" s="184" t="str">
        <f>'t1'!A28</f>
        <v>POSIZIONE ECONOMICA C1</v>
      </c>
      <c r="B28" s="232" t="str">
        <f>'t1'!B28</f>
        <v>0C1000</v>
      </c>
      <c r="C28" s="446"/>
      <c r="D28" s="46"/>
      <c r="E28" s="446"/>
      <c r="F28" s="46"/>
      <c r="G28" s="446"/>
      <c r="H28" s="46"/>
      <c r="I28" s="446"/>
      <c r="J28" s="46"/>
      <c r="K28" s="446"/>
      <c r="L28" s="46"/>
      <c r="M28" s="446"/>
      <c r="N28" s="46"/>
      <c r="O28" s="446"/>
      <c r="P28" s="46"/>
      <c r="Q28" s="446"/>
      <c r="R28" s="46"/>
      <c r="S28" s="446"/>
      <c r="T28" s="46"/>
      <c r="U28" s="446"/>
      <c r="V28" s="46"/>
      <c r="W28" s="446"/>
      <c r="X28" s="46"/>
      <c r="Y28" s="446"/>
      <c r="Z28" s="46"/>
      <c r="AA28" s="446"/>
      <c r="AB28" s="46"/>
      <c r="AC28" s="446"/>
      <c r="AD28" s="46"/>
      <c r="AE28" s="446"/>
      <c r="AF28" s="46"/>
      <c r="AG28" s="446"/>
      <c r="AH28" s="46"/>
      <c r="AI28" s="446"/>
      <c r="AJ28" s="46"/>
      <c r="AK28" s="446"/>
      <c r="AL28" s="46"/>
      <c r="AM28" s="446"/>
      <c r="AN28" s="46"/>
      <c r="AO28" s="446"/>
      <c r="AP28" s="46"/>
      <c r="AQ28" s="446"/>
      <c r="AR28" s="46"/>
      <c r="AS28" s="446"/>
      <c r="AT28" s="46"/>
      <c r="AU28" s="447">
        <f t="shared" si="2"/>
        <v>0</v>
      </c>
      <c r="AV28" s="448">
        <f t="shared" si="0"/>
        <v>0</v>
      </c>
      <c r="AW28" s="449" t="str">
        <f t="shared" si="1"/>
        <v>OK</v>
      </c>
      <c r="AX28" s="452">
        <f>'t1'!K28-'t3'!C28-'t3'!E28-'t3'!G28-'t3'!I28-'t3'!K28+'t3'!M28+'t3'!O28+'t3'!Q28</f>
        <v>0</v>
      </c>
      <c r="AY28" s="453">
        <f>'t1'!L28-'t3'!D28-'t3'!F28-'t3'!H28-'t3'!J28-'t3'!L28+'t3'!N28+'t3'!P28+'t3'!R28</f>
        <v>0</v>
      </c>
      <c r="AZ28" s="42">
        <f>'t1'!M28</f>
        <v>0</v>
      </c>
    </row>
    <row r="29" spans="1:52" ht="12.75" customHeight="1" x14ac:dyDescent="0.2">
      <c r="A29" s="184" t="str">
        <f>'t1'!A29</f>
        <v>POSIZIONE ECONOMICA B8</v>
      </c>
      <c r="B29" s="232" t="str">
        <f>'t1'!B29</f>
        <v>0B8000</v>
      </c>
      <c r="C29" s="446"/>
      <c r="D29" s="46"/>
      <c r="E29" s="446"/>
      <c r="F29" s="46"/>
      <c r="G29" s="446"/>
      <c r="H29" s="46"/>
      <c r="I29" s="446"/>
      <c r="J29" s="46"/>
      <c r="K29" s="446"/>
      <c r="L29" s="46"/>
      <c r="M29" s="446"/>
      <c r="N29" s="46"/>
      <c r="O29" s="446"/>
      <c r="P29" s="46"/>
      <c r="Q29" s="446"/>
      <c r="R29" s="46"/>
      <c r="S29" s="446"/>
      <c r="T29" s="46"/>
      <c r="U29" s="446"/>
      <c r="V29" s="46"/>
      <c r="W29" s="446"/>
      <c r="X29" s="46"/>
      <c r="Y29" s="446"/>
      <c r="Z29" s="46"/>
      <c r="AA29" s="446"/>
      <c r="AB29" s="46"/>
      <c r="AC29" s="446"/>
      <c r="AD29" s="46"/>
      <c r="AE29" s="446"/>
      <c r="AF29" s="46"/>
      <c r="AG29" s="446"/>
      <c r="AH29" s="46"/>
      <c r="AI29" s="446"/>
      <c r="AJ29" s="46"/>
      <c r="AK29" s="446"/>
      <c r="AL29" s="46"/>
      <c r="AM29" s="446"/>
      <c r="AN29" s="46"/>
      <c r="AO29" s="446"/>
      <c r="AP29" s="46"/>
      <c r="AQ29" s="446"/>
      <c r="AR29" s="46"/>
      <c r="AS29" s="446"/>
      <c r="AT29" s="46"/>
      <c r="AU29" s="447">
        <f t="shared" si="2"/>
        <v>0</v>
      </c>
      <c r="AV29" s="448">
        <f t="shared" si="0"/>
        <v>0</v>
      </c>
      <c r="AW29" s="449" t="str">
        <f t="shared" si="1"/>
        <v>OK</v>
      </c>
      <c r="AX29" s="452">
        <f>'t1'!K29-'t3'!C29-'t3'!E29-'t3'!G29-'t3'!I29-'t3'!K29+'t3'!M29+'t3'!O29+'t3'!Q29</f>
        <v>0</v>
      </c>
      <c r="AY29" s="453">
        <f>'t1'!L29-'t3'!D29-'t3'!F29-'t3'!H29-'t3'!J29-'t3'!L29+'t3'!N29+'t3'!P29+'t3'!R29</f>
        <v>0</v>
      </c>
      <c r="AZ29" s="42">
        <f>'t1'!M29</f>
        <v>0</v>
      </c>
    </row>
    <row r="30" spans="1:52" ht="12.75" customHeight="1" x14ac:dyDescent="0.2">
      <c r="A30" s="184" t="str">
        <f>'t1'!A30</f>
        <v xml:space="preserve">POSIZ. ECON. B7 - PROFILO ACCESSO B3  </v>
      </c>
      <c r="B30" s="232" t="str">
        <f>'t1'!B30</f>
        <v>0B7A00</v>
      </c>
      <c r="C30" s="446"/>
      <c r="D30" s="46"/>
      <c r="E30" s="446"/>
      <c r="F30" s="46"/>
      <c r="G30" s="446"/>
      <c r="H30" s="46"/>
      <c r="I30" s="446"/>
      <c r="J30" s="46"/>
      <c r="K30" s="446"/>
      <c r="L30" s="46"/>
      <c r="M30" s="446"/>
      <c r="N30" s="46"/>
      <c r="O30" s="446"/>
      <c r="P30" s="46"/>
      <c r="Q30" s="446"/>
      <c r="R30" s="46"/>
      <c r="S30" s="446"/>
      <c r="T30" s="46"/>
      <c r="U30" s="446"/>
      <c r="V30" s="46"/>
      <c r="W30" s="446"/>
      <c r="X30" s="46"/>
      <c r="Y30" s="446"/>
      <c r="Z30" s="46"/>
      <c r="AA30" s="446"/>
      <c r="AB30" s="46"/>
      <c r="AC30" s="446"/>
      <c r="AD30" s="46"/>
      <c r="AE30" s="446"/>
      <c r="AF30" s="46"/>
      <c r="AG30" s="446"/>
      <c r="AH30" s="46"/>
      <c r="AI30" s="446"/>
      <c r="AJ30" s="46"/>
      <c r="AK30" s="446"/>
      <c r="AL30" s="46"/>
      <c r="AM30" s="446"/>
      <c r="AN30" s="46"/>
      <c r="AO30" s="446"/>
      <c r="AP30" s="46"/>
      <c r="AQ30" s="446"/>
      <c r="AR30" s="46"/>
      <c r="AS30" s="446"/>
      <c r="AT30" s="46"/>
      <c r="AU30" s="447">
        <f t="shared" si="2"/>
        <v>0</v>
      </c>
      <c r="AV30" s="448">
        <f t="shared" si="0"/>
        <v>0</v>
      </c>
      <c r="AW30" s="449" t="str">
        <f t="shared" si="1"/>
        <v>Controllare totale</v>
      </c>
      <c r="AX30" s="452">
        <f>'t1'!K30-'t3'!C30-'t3'!E30-'t3'!G30-'t3'!I30-'t3'!K30+'t3'!M30+'t3'!O30+'t3'!Q30</f>
        <v>1</v>
      </c>
      <c r="AY30" s="453">
        <f>'t1'!L30-'t3'!D30-'t3'!F30-'t3'!H30-'t3'!J30-'t3'!L30+'t3'!N30+'t3'!P30+'t3'!R30</f>
        <v>2</v>
      </c>
      <c r="AZ30" s="42">
        <f>'t1'!M30</f>
        <v>1</v>
      </c>
    </row>
    <row r="31" spans="1:52" ht="12.75" customHeight="1" x14ac:dyDescent="0.2">
      <c r="A31" s="184" t="str">
        <f>'t1'!A31</f>
        <v>POSIZ. ECON. B7 - PROFILO  ACCESSO B1</v>
      </c>
      <c r="B31" s="232" t="str">
        <f>'t1'!B31</f>
        <v>0B7000</v>
      </c>
      <c r="C31" s="446"/>
      <c r="D31" s="46"/>
      <c r="E31" s="446"/>
      <c r="F31" s="46"/>
      <c r="G31" s="446"/>
      <c r="H31" s="46"/>
      <c r="I31" s="446"/>
      <c r="J31" s="46"/>
      <c r="K31" s="446"/>
      <c r="L31" s="46"/>
      <c r="M31" s="446"/>
      <c r="N31" s="46"/>
      <c r="O31" s="446"/>
      <c r="P31" s="46"/>
      <c r="Q31" s="446"/>
      <c r="R31" s="46"/>
      <c r="S31" s="446"/>
      <c r="T31" s="46"/>
      <c r="U31" s="446"/>
      <c r="V31" s="46"/>
      <c r="W31" s="446"/>
      <c r="X31" s="46"/>
      <c r="Y31" s="446"/>
      <c r="Z31" s="46"/>
      <c r="AA31" s="446"/>
      <c r="AB31" s="46"/>
      <c r="AC31" s="446"/>
      <c r="AD31" s="46"/>
      <c r="AE31" s="446"/>
      <c r="AF31" s="46"/>
      <c r="AG31" s="446"/>
      <c r="AH31" s="46"/>
      <c r="AI31" s="446"/>
      <c r="AJ31" s="46"/>
      <c r="AK31" s="446"/>
      <c r="AL31" s="46"/>
      <c r="AM31" s="446"/>
      <c r="AN31" s="46"/>
      <c r="AO31" s="446"/>
      <c r="AP31" s="46"/>
      <c r="AQ31" s="446"/>
      <c r="AR31" s="46"/>
      <c r="AS31" s="446"/>
      <c r="AT31" s="46"/>
      <c r="AU31" s="447">
        <f t="shared" si="2"/>
        <v>0</v>
      </c>
      <c r="AV31" s="448">
        <f t="shared" si="0"/>
        <v>0</v>
      </c>
      <c r="AW31" s="449" t="str">
        <f t="shared" si="1"/>
        <v>Controllare totale</v>
      </c>
      <c r="AX31" s="452">
        <f>'t1'!K31-'t3'!C31-'t3'!E31-'t3'!G31-'t3'!I31-'t3'!K31+'t3'!M31+'t3'!O31+'t3'!Q31</f>
        <v>0</v>
      </c>
      <c r="AY31" s="453">
        <f>'t1'!L31-'t3'!D31-'t3'!F31-'t3'!H31-'t3'!J31-'t3'!L31+'t3'!N31+'t3'!P31+'t3'!R31</f>
        <v>1</v>
      </c>
      <c r="AZ31" s="42">
        <f>'t1'!M31</f>
        <v>1</v>
      </c>
    </row>
    <row r="32" spans="1:52" ht="12.75" customHeight="1" x14ac:dyDescent="0.2">
      <c r="A32" s="184" t="str">
        <f>'t1'!A32</f>
        <v xml:space="preserve">POSIZ.ECON. B6 PROFILI ACCESSO B3 </v>
      </c>
      <c r="B32" s="232" t="str">
        <f>'t1'!B32</f>
        <v>038490</v>
      </c>
      <c r="C32" s="446"/>
      <c r="D32" s="46"/>
      <c r="E32" s="446"/>
      <c r="F32" s="46"/>
      <c r="G32" s="446"/>
      <c r="H32" s="46"/>
      <c r="I32" s="446"/>
      <c r="J32" s="46"/>
      <c r="K32" s="446"/>
      <c r="L32" s="46"/>
      <c r="M32" s="446"/>
      <c r="N32" s="46"/>
      <c r="O32" s="446"/>
      <c r="P32" s="46"/>
      <c r="Q32" s="446"/>
      <c r="R32" s="46"/>
      <c r="S32" s="446"/>
      <c r="T32" s="46"/>
      <c r="U32" s="446"/>
      <c r="V32" s="46"/>
      <c r="W32" s="446"/>
      <c r="X32" s="46"/>
      <c r="Y32" s="446"/>
      <c r="Z32" s="46"/>
      <c r="AA32" s="446"/>
      <c r="AB32" s="46"/>
      <c r="AC32" s="446"/>
      <c r="AD32" s="46"/>
      <c r="AE32" s="446"/>
      <c r="AF32" s="46"/>
      <c r="AG32" s="446"/>
      <c r="AH32" s="46"/>
      <c r="AI32" s="446"/>
      <c r="AJ32" s="46"/>
      <c r="AK32" s="446"/>
      <c r="AL32" s="46"/>
      <c r="AM32" s="446"/>
      <c r="AN32" s="46"/>
      <c r="AO32" s="446"/>
      <c r="AP32" s="46"/>
      <c r="AQ32" s="446"/>
      <c r="AR32" s="46"/>
      <c r="AS32" s="446"/>
      <c r="AT32" s="46"/>
      <c r="AU32" s="447">
        <f t="shared" si="2"/>
        <v>0</v>
      </c>
      <c r="AV32" s="448">
        <f t="shared" si="0"/>
        <v>0</v>
      </c>
      <c r="AW32" s="449" t="str">
        <f t="shared" si="1"/>
        <v>Controllare totale</v>
      </c>
      <c r="AX32" s="452">
        <f>'t1'!K32-'t3'!C32-'t3'!E32-'t3'!G32-'t3'!I32-'t3'!K32+'t3'!M32+'t3'!O32+'t3'!Q32</f>
        <v>1</v>
      </c>
      <c r="AY32" s="453">
        <f>'t1'!L32-'t3'!D32-'t3'!F32-'t3'!H32-'t3'!J32-'t3'!L32+'t3'!N32+'t3'!P32+'t3'!R32</f>
        <v>0</v>
      </c>
      <c r="AZ32" s="42">
        <f>'t1'!M32</f>
        <v>1</v>
      </c>
    </row>
    <row r="33" spans="1:52" ht="12.75" customHeight="1" x14ac:dyDescent="0.2">
      <c r="A33" s="184" t="str">
        <f>'t1'!A33</f>
        <v>POSIZ.ECON. B6 PROFILI ACCESSO B1</v>
      </c>
      <c r="B33" s="232" t="str">
        <f>'t1'!B33</f>
        <v>038491</v>
      </c>
      <c r="C33" s="446"/>
      <c r="D33" s="46"/>
      <c r="E33" s="446"/>
      <c r="F33" s="46"/>
      <c r="G33" s="446"/>
      <c r="H33" s="46"/>
      <c r="I33" s="446"/>
      <c r="J33" s="46"/>
      <c r="K33" s="446"/>
      <c r="L33" s="46"/>
      <c r="M33" s="446"/>
      <c r="N33" s="46"/>
      <c r="O33" s="446"/>
      <c r="P33" s="46"/>
      <c r="Q33" s="446"/>
      <c r="R33" s="46"/>
      <c r="S33" s="446"/>
      <c r="T33" s="46"/>
      <c r="U33" s="446"/>
      <c r="V33" s="46"/>
      <c r="W33" s="446"/>
      <c r="X33" s="46"/>
      <c r="Y33" s="446"/>
      <c r="Z33" s="46"/>
      <c r="AA33" s="446"/>
      <c r="AB33" s="46"/>
      <c r="AC33" s="446"/>
      <c r="AD33" s="46"/>
      <c r="AE33" s="446"/>
      <c r="AF33" s="46"/>
      <c r="AG33" s="446"/>
      <c r="AH33" s="46"/>
      <c r="AI33" s="446"/>
      <c r="AJ33" s="46"/>
      <c r="AK33" s="446"/>
      <c r="AL33" s="46"/>
      <c r="AM33" s="446"/>
      <c r="AN33" s="46"/>
      <c r="AO33" s="446"/>
      <c r="AP33" s="46"/>
      <c r="AQ33" s="446"/>
      <c r="AR33" s="46"/>
      <c r="AS33" s="446"/>
      <c r="AT33" s="46"/>
      <c r="AU33" s="447">
        <f t="shared" si="2"/>
        <v>0</v>
      </c>
      <c r="AV33" s="448">
        <f t="shared" si="0"/>
        <v>0</v>
      </c>
      <c r="AW33" s="449" t="str">
        <f t="shared" si="1"/>
        <v>OK</v>
      </c>
      <c r="AX33" s="452">
        <f>'t1'!K33-'t3'!C33-'t3'!E33-'t3'!G33-'t3'!I33-'t3'!K33+'t3'!M33+'t3'!O33+'t3'!Q33</f>
        <v>0</v>
      </c>
      <c r="AY33" s="453">
        <f>'t1'!L33-'t3'!D33-'t3'!F33-'t3'!H33-'t3'!J33-'t3'!L33+'t3'!N33+'t3'!P33+'t3'!R33</f>
        <v>0</v>
      </c>
      <c r="AZ33" s="42">
        <f>'t1'!M33</f>
        <v>0</v>
      </c>
    </row>
    <row r="34" spans="1:52" ht="12.75" customHeight="1" x14ac:dyDescent="0.2">
      <c r="A34" s="184" t="str">
        <f>'t1'!A34</f>
        <v>POSIZ.ECON. B5 PROFILI ACCESSO B3 -</v>
      </c>
      <c r="B34" s="232" t="str">
        <f>'t1'!B34</f>
        <v>037492</v>
      </c>
      <c r="C34" s="446"/>
      <c r="D34" s="46"/>
      <c r="E34" s="446"/>
      <c r="F34" s="46"/>
      <c r="G34" s="446"/>
      <c r="H34" s="46"/>
      <c r="I34" s="446"/>
      <c r="J34" s="46"/>
      <c r="K34" s="446"/>
      <c r="L34" s="46"/>
      <c r="M34" s="446"/>
      <c r="N34" s="46"/>
      <c r="O34" s="446"/>
      <c r="P34" s="46"/>
      <c r="Q34" s="446"/>
      <c r="R34" s="46"/>
      <c r="S34" s="446"/>
      <c r="T34" s="46"/>
      <c r="U34" s="446"/>
      <c r="V34" s="46"/>
      <c r="W34" s="446"/>
      <c r="X34" s="46"/>
      <c r="Y34" s="446"/>
      <c r="Z34" s="46"/>
      <c r="AA34" s="446"/>
      <c r="AB34" s="46"/>
      <c r="AC34" s="446"/>
      <c r="AD34" s="46"/>
      <c r="AE34" s="446"/>
      <c r="AF34" s="46"/>
      <c r="AG34" s="446"/>
      <c r="AH34" s="46"/>
      <c r="AI34" s="446"/>
      <c r="AJ34" s="46"/>
      <c r="AK34" s="446"/>
      <c r="AL34" s="46"/>
      <c r="AM34" s="446"/>
      <c r="AN34" s="46"/>
      <c r="AO34" s="446"/>
      <c r="AP34" s="46"/>
      <c r="AQ34" s="446"/>
      <c r="AR34" s="46"/>
      <c r="AS34" s="446"/>
      <c r="AT34" s="46"/>
      <c r="AU34" s="447">
        <f t="shared" si="2"/>
        <v>0</v>
      </c>
      <c r="AV34" s="448">
        <f t="shared" si="0"/>
        <v>0</v>
      </c>
      <c r="AW34" s="449" t="str">
        <f t="shared" si="1"/>
        <v>OK</v>
      </c>
      <c r="AX34" s="452">
        <f>'t1'!K34-'t3'!C34-'t3'!E34-'t3'!G34-'t3'!I34-'t3'!K34+'t3'!M34+'t3'!O34+'t3'!Q34</f>
        <v>0</v>
      </c>
      <c r="AY34" s="453">
        <f>'t1'!L34-'t3'!D34-'t3'!F34-'t3'!H34-'t3'!J34-'t3'!L34+'t3'!N34+'t3'!P34+'t3'!R34</f>
        <v>0</v>
      </c>
      <c r="AZ34" s="42">
        <f>'t1'!M34</f>
        <v>0</v>
      </c>
    </row>
    <row r="35" spans="1:52" ht="12.75" customHeight="1" x14ac:dyDescent="0.2">
      <c r="A35" s="184" t="str">
        <f>'t1'!A35</f>
        <v>POSIZ.ECON. B5 PROFILI ACCESSO B1</v>
      </c>
      <c r="B35" s="232" t="str">
        <f>'t1'!B35</f>
        <v>037493</v>
      </c>
      <c r="C35" s="446"/>
      <c r="D35" s="46"/>
      <c r="E35" s="446"/>
      <c r="F35" s="46"/>
      <c r="G35" s="446"/>
      <c r="H35" s="46"/>
      <c r="I35" s="446"/>
      <c r="J35" s="46"/>
      <c r="K35" s="446"/>
      <c r="L35" s="46"/>
      <c r="M35" s="446"/>
      <c r="N35" s="46"/>
      <c r="O35" s="446"/>
      <c r="P35" s="46"/>
      <c r="Q35" s="446"/>
      <c r="R35" s="46"/>
      <c r="S35" s="446"/>
      <c r="T35" s="46"/>
      <c r="U35" s="446"/>
      <c r="V35" s="46"/>
      <c r="W35" s="446"/>
      <c r="X35" s="46"/>
      <c r="Y35" s="446"/>
      <c r="Z35" s="46"/>
      <c r="AA35" s="446"/>
      <c r="AB35" s="46"/>
      <c r="AC35" s="446"/>
      <c r="AD35" s="46"/>
      <c r="AE35" s="446"/>
      <c r="AF35" s="46"/>
      <c r="AG35" s="446"/>
      <c r="AH35" s="46"/>
      <c r="AI35" s="446"/>
      <c r="AJ35" s="46"/>
      <c r="AK35" s="446"/>
      <c r="AL35" s="46"/>
      <c r="AM35" s="446"/>
      <c r="AN35" s="46"/>
      <c r="AO35" s="446"/>
      <c r="AP35" s="46"/>
      <c r="AQ35" s="446"/>
      <c r="AR35" s="46"/>
      <c r="AS35" s="446"/>
      <c r="AT35" s="46"/>
      <c r="AU35" s="447">
        <f t="shared" si="2"/>
        <v>0</v>
      </c>
      <c r="AV35" s="448">
        <f t="shared" si="0"/>
        <v>0</v>
      </c>
      <c r="AW35" s="449" t="str">
        <f t="shared" si="1"/>
        <v>Controllare totale</v>
      </c>
      <c r="AX35" s="452">
        <f>'t1'!K35-'t3'!C35-'t3'!E35-'t3'!G35-'t3'!I35-'t3'!K35+'t3'!M35+'t3'!O35+'t3'!Q35</f>
        <v>1</v>
      </c>
      <c r="AY35" s="453">
        <f>'t1'!L35-'t3'!D35-'t3'!F35-'t3'!H35-'t3'!J35-'t3'!L35+'t3'!N35+'t3'!P35+'t3'!R35</f>
        <v>0</v>
      </c>
      <c r="AZ35" s="42">
        <f>'t1'!M35</f>
        <v>1</v>
      </c>
    </row>
    <row r="36" spans="1:52" ht="12.75" customHeight="1" x14ac:dyDescent="0.2">
      <c r="A36" s="184" t="str">
        <f>'t1'!A36</f>
        <v xml:space="preserve">POSIZ.ECON. B4 PROFILI ACCESSO B3 </v>
      </c>
      <c r="B36" s="232" t="str">
        <f>'t1'!B36</f>
        <v>036494</v>
      </c>
      <c r="C36" s="446"/>
      <c r="D36" s="46"/>
      <c r="E36" s="446"/>
      <c r="F36" s="46"/>
      <c r="G36" s="446"/>
      <c r="H36" s="46"/>
      <c r="I36" s="446"/>
      <c r="J36" s="46"/>
      <c r="K36" s="446"/>
      <c r="L36" s="46"/>
      <c r="M36" s="446"/>
      <c r="N36" s="46"/>
      <c r="O36" s="446"/>
      <c r="P36" s="46"/>
      <c r="Q36" s="446"/>
      <c r="R36" s="46"/>
      <c r="S36" s="446"/>
      <c r="T36" s="46"/>
      <c r="U36" s="446"/>
      <c r="V36" s="46"/>
      <c r="W36" s="446"/>
      <c r="X36" s="46"/>
      <c r="Y36" s="446"/>
      <c r="Z36" s="46"/>
      <c r="AA36" s="446"/>
      <c r="AB36" s="46"/>
      <c r="AC36" s="446"/>
      <c r="AD36" s="46"/>
      <c r="AE36" s="446"/>
      <c r="AF36" s="46"/>
      <c r="AG36" s="446"/>
      <c r="AH36" s="46"/>
      <c r="AI36" s="446"/>
      <c r="AJ36" s="46"/>
      <c r="AK36" s="446"/>
      <c r="AL36" s="46"/>
      <c r="AM36" s="446"/>
      <c r="AN36" s="46"/>
      <c r="AO36" s="446"/>
      <c r="AP36" s="46"/>
      <c r="AQ36" s="446"/>
      <c r="AR36" s="46"/>
      <c r="AS36" s="446"/>
      <c r="AT36" s="46"/>
      <c r="AU36" s="447">
        <f t="shared" si="2"/>
        <v>0</v>
      </c>
      <c r="AV36" s="448">
        <f t="shared" si="0"/>
        <v>0</v>
      </c>
      <c r="AW36" s="449" t="str">
        <f t="shared" si="1"/>
        <v>OK</v>
      </c>
      <c r="AX36" s="452">
        <f>'t1'!K36-'t3'!C36-'t3'!E36-'t3'!G36-'t3'!I36-'t3'!K36+'t3'!M36+'t3'!O36+'t3'!Q36</f>
        <v>0</v>
      </c>
      <c r="AY36" s="453">
        <f>'t1'!L36-'t3'!D36-'t3'!F36-'t3'!H36-'t3'!J36-'t3'!L36+'t3'!N36+'t3'!P36+'t3'!R36</f>
        <v>0</v>
      </c>
      <c r="AZ36" s="42">
        <f>'t1'!M36</f>
        <v>0</v>
      </c>
    </row>
    <row r="37" spans="1:52" ht="12.75" customHeight="1" x14ac:dyDescent="0.2">
      <c r="A37" s="184" t="str">
        <f>'t1'!A37</f>
        <v>POSIZ.ECON. B4 PROFILI ACCESSO B1</v>
      </c>
      <c r="B37" s="232" t="str">
        <f>'t1'!B37</f>
        <v>036495</v>
      </c>
      <c r="C37" s="446"/>
      <c r="D37" s="46"/>
      <c r="E37" s="446"/>
      <c r="F37" s="46"/>
      <c r="G37" s="446"/>
      <c r="H37" s="46"/>
      <c r="I37" s="446"/>
      <c r="J37" s="46"/>
      <c r="K37" s="446"/>
      <c r="L37" s="46"/>
      <c r="M37" s="446"/>
      <c r="N37" s="46"/>
      <c r="O37" s="446"/>
      <c r="P37" s="46"/>
      <c r="Q37" s="446"/>
      <c r="R37" s="46"/>
      <c r="S37" s="446"/>
      <c r="T37" s="46"/>
      <c r="U37" s="446"/>
      <c r="V37" s="46"/>
      <c r="W37" s="446"/>
      <c r="X37" s="46"/>
      <c r="Y37" s="446"/>
      <c r="Z37" s="46"/>
      <c r="AA37" s="446"/>
      <c r="AB37" s="46"/>
      <c r="AC37" s="446"/>
      <c r="AD37" s="46"/>
      <c r="AE37" s="446"/>
      <c r="AF37" s="46"/>
      <c r="AG37" s="446"/>
      <c r="AH37" s="46"/>
      <c r="AI37" s="446"/>
      <c r="AJ37" s="46"/>
      <c r="AK37" s="446"/>
      <c r="AL37" s="46"/>
      <c r="AM37" s="446"/>
      <c r="AN37" s="46"/>
      <c r="AO37" s="446"/>
      <c r="AP37" s="46"/>
      <c r="AQ37" s="446"/>
      <c r="AR37" s="46"/>
      <c r="AS37" s="446"/>
      <c r="AT37" s="46"/>
      <c r="AU37" s="447">
        <f t="shared" si="2"/>
        <v>0</v>
      </c>
      <c r="AV37" s="448">
        <f t="shared" si="0"/>
        <v>0</v>
      </c>
      <c r="AW37" s="449" t="str">
        <f t="shared" si="1"/>
        <v>Controllare totale</v>
      </c>
      <c r="AX37" s="452">
        <f>'t1'!K37-'t3'!C37-'t3'!E37-'t3'!G37-'t3'!I37-'t3'!K37+'t3'!M37+'t3'!O37+'t3'!Q37</f>
        <v>1</v>
      </c>
      <c r="AY37" s="453">
        <f>'t1'!L37-'t3'!D37-'t3'!F37-'t3'!H37-'t3'!J37-'t3'!L37+'t3'!N37+'t3'!P37+'t3'!R37</f>
        <v>0</v>
      </c>
      <c r="AZ37" s="42">
        <f>'t1'!M37</f>
        <v>1</v>
      </c>
    </row>
    <row r="38" spans="1:52" ht="12.75" customHeight="1" x14ac:dyDescent="0.2">
      <c r="A38" s="184" t="str">
        <f>'t1'!A38</f>
        <v>POSIZIONE ECONOMICA DI ACCESSO B3</v>
      </c>
      <c r="B38" s="232" t="str">
        <f>'t1'!B38</f>
        <v>055000</v>
      </c>
      <c r="C38" s="446"/>
      <c r="D38" s="46"/>
      <c r="E38" s="446"/>
      <c r="F38" s="46"/>
      <c r="G38" s="446"/>
      <c r="H38" s="46"/>
      <c r="I38" s="446"/>
      <c r="J38" s="46"/>
      <c r="K38" s="446"/>
      <c r="L38" s="46"/>
      <c r="M38" s="446"/>
      <c r="N38" s="46"/>
      <c r="O38" s="446"/>
      <c r="P38" s="46"/>
      <c r="Q38" s="446"/>
      <c r="R38" s="46"/>
      <c r="S38" s="446"/>
      <c r="T38" s="46"/>
      <c r="U38" s="446"/>
      <c r="V38" s="46"/>
      <c r="W38" s="446"/>
      <c r="X38" s="46"/>
      <c r="Y38" s="446"/>
      <c r="Z38" s="46"/>
      <c r="AA38" s="446"/>
      <c r="AB38" s="46"/>
      <c r="AC38" s="446"/>
      <c r="AD38" s="46"/>
      <c r="AE38" s="446"/>
      <c r="AF38" s="46"/>
      <c r="AG38" s="446"/>
      <c r="AH38" s="46"/>
      <c r="AI38" s="446"/>
      <c r="AJ38" s="46"/>
      <c r="AK38" s="446"/>
      <c r="AL38" s="46"/>
      <c r="AM38" s="446"/>
      <c r="AN38" s="46"/>
      <c r="AO38" s="446"/>
      <c r="AP38" s="46"/>
      <c r="AQ38" s="446"/>
      <c r="AR38" s="46"/>
      <c r="AS38" s="446"/>
      <c r="AT38" s="46"/>
      <c r="AU38" s="447">
        <f t="shared" si="2"/>
        <v>0</v>
      </c>
      <c r="AV38" s="448">
        <f t="shared" si="0"/>
        <v>0</v>
      </c>
      <c r="AW38" s="449" t="str">
        <f t="shared" si="1"/>
        <v>OK</v>
      </c>
      <c r="AX38" s="452">
        <f>'t1'!K38-'t3'!C38-'t3'!E38-'t3'!G38-'t3'!I38-'t3'!K38+'t3'!M38+'t3'!O38+'t3'!Q38</f>
        <v>0</v>
      </c>
      <c r="AY38" s="453">
        <f>'t1'!L38-'t3'!D38-'t3'!F38-'t3'!H38-'t3'!J38-'t3'!L38+'t3'!N38+'t3'!P38+'t3'!R38</f>
        <v>0</v>
      </c>
      <c r="AZ38" s="42">
        <f>'t1'!M38</f>
        <v>0</v>
      </c>
    </row>
    <row r="39" spans="1:52" ht="12.75" customHeight="1" x14ac:dyDescent="0.2">
      <c r="A39" s="184" t="str">
        <f>'t1'!A39</f>
        <v>POSIZIONE ECONOMICA B3</v>
      </c>
      <c r="B39" s="232" t="str">
        <f>'t1'!B39</f>
        <v>034000</v>
      </c>
      <c r="C39" s="446"/>
      <c r="D39" s="46"/>
      <c r="E39" s="446"/>
      <c r="F39" s="46"/>
      <c r="G39" s="446"/>
      <c r="H39" s="46"/>
      <c r="I39" s="446"/>
      <c r="J39" s="46"/>
      <c r="K39" s="446"/>
      <c r="L39" s="46"/>
      <c r="M39" s="446"/>
      <c r="N39" s="46"/>
      <c r="O39" s="446"/>
      <c r="P39" s="46"/>
      <c r="Q39" s="446"/>
      <c r="R39" s="46"/>
      <c r="S39" s="446"/>
      <c r="T39" s="46"/>
      <c r="U39" s="446"/>
      <c r="V39" s="46"/>
      <c r="W39" s="446"/>
      <c r="X39" s="46"/>
      <c r="Y39" s="446"/>
      <c r="Z39" s="46"/>
      <c r="AA39" s="446"/>
      <c r="AB39" s="46"/>
      <c r="AC39" s="446"/>
      <c r="AD39" s="46"/>
      <c r="AE39" s="446"/>
      <c r="AF39" s="46"/>
      <c r="AG39" s="446"/>
      <c r="AH39" s="46"/>
      <c r="AI39" s="446"/>
      <c r="AJ39" s="46"/>
      <c r="AK39" s="446"/>
      <c r="AL39" s="46"/>
      <c r="AM39" s="446"/>
      <c r="AN39" s="46"/>
      <c r="AO39" s="446"/>
      <c r="AP39" s="46"/>
      <c r="AQ39" s="446"/>
      <c r="AR39" s="46"/>
      <c r="AS39" s="446"/>
      <c r="AT39" s="46"/>
      <c r="AU39" s="447">
        <f t="shared" si="2"/>
        <v>0</v>
      </c>
      <c r="AV39" s="448">
        <f t="shared" si="0"/>
        <v>0</v>
      </c>
      <c r="AW39" s="449" t="str">
        <f t="shared" si="1"/>
        <v>OK</v>
      </c>
      <c r="AX39" s="452">
        <f>'t1'!K39-'t3'!C39-'t3'!E39-'t3'!G39-'t3'!I39-'t3'!K39+'t3'!M39+'t3'!O39+'t3'!Q39</f>
        <v>0</v>
      </c>
      <c r="AY39" s="453">
        <f>'t1'!L39-'t3'!D39-'t3'!F39-'t3'!H39-'t3'!J39-'t3'!L39+'t3'!N39+'t3'!P39+'t3'!R39</f>
        <v>0</v>
      </c>
      <c r="AZ39" s="42">
        <f>'t1'!M39</f>
        <v>0</v>
      </c>
    </row>
    <row r="40" spans="1:52" ht="12.75" customHeight="1" x14ac:dyDescent="0.2">
      <c r="A40" s="184" t="str">
        <f>'t1'!A40</f>
        <v>POSIZIONE ECONOMICA B2</v>
      </c>
      <c r="B40" s="232" t="str">
        <f>'t1'!B40</f>
        <v>032000</v>
      </c>
      <c r="C40" s="446"/>
      <c r="D40" s="46"/>
      <c r="E40" s="446"/>
      <c r="F40" s="46"/>
      <c r="G40" s="446"/>
      <c r="H40" s="46"/>
      <c r="I40" s="446"/>
      <c r="J40" s="46"/>
      <c r="K40" s="446"/>
      <c r="L40" s="46"/>
      <c r="M40" s="446"/>
      <c r="N40" s="46"/>
      <c r="O40" s="446"/>
      <c r="P40" s="46"/>
      <c r="Q40" s="446"/>
      <c r="R40" s="46"/>
      <c r="S40" s="446"/>
      <c r="T40" s="46"/>
      <c r="U40" s="446"/>
      <c r="V40" s="46"/>
      <c r="W40" s="446"/>
      <c r="X40" s="46"/>
      <c r="Y40" s="446"/>
      <c r="Z40" s="46"/>
      <c r="AA40" s="446"/>
      <c r="AB40" s="46"/>
      <c r="AC40" s="446"/>
      <c r="AD40" s="46"/>
      <c r="AE40" s="446"/>
      <c r="AF40" s="46"/>
      <c r="AG40" s="446"/>
      <c r="AH40" s="46"/>
      <c r="AI40" s="446"/>
      <c r="AJ40" s="46"/>
      <c r="AK40" s="446"/>
      <c r="AL40" s="46"/>
      <c r="AM40" s="446"/>
      <c r="AN40" s="46"/>
      <c r="AO40" s="446"/>
      <c r="AP40" s="46"/>
      <c r="AQ40" s="446"/>
      <c r="AR40" s="46"/>
      <c r="AS40" s="446"/>
      <c r="AT40" s="46"/>
      <c r="AU40" s="447">
        <f t="shared" si="2"/>
        <v>0</v>
      </c>
      <c r="AV40" s="448">
        <f t="shared" si="0"/>
        <v>0</v>
      </c>
      <c r="AW40" s="449" t="str">
        <f t="shared" si="1"/>
        <v>OK</v>
      </c>
      <c r="AX40" s="452">
        <f>'t1'!K40-'t3'!C40-'t3'!E40-'t3'!G40-'t3'!I40-'t3'!K40+'t3'!M40+'t3'!O40+'t3'!Q40</f>
        <v>0</v>
      </c>
      <c r="AY40" s="453">
        <f>'t1'!L40-'t3'!D40-'t3'!F40-'t3'!H40-'t3'!J40-'t3'!L40+'t3'!N40+'t3'!P40+'t3'!R40</f>
        <v>0</v>
      </c>
      <c r="AZ40" s="42">
        <f>'t1'!M40</f>
        <v>0</v>
      </c>
    </row>
    <row r="41" spans="1:52" ht="12.75" customHeight="1" x14ac:dyDescent="0.2">
      <c r="A41" s="184" t="str">
        <f>'t1'!A41</f>
        <v>POSIZIONE ECONOMICA DI ACCESSO B1</v>
      </c>
      <c r="B41" s="232" t="str">
        <f>'t1'!B41</f>
        <v>054000</v>
      </c>
      <c r="C41" s="446"/>
      <c r="D41" s="46"/>
      <c r="E41" s="446"/>
      <c r="F41" s="46"/>
      <c r="G41" s="446"/>
      <c r="H41" s="46"/>
      <c r="I41" s="446"/>
      <c r="J41" s="46"/>
      <c r="K41" s="446"/>
      <c r="L41" s="46"/>
      <c r="M41" s="446"/>
      <c r="N41" s="46"/>
      <c r="O41" s="446"/>
      <c r="P41" s="46"/>
      <c r="Q41" s="446"/>
      <c r="R41" s="46"/>
      <c r="S41" s="446"/>
      <c r="T41" s="46"/>
      <c r="U41" s="446"/>
      <c r="V41" s="46"/>
      <c r="W41" s="446"/>
      <c r="X41" s="46"/>
      <c r="Y41" s="446"/>
      <c r="Z41" s="46"/>
      <c r="AA41" s="446"/>
      <c r="AB41" s="46"/>
      <c r="AC41" s="446"/>
      <c r="AD41" s="46"/>
      <c r="AE41" s="446"/>
      <c r="AF41" s="46"/>
      <c r="AG41" s="446"/>
      <c r="AH41" s="46"/>
      <c r="AI41" s="446"/>
      <c r="AJ41" s="46"/>
      <c r="AK41" s="446"/>
      <c r="AL41" s="46"/>
      <c r="AM41" s="446"/>
      <c r="AN41" s="46"/>
      <c r="AO41" s="446"/>
      <c r="AP41" s="46"/>
      <c r="AQ41" s="446"/>
      <c r="AR41" s="46"/>
      <c r="AS41" s="446"/>
      <c r="AT41" s="46"/>
      <c r="AU41" s="447">
        <f t="shared" si="2"/>
        <v>0</v>
      </c>
      <c r="AV41" s="448">
        <f t="shared" si="0"/>
        <v>0</v>
      </c>
      <c r="AW41" s="449" t="str">
        <f t="shared" si="1"/>
        <v>OK</v>
      </c>
      <c r="AX41" s="452">
        <f>'t1'!K41-'t3'!C41-'t3'!E41-'t3'!G41-'t3'!I41-'t3'!K41+'t3'!M41+'t3'!O41+'t3'!Q41</f>
        <v>0</v>
      </c>
      <c r="AY41" s="453">
        <f>'t1'!L41-'t3'!D41-'t3'!F41-'t3'!H41-'t3'!J41-'t3'!L41+'t3'!N41+'t3'!P41+'t3'!R41</f>
        <v>0</v>
      </c>
      <c r="AZ41" s="42">
        <f>'t1'!M41</f>
        <v>0</v>
      </c>
    </row>
    <row r="42" spans="1:52" ht="12.75" customHeight="1" x14ac:dyDescent="0.2">
      <c r="A42" s="184" t="str">
        <f>'t1'!A42</f>
        <v>POSIZIONE ECONOMICA A6</v>
      </c>
      <c r="B42" s="232" t="str">
        <f>'t1'!B42</f>
        <v>0A6000</v>
      </c>
      <c r="C42" s="446"/>
      <c r="D42" s="46"/>
      <c r="E42" s="446"/>
      <c r="F42" s="46"/>
      <c r="G42" s="446"/>
      <c r="H42" s="46"/>
      <c r="I42" s="446"/>
      <c r="J42" s="46"/>
      <c r="K42" s="446"/>
      <c r="L42" s="46"/>
      <c r="M42" s="446"/>
      <c r="N42" s="46"/>
      <c r="O42" s="446"/>
      <c r="P42" s="46"/>
      <c r="Q42" s="446"/>
      <c r="R42" s="46"/>
      <c r="S42" s="446"/>
      <c r="T42" s="46"/>
      <c r="U42" s="446"/>
      <c r="V42" s="46"/>
      <c r="W42" s="446"/>
      <c r="X42" s="46"/>
      <c r="Y42" s="446"/>
      <c r="Z42" s="46"/>
      <c r="AA42" s="446"/>
      <c r="AB42" s="46"/>
      <c r="AC42" s="446"/>
      <c r="AD42" s="46"/>
      <c r="AE42" s="446"/>
      <c r="AF42" s="46"/>
      <c r="AG42" s="446"/>
      <c r="AH42" s="46"/>
      <c r="AI42" s="446"/>
      <c r="AJ42" s="46"/>
      <c r="AK42" s="446"/>
      <c r="AL42" s="46"/>
      <c r="AM42" s="446"/>
      <c r="AN42" s="46"/>
      <c r="AO42" s="446"/>
      <c r="AP42" s="46"/>
      <c r="AQ42" s="446"/>
      <c r="AR42" s="46"/>
      <c r="AS42" s="446"/>
      <c r="AT42" s="46"/>
      <c r="AU42" s="447">
        <f t="shared" si="2"/>
        <v>0</v>
      </c>
      <c r="AV42" s="448">
        <f t="shared" si="0"/>
        <v>0</v>
      </c>
      <c r="AW42" s="449" t="str">
        <f t="shared" si="1"/>
        <v>OK</v>
      </c>
      <c r="AX42" s="452">
        <f>'t1'!K42-'t3'!C42-'t3'!E42-'t3'!G42-'t3'!I42-'t3'!K42+'t3'!M42+'t3'!O42+'t3'!Q42</f>
        <v>0</v>
      </c>
      <c r="AY42" s="453">
        <f>'t1'!L42-'t3'!D42-'t3'!F42-'t3'!H42-'t3'!J42-'t3'!L42+'t3'!N42+'t3'!P42+'t3'!R42</f>
        <v>0</v>
      </c>
      <c r="AZ42" s="42">
        <f>'t1'!M42</f>
        <v>0</v>
      </c>
    </row>
    <row r="43" spans="1:52" ht="12.75" customHeight="1" x14ac:dyDescent="0.2">
      <c r="A43" s="184" t="str">
        <f>'t1'!A43</f>
        <v>POSIZIONE ECONOMICA A5</v>
      </c>
      <c r="B43" s="232" t="str">
        <f>'t1'!B43</f>
        <v>0A5000</v>
      </c>
      <c r="C43" s="446"/>
      <c r="D43" s="46"/>
      <c r="E43" s="446"/>
      <c r="F43" s="46"/>
      <c r="G43" s="446"/>
      <c r="H43" s="46"/>
      <c r="I43" s="446"/>
      <c r="J43" s="46"/>
      <c r="K43" s="446"/>
      <c r="L43" s="46"/>
      <c r="M43" s="446"/>
      <c r="N43" s="46"/>
      <c r="O43" s="446"/>
      <c r="P43" s="46"/>
      <c r="Q43" s="446"/>
      <c r="R43" s="46"/>
      <c r="S43" s="446"/>
      <c r="T43" s="46"/>
      <c r="U43" s="446"/>
      <c r="V43" s="46"/>
      <c r="W43" s="446"/>
      <c r="X43" s="46"/>
      <c r="Y43" s="446"/>
      <c r="Z43" s="46"/>
      <c r="AA43" s="446"/>
      <c r="AB43" s="46"/>
      <c r="AC43" s="446"/>
      <c r="AD43" s="46"/>
      <c r="AE43" s="446"/>
      <c r="AF43" s="46"/>
      <c r="AG43" s="446"/>
      <c r="AH43" s="46"/>
      <c r="AI43" s="446"/>
      <c r="AJ43" s="46"/>
      <c r="AK43" s="446"/>
      <c r="AL43" s="46"/>
      <c r="AM43" s="446"/>
      <c r="AN43" s="46"/>
      <c r="AO43" s="446"/>
      <c r="AP43" s="46"/>
      <c r="AQ43" s="446"/>
      <c r="AR43" s="46"/>
      <c r="AS43" s="446"/>
      <c r="AT43" s="46"/>
      <c r="AU43" s="447">
        <f t="shared" si="2"/>
        <v>0</v>
      </c>
      <c r="AV43" s="448">
        <f t="shared" si="0"/>
        <v>0</v>
      </c>
      <c r="AW43" s="449" t="str">
        <f t="shared" si="1"/>
        <v>Controllare totale</v>
      </c>
      <c r="AX43" s="452">
        <f>'t1'!K43-'t3'!C43-'t3'!E43-'t3'!G43-'t3'!I43-'t3'!K43+'t3'!M43+'t3'!O43+'t3'!Q43</f>
        <v>2</v>
      </c>
      <c r="AY43" s="453">
        <f>'t1'!L43-'t3'!D43-'t3'!F43-'t3'!H43-'t3'!J43-'t3'!L43+'t3'!N43+'t3'!P43+'t3'!R43</f>
        <v>0</v>
      </c>
      <c r="AZ43" s="42">
        <f>'t1'!M43</f>
        <v>1</v>
      </c>
    </row>
    <row r="44" spans="1:52" ht="12.75" customHeight="1" x14ac:dyDescent="0.2">
      <c r="A44" s="184" t="str">
        <f>'t1'!A44</f>
        <v>POSIZIONE ECONOMICA A4</v>
      </c>
      <c r="B44" s="232" t="str">
        <f>'t1'!B44</f>
        <v>028000</v>
      </c>
      <c r="C44" s="446"/>
      <c r="D44" s="46"/>
      <c r="E44" s="446"/>
      <c r="F44" s="46"/>
      <c r="G44" s="446"/>
      <c r="H44" s="46"/>
      <c r="I44" s="446"/>
      <c r="J44" s="46"/>
      <c r="K44" s="446"/>
      <c r="L44" s="46"/>
      <c r="M44" s="446"/>
      <c r="N44" s="46"/>
      <c r="O44" s="446"/>
      <c r="P44" s="46"/>
      <c r="Q44" s="446"/>
      <c r="R44" s="46"/>
      <c r="S44" s="446"/>
      <c r="T44" s="46"/>
      <c r="U44" s="446"/>
      <c r="V44" s="46"/>
      <c r="W44" s="446"/>
      <c r="X44" s="46"/>
      <c r="Y44" s="446"/>
      <c r="Z44" s="46"/>
      <c r="AA44" s="446"/>
      <c r="AB44" s="46"/>
      <c r="AC44" s="446"/>
      <c r="AD44" s="46"/>
      <c r="AE44" s="446"/>
      <c r="AF44" s="46"/>
      <c r="AG44" s="446"/>
      <c r="AH44" s="46"/>
      <c r="AI44" s="446"/>
      <c r="AJ44" s="46"/>
      <c r="AK44" s="446"/>
      <c r="AL44" s="46"/>
      <c r="AM44" s="446"/>
      <c r="AN44" s="46"/>
      <c r="AO44" s="446"/>
      <c r="AP44" s="46"/>
      <c r="AQ44" s="446"/>
      <c r="AR44" s="46"/>
      <c r="AS44" s="446"/>
      <c r="AT44" s="46"/>
      <c r="AU44" s="447">
        <f t="shared" si="2"/>
        <v>0</v>
      </c>
      <c r="AV44" s="448">
        <f t="shared" si="0"/>
        <v>0</v>
      </c>
      <c r="AW44" s="449" t="str">
        <f t="shared" si="1"/>
        <v>OK</v>
      </c>
      <c r="AX44" s="452">
        <f>'t1'!K44-'t3'!C44-'t3'!E44-'t3'!G44-'t3'!I44-'t3'!K44+'t3'!M44+'t3'!O44+'t3'!Q44</f>
        <v>0</v>
      </c>
      <c r="AY44" s="453">
        <f>'t1'!L44-'t3'!D44-'t3'!F44-'t3'!H44-'t3'!J44-'t3'!L44+'t3'!N44+'t3'!P44+'t3'!R44</f>
        <v>0</v>
      </c>
      <c r="AZ44" s="42">
        <f>'t1'!M44</f>
        <v>0</v>
      </c>
    </row>
    <row r="45" spans="1:52" ht="12.75" customHeight="1" x14ac:dyDescent="0.2">
      <c r="A45" s="184" t="str">
        <f>'t1'!A45</f>
        <v>POSIZIONE ECONOMICA A3</v>
      </c>
      <c r="B45" s="232" t="str">
        <f>'t1'!B45</f>
        <v>027000</v>
      </c>
      <c r="C45" s="446"/>
      <c r="D45" s="46"/>
      <c r="E45" s="446"/>
      <c r="F45" s="46"/>
      <c r="G45" s="446"/>
      <c r="H45" s="46"/>
      <c r="I45" s="446"/>
      <c r="J45" s="46"/>
      <c r="K45" s="446"/>
      <c r="L45" s="46"/>
      <c r="M45" s="446"/>
      <c r="N45" s="46"/>
      <c r="O45" s="446"/>
      <c r="P45" s="46"/>
      <c r="Q45" s="446"/>
      <c r="R45" s="46"/>
      <c r="S45" s="446"/>
      <c r="T45" s="46"/>
      <c r="U45" s="446"/>
      <c r="V45" s="46"/>
      <c r="W45" s="446"/>
      <c r="X45" s="46"/>
      <c r="Y45" s="446"/>
      <c r="Z45" s="46"/>
      <c r="AA45" s="446"/>
      <c r="AB45" s="46"/>
      <c r="AC45" s="446"/>
      <c r="AD45" s="46"/>
      <c r="AE45" s="446"/>
      <c r="AF45" s="46"/>
      <c r="AG45" s="446"/>
      <c r="AH45" s="46"/>
      <c r="AI45" s="446"/>
      <c r="AJ45" s="46"/>
      <c r="AK45" s="446"/>
      <c r="AL45" s="46"/>
      <c r="AM45" s="446"/>
      <c r="AN45" s="46"/>
      <c r="AO45" s="446"/>
      <c r="AP45" s="46"/>
      <c r="AQ45" s="446"/>
      <c r="AR45" s="46"/>
      <c r="AS45" s="446"/>
      <c r="AT45" s="46"/>
      <c r="AU45" s="447">
        <f t="shared" si="2"/>
        <v>0</v>
      </c>
      <c r="AV45" s="448">
        <f t="shared" si="0"/>
        <v>0</v>
      </c>
      <c r="AW45" s="449" t="str">
        <f t="shared" si="1"/>
        <v>OK</v>
      </c>
      <c r="AX45" s="452">
        <f>'t1'!K45-'t3'!C45-'t3'!E45-'t3'!G45-'t3'!I45-'t3'!K45+'t3'!M45+'t3'!O45+'t3'!Q45</f>
        <v>0</v>
      </c>
      <c r="AY45" s="453">
        <f>'t1'!L45-'t3'!D45-'t3'!F45-'t3'!H45-'t3'!J45-'t3'!L45+'t3'!N45+'t3'!P45+'t3'!R45</f>
        <v>0</v>
      </c>
      <c r="AZ45" s="42">
        <f>'t1'!M45</f>
        <v>0</v>
      </c>
    </row>
    <row r="46" spans="1:52" ht="12.75" customHeight="1" x14ac:dyDescent="0.2">
      <c r="A46" s="184" t="str">
        <f>'t1'!A46</f>
        <v>POSIZIONE ECONOMICA A2</v>
      </c>
      <c r="B46" s="232" t="str">
        <f>'t1'!B46</f>
        <v>025000</v>
      </c>
      <c r="C46" s="446"/>
      <c r="D46" s="46"/>
      <c r="E46" s="446"/>
      <c r="F46" s="46"/>
      <c r="G46" s="446"/>
      <c r="H46" s="46"/>
      <c r="I46" s="446"/>
      <c r="J46" s="46"/>
      <c r="K46" s="446"/>
      <c r="L46" s="46"/>
      <c r="M46" s="446"/>
      <c r="N46" s="46"/>
      <c r="O46" s="446"/>
      <c r="P46" s="46"/>
      <c r="Q46" s="446"/>
      <c r="R46" s="46"/>
      <c r="S46" s="446"/>
      <c r="T46" s="46"/>
      <c r="U46" s="446"/>
      <c r="V46" s="46"/>
      <c r="W46" s="446"/>
      <c r="X46" s="46"/>
      <c r="Y46" s="446"/>
      <c r="Z46" s="46"/>
      <c r="AA46" s="446"/>
      <c r="AB46" s="46"/>
      <c r="AC46" s="446"/>
      <c r="AD46" s="46"/>
      <c r="AE46" s="446"/>
      <c r="AF46" s="46"/>
      <c r="AG46" s="446"/>
      <c r="AH46" s="46"/>
      <c r="AI46" s="446"/>
      <c r="AJ46" s="46"/>
      <c r="AK46" s="446"/>
      <c r="AL46" s="46"/>
      <c r="AM46" s="446"/>
      <c r="AN46" s="46"/>
      <c r="AO46" s="446"/>
      <c r="AP46" s="46"/>
      <c r="AQ46" s="446"/>
      <c r="AR46" s="46"/>
      <c r="AS46" s="446"/>
      <c r="AT46" s="46"/>
      <c r="AU46" s="447">
        <f t="shared" si="2"/>
        <v>0</v>
      </c>
      <c r="AV46" s="448">
        <f t="shared" si="0"/>
        <v>0</v>
      </c>
      <c r="AW46" s="449" t="str">
        <f t="shared" si="1"/>
        <v>OK</v>
      </c>
      <c r="AX46" s="452">
        <f>'t1'!K46-'t3'!C46-'t3'!E46-'t3'!G46-'t3'!I46-'t3'!K46+'t3'!M46+'t3'!O46+'t3'!Q46</f>
        <v>0</v>
      </c>
      <c r="AY46" s="453">
        <f>'t1'!L46-'t3'!D46-'t3'!F46-'t3'!H46-'t3'!J46-'t3'!L46+'t3'!N46+'t3'!P46+'t3'!R46</f>
        <v>0</v>
      </c>
      <c r="AZ46" s="42">
        <f>'t1'!M46</f>
        <v>0</v>
      </c>
    </row>
    <row r="47" spans="1:52" ht="12.75" customHeight="1" x14ac:dyDescent="0.2">
      <c r="A47" s="184" t="str">
        <f>'t1'!A47</f>
        <v>POSIZIONE ECONOMICA A1</v>
      </c>
      <c r="B47" s="232" t="str">
        <f>'t1'!B47</f>
        <v>0A1000</v>
      </c>
      <c r="C47" s="446"/>
      <c r="D47" s="46"/>
      <c r="E47" s="446"/>
      <c r="F47" s="46"/>
      <c r="G47" s="446"/>
      <c r="H47" s="46"/>
      <c r="I47" s="446"/>
      <c r="J47" s="46"/>
      <c r="K47" s="446"/>
      <c r="L47" s="46"/>
      <c r="M47" s="446"/>
      <c r="N47" s="46"/>
      <c r="O47" s="446"/>
      <c r="P47" s="46"/>
      <c r="Q47" s="446"/>
      <c r="R47" s="46"/>
      <c r="S47" s="446"/>
      <c r="T47" s="46"/>
      <c r="U47" s="446"/>
      <c r="V47" s="46"/>
      <c r="W47" s="446"/>
      <c r="X47" s="46"/>
      <c r="Y47" s="446"/>
      <c r="Z47" s="46"/>
      <c r="AA47" s="446"/>
      <c r="AB47" s="46"/>
      <c r="AC47" s="446"/>
      <c r="AD47" s="46"/>
      <c r="AE47" s="446"/>
      <c r="AF47" s="46"/>
      <c r="AG47" s="446"/>
      <c r="AH47" s="46"/>
      <c r="AI47" s="446"/>
      <c r="AJ47" s="46"/>
      <c r="AK47" s="446"/>
      <c r="AL47" s="46"/>
      <c r="AM47" s="446"/>
      <c r="AN47" s="46"/>
      <c r="AO47" s="446"/>
      <c r="AP47" s="46"/>
      <c r="AQ47" s="446"/>
      <c r="AR47" s="46"/>
      <c r="AS47" s="446"/>
      <c r="AT47" s="46"/>
      <c r="AU47" s="447">
        <f t="shared" si="2"/>
        <v>0</v>
      </c>
      <c r="AV47" s="448">
        <f t="shared" si="0"/>
        <v>0</v>
      </c>
      <c r="AW47" s="449" t="str">
        <f t="shared" si="1"/>
        <v>OK</v>
      </c>
      <c r="AX47" s="452">
        <f>'t1'!K47-'t3'!C47-'t3'!E47-'t3'!G47-'t3'!I47-'t3'!K47+'t3'!M47+'t3'!O47+'t3'!Q47</f>
        <v>0</v>
      </c>
      <c r="AY47" s="453">
        <f>'t1'!L47-'t3'!D47-'t3'!F47-'t3'!H47-'t3'!J47-'t3'!L47+'t3'!N47+'t3'!P47+'t3'!R47</f>
        <v>0</v>
      </c>
      <c r="AZ47" s="42">
        <f>'t1'!M47</f>
        <v>0</v>
      </c>
    </row>
    <row r="48" spans="1:52" ht="12.75" customHeight="1" x14ac:dyDescent="0.2">
      <c r="A48" s="184" t="str">
        <f>'t1'!A48</f>
        <v>CONTRATTISTI (a)</v>
      </c>
      <c r="B48" s="232" t="str">
        <f>'t1'!B48</f>
        <v>000061</v>
      </c>
      <c r="C48" s="446"/>
      <c r="D48" s="46"/>
      <c r="E48" s="446"/>
      <c r="F48" s="46"/>
      <c r="G48" s="446"/>
      <c r="H48" s="46"/>
      <c r="I48" s="446"/>
      <c r="J48" s="46"/>
      <c r="K48" s="446"/>
      <c r="L48" s="46"/>
      <c r="M48" s="446"/>
      <c r="N48" s="46"/>
      <c r="O48" s="446"/>
      <c r="P48" s="46"/>
      <c r="Q48" s="446"/>
      <c r="R48" s="46"/>
      <c r="S48" s="446"/>
      <c r="T48" s="46"/>
      <c r="U48" s="446"/>
      <c r="V48" s="46"/>
      <c r="W48" s="446"/>
      <c r="X48" s="46"/>
      <c r="Y48" s="446"/>
      <c r="Z48" s="46"/>
      <c r="AA48" s="446"/>
      <c r="AB48" s="46"/>
      <c r="AC48" s="446"/>
      <c r="AD48" s="46"/>
      <c r="AE48" s="446"/>
      <c r="AF48" s="46"/>
      <c r="AG48" s="446"/>
      <c r="AH48" s="46"/>
      <c r="AI48" s="446"/>
      <c r="AJ48" s="46"/>
      <c r="AK48" s="446"/>
      <c r="AL48" s="46"/>
      <c r="AM48" s="446"/>
      <c r="AN48" s="46"/>
      <c r="AO48" s="446"/>
      <c r="AP48" s="46"/>
      <c r="AQ48" s="446"/>
      <c r="AR48" s="46"/>
      <c r="AS48" s="446"/>
      <c r="AT48" s="46"/>
      <c r="AU48" s="447">
        <f>SUM(S48,U48,W48,Y48,C48,E48,G48,I48,K48,M48,O48,Q48,AA48,AC48,AE48,AG48,AI48,AK48,AM48,AO48,AQ48,AS48)</f>
        <v>0</v>
      </c>
      <c r="AV48" s="448">
        <f>SUM(T48,V48,X48,Z48,D48,F48,H48,J48,L48,N48,P48,R48,AB48,AD48,AF48,AH48,AJ48,AL48,AN48,AP48,AR48,AT48)</f>
        <v>0</v>
      </c>
      <c r="AW48" s="449" t="str">
        <f t="shared" si="1"/>
        <v>OK</v>
      </c>
      <c r="AX48" s="452">
        <f>'t1'!K48-'t3'!C48-'t3'!E48-'t3'!G48-'t3'!I48-'t3'!K48+'t3'!M48+'t3'!O48+'t3'!Q48</f>
        <v>0</v>
      </c>
      <c r="AY48" s="453">
        <f>'t1'!L48-'t3'!D48-'t3'!F48-'t3'!H48-'t3'!J48-'t3'!L48+'t3'!N48+'t3'!P48+'t3'!R48</f>
        <v>0</v>
      </c>
      <c r="AZ48" s="42">
        <f>'t1'!M48</f>
        <v>0</v>
      </c>
    </row>
    <row r="49" spans="1:52" ht="12.75" customHeight="1" thickBot="1" x14ac:dyDescent="0.25">
      <c r="A49" s="184" t="str">
        <f>'t1'!A49</f>
        <v>COLLABORATORE A T.D. ART. 90 TUEL (b)</v>
      </c>
      <c r="B49" s="232" t="str">
        <f>'t1'!B49</f>
        <v>000096</v>
      </c>
      <c r="C49" s="446"/>
      <c r="D49" s="46"/>
      <c r="E49" s="446"/>
      <c r="F49" s="46"/>
      <c r="G49" s="446"/>
      <c r="H49" s="46"/>
      <c r="I49" s="446"/>
      <c r="J49" s="46"/>
      <c r="K49" s="446"/>
      <c r="L49" s="46"/>
      <c r="M49" s="446"/>
      <c r="N49" s="46"/>
      <c r="O49" s="446"/>
      <c r="P49" s="46"/>
      <c r="Q49" s="446"/>
      <c r="R49" s="46"/>
      <c r="S49" s="446"/>
      <c r="T49" s="46"/>
      <c r="U49" s="446"/>
      <c r="V49" s="46"/>
      <c r="W49" s="446"/>
      <c r="X49" s="46"/>
      <c r="Y49" s="446"/>
      <c r="Z49" s="46"/>
      <c r="AA49" s="446"/>
      <c r="AB49" s="46"/>
      <c r="AC49" s="446"/>
      <c r="AD49" s="46"/>
      <c r="AE49" s="446"/>
      <c r="AF49" s="46"/>
      <c r="AG49" s="446"/>
      <c r="AH49" s="46"/>
      <c r="AI49" s="446"/>
      <c r="AJ49" s="46"/>
      <c r="AK49" s="446"/>
      <c r="AL49" s="46"/>
      <c r="AM49" s="446"/>
      <c r="AN49" s="46"/>
      <c r="AO49" s="446"/>
      <c r="AP49" s="46"/>
      <c r="AQ49" s="446"/>
      <c r="AR49" s="46"/>
      <c r="AS49" s="446"/>
      <c r="AT49" s="46"/>
      <c r="AU49" s="447">
        <f t="shared" si="2"/>
        <v>0</v>
      </c>
      <c r="AV49" s="448">
        <f t="shared" si="0"/>
        <v>0</v>
      </c>
      <c r="AW49" s="449" t="str">
        <f t="shared" si="1"/>
        <v>OK</v>
      </c>
      <c r="AX49" s="454">
        <f>'t1'!K49-'t3'!C49-'t3'!E49-'t3'!G49-'t3'!I49-'t3'!K49+'t3'!M49+'t3'!O49+'t3'!Q49</f>
        <v>0</v>
      </c>
      <c r="AY49" s="455">
        <f>'t1'!L49-'t3'!D49-'t3'!F49-'t3'!H49-'t3'!J49-'t3'!L49+'t3'!N49+'t3'!P49+'t3'!R49</f>
        <v>0</v>
      </c>
      <c r="AZ49" s="42">
        <f>'t1'!M49</f>
        <v>0</v>
      </c>
    </row>
    <row r="50" spans="1:52" ht="17.25" customHeight="1" thickTop="1" thickBot="1" x14ac:dyDescent="0.25">
      <c r="A50" s="97" t="s">
        <v>96</v>
      </c>
      <c r="B50" s="456"/>
      <c r="C50" s="457">
        <f t="shared" ref="C50:AV50" si="3">SUM(C6:C49)</f>
        <v>0</v>
      </c>
      <c r="D50" s="458">
        <f t="shared" si="3"/>
        <v>0</v>
      </c>
      <c r="E50" s="457">
        <f t="shared" si="3"/>
        <v>0</v>
      </c>
      <c r="F50" s="458">
        <f t="shared" si="3"/>
        <v>0</v>
      </c>
      <c r="G50" s="457">
        <f t="shared" si="3"/>
        <v>0</v>
      </c>
      <c r="H50" s="458">
        <f t="shared" si="3"/>
        <v>0</v>
      </c>
      <c r="I50" s="457">
        <f t="shared" si="3"/>
        <v>0</v>
      </c>
      <c r="J50" s="458">
        <f t="shared" si="3"/>
        <v>0</v>
      </c>
      <c r="K50" s="457">
        <f t="shared" si="3"/>
        <v>0</v>
      </c>
      <c r="L50" s="458">
        <f t="shared" si="3"/>
        <v>0</v>
      </c>
      <c r="M50" s="457">
        <f t="shared" si="3"/>
        <v>0</v>
      </c>
      <c r="N50" s="458">
        <f t="shared" si="3"/>
        <v>0</v>
      </c>
      <c r="O50" s="457">
        <f t="shared" si="3"/>
        <v>0</v>
      </c>
      <c r="P50" s="458">
        <f t="shared" si="3"/>
        <v>0</v>
      </c>
      <c r="Q50" s="457">
        <f t="shared" si="3"/>
        <v>0</v>
      </c>
      <c r="R50" s="458">
        <f t="shared" si="3"/>
        <v>0</v>
      </c>
      <c r="S50" s="457">
        <f t="shared" si="3"/>
        <v>0</v>
      </c>
      <c r="T50" s="458">
        <f t="shared" si="3"/>
        <v>0</v>
      </c>
      <c r="U50" s="457">
        <f t="shared" si="3"/>
        <v>0</v>
      </c>
      <c r="V50" s="458">
        <f t="shared" si="3"/>
        <v>0</v>
      </c>
      <c r="W50" s="457">
        <f t="shared" si="3"/>
        <v>0</v>
      </c>
      <c r="X50" s="458">
        <f t="shared" si="3"/>
        <v>0</v>
      </c>
      <c r="Y50" s="457">
        <f t="shared" si="3"/>
        <v>0</v>
      </c>
      <c r="Z50" s="458">
        <f t="shared" si="3"/>
        <v>0</v>
      </c>
      <c r="AA50" s="457">
        <f t="shared" si="3"/>
        <v>0</v>
      </c>
      <c r="AB50" s="458">
        <f t="shared" si="3"/>
        <v>0</v>
      </c>
      <c r="AC50" s="457">
        <f t="shared" si="3"/>
        <v>0</v>
      </c>
      <c r="AD50" s="458">
        <f t="shared" si="3"/>
        <v>0</v>
      </c>
      <c r="AE50" s="457">
        <f t="shared" si="3"/>
        <v>0</v>
      </c>
      <c r="AF50" s="458">
        <f t="shared" si="3"/>
        <v>0</v>
      </c>
      <c r="AG50" s="457">
        <f t="shared" si="3"/>
        <v>0</v>
      </c>
      <c r="AH50" s="458">
        <f t="shared" si="3"/>
        <v>0</v>
      </c>
      <c r="AI50" s="457">
        <f t="shared" si="3"/>
        <v>0</v>
      </c>
      <c r="AJ50" s="458">
        <f t="shared" si="3"/>
        <v>0</v>
      </c>
      <c r="AK50" s="457">
        <f t="shared" si="3"/>
        <v>0</v>
      </c>
      <c r="AL50" s="458">
        <f t="shared" si="3"/>
        <v>0</v>
      </c>
      <c r="AM50" s="457">
        <f t="shared" si="3"/>
        <v>0</v>
      </c>
      <c r="AN50" s="458">
        <f t="shared" si="3"/>
        <v>0</v>
      </c>
      <c r="AO50" s="457">
        <f t="shared" si="3"/>
        <v>0</v>
      </c>
      <c r="AP50" s="458">
        <f t="shared" si="3"/>
        <v>0</v>
      </c>
      <c r="AQ50" s="457">
        <f t="shared" si="3"/>
        <v>0</v>
      </c>
      <c r="AR50" s="458">
        <f t="shared" si="3"/>
        <v>0</v>
      </c>
      <c r="AS50" s="457">
        <f t="shared" si="3"/>
        <v>0</v>
      </c>
      <c r="AT50" s="458">
        <f t="shared" si="3"/>
        <v>0</v>
      </c>
      <c r="AU50" s="457">
        <f t="shared" si="3"/>
        <v>0</v>
      </c>
      <c r="AV50" s="459">
        <f t="shared" si="3"/>
        <v>0</v>
      </c>
      <c r="AW50" s="449" t="str">
        <f t="shared" si="1"/>
        <v>Controllare totale</v>
      </c>
      <c r="AX50" s="460">
        <f>SUM(AX6:AX49)</f>
        <v>27</v>
      </c>
      <c r="AY50" s="461">
        <f>SUM(AY6:AY49)</f>
        <v>74</v>
      </c>
    </row>
    <row r="51" spans="1:52" ht="17.25" customHeight="1" x14ac:dyDescent="0.2">
      <c r="C51" s="4" t="str">
        <f>'t1'!$A$51</f>
        <v>(a) personale a tempo indeterminato al quale viene applicato un contratto di lavoro di tipo privatistico (es.:tipografico,chimico,edile,metalmeccanico,portierato, ecc.)</v>
      </c>
      <c r="M51" s="103"/>
      <c r="N51" s="103"/>
      <c r="O51" s="103"/>
      <c r="P51" s="103"/>
      <c r="Q51" s="103"/>
      <c r="R51" s="103"/>
      <c r="S51" s="102"/>
      <c r="T51" s="102"/>
      <c r="AA51" s="4" t="e">
        <f>'t1'!#REF!</f>
        <v>#REF!</v>
      </c>
    </row>
    <row r="52" spans="1:52" ht="11.25" x14ac:dyDescent="0.2">
      <c r="C52" s="4" t="str">
        <f>'t1'!$A$52</f>
        <v>(b) cfr." istruzioni generali e specifiche di comparto" e "glossario"</v>
      </c>
      <c r="AA52" s="4" t="e">
        <f>'t1'!#REF!</f>
        <v>#REF!</v>
      </c>
    </row>
  </sheetData>
  <sheetProtection password="EA98" sheet="1" formatColumns="0" selectLockedCells="1"/>
  <mergeCells count="6">
    <mergeCell ref="A1:A2"/>
    <mergeCell ref="C1:W1"/>
    <mergeCell ref="AA1:AS1"/>
    <mergeCell ref="S2:Z2"/>
    <mergeCell ref="AO2:AV2"/>
    <mergeCell ref="G4:H4"/>
  </mergeCells>
  <conditionalFormatting sqref="A6:AV49">
    <cfRule type="expression" dxfId="6" priority="1" stopIfTrue="1">
      <formula>$AZ6&gt;0</formula>
    </cfRule>
  </conditionalFormatting>
  <printOptions horizontalCentered="1" verticalCentered="1"/>
  <pageMargins left="0.2" right="0.2" top="0.19685039370078741" bottom="0.17" header="0.22" footer="0.19"/>
  <pageSetup paperSize="9" scale="7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>
    <pageSetUpPr fitToPage="1"/>
  </sheetPr>
  <dimension ref="A1:BD54"/>
  <sheetViews>
    <sheetView showGridLines="0" zoomScaleNormal="100" workbookViewId="0">
      <pane xSplit="2" ySplit="7" topLeftCell="AP11" activePane="bottomRight" state="frozen"/>
      <selection activeCell="AB27" sqref="AB27"/>
      <selection pane="topRight" activeCell="AB27" sqref="AB27"/>
      <selection pane="bottomLeft" activeCell="AB27" sqref="AB27"/>
      <selection pane="bottomRight" activeCell="AB27" sqref="AB27"/>
    </sheetView>
  </sheetViews>
  <sheetFormatPr defaultColWidth="10.6640625" defaultRowHeight="11.25" x14ac:dyDescent="0.2"/>
  <cols>
    <col min="1" max="1" width="43.5" style="464" customWidth="1"/>
    <col min="2" max="2" width="8.83203125" style="520" customWidth="1"/>
    <col min="3" max="6" width="11.33203125" style="464" hidden="1" customWidth="1"/>
    <col min="7" max="10" width="10.33203125" style="464" hidden="1" customWidth="1"/>
    <col min="11" max="14" width="10.6640625" style="464" hidden="1" customWidth="1"/>
    <col min="15" max="20" width="9.33203125" style="464" hidden="1" customWidth="1"/>
    <col min="21" max="33" width="10.6640625" style="464" hidden="1" customWidth="1"/>
    <col min="34" max="37" width="11.33203125" style="464" customWidth="1"/>
    <col min="38" max="41" width="10.33203125" style="464" customWidth="1"/>
    <col min="42" max="45" width="10.6640625" style="464"/>
    <col min="46" max="51" width="9.33203125" style="464" customWidth="1"/>
    <col min="52" max="53" width="10.6640625" style="464"/>
    <col min="54" max="54" width="0" style="464" hidden="1" customWidth="1"/>
    <col min="55" max="16384" width="10.6640625" style="464"/>
  </cols>
  <sheetData>
    <row r="1" spans="1:56" s="4" customFormat="1" ht="43.5" customHeight="1" x14ac:dyDescent="0.2">
      <c r="A1" s="462" t="str">
        <f>'t1'!A1</f>
        <v>REGIONI ED AUTONOMIE LOCALI - anno 2018</v>
      </c>
      <c r="B1" s="462"/>
      <c r="C1" s="462"/>
      <c r="D1" s="462"/>
      <c r="E1" s="462"/>
      <c r="F1" s="462"/>
      <c r="G1" s="462"/>
      <c r="H1" s="462"/>
      <c r="I1" s="462"/>
      <c r="J1" s="462"/>
      <c r="K1" s="463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AP1" s="463"/>
      <c r="AQ1" s="464"/>
      <c r="AR1" s="464"/>
      <c r="AS1" s="464"/>
      <c r="AT1" s="464"/>
      <c r="AU1" s="464"/>
      <c r="AV1" s="464"/>
      <c r="AW1" s="464"/>
      <c r="AX1" s="464"/>
      <c r="AY1" s="464"/>
      <c r="AZ1" s="464"/>
      <c r="BA1" s="464"/>
      <c r="BB1" s="464"/>
      <c r="BC1" s="464"/>
      <c r="BD1" s="464"/>
    </row>
    <row r="2" spans="1:56" ht="30" customHeight="1" thickBot="1" x14ac:dyDescent="0.25">
      <c r="A2" s="465"/>
      <c r="B2" s="466"/>
      <c r="C2" s="467"/>
      <c r="D2" s="467"/>
      <c r="E2" s="467"/>
      <c r="F2" s="467"/>
      <c r="G2" s="154"/>
      <c r="H2" s="154"/>
      <c r="I2" s="154"/>
      <c r="J2" s="154"/>
      <c r="AH2" s="467"/>
      <c r="AI2" s="467"/>
      <c r="AJ2" s="467"/>
      <c r="AK2" s="467"/>
      <c r="AL2" s="154"/>
      <c r="AM2" s="154"/>
      <c r="AN2" s="154"/>
      <c r="AO2" s="154"/>
    </row>
    <row r="3" spans="1:56" ht="15.75" customHeight="1" thickBot="1" x14ac:dyDescent="0.25">
      <c r="A3" s="468"/>
      <c r="B3" s="469"/>
      <c r="C3" s="470" t="s">
        <v>244</v>
      </c>
      <c r="D3" s="470"/>
      <c r="E3" s="470"/>
      <c r="F3" s="470"/>
      <c r="G3" s="470"/>
      <c r="H3" s="471"/>
      <c r="I3" s="470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AH3" s="470" t="s">
        <v>244</v>
      </c>
      <c r="AI3" s="470"/>
      <c r="AJ3" s="470"/>
      <c r="AK3" s="470"/>
      <c r="AL3" s="470"/>
      <c r="AM3" s="471"/>
      <c r="AN3" s="470"/>
      <c r="AO3" s="471"/>
      <c r="AP3" s="471"/>
      <c r="AQ3" s="471"/>
      <c r="AR3" s="471"/>
      <c r="AS3" s="471"/>
      <c r="AT3" s="471"/>
      <c r="AU3" s="471"/>
      <c r="AV3" s="471"/>
      <c r="AW3" s="471"/>
      <c r="AX3" s="471"/>
      <c r="AY3" s="471"/>
      <c r="AZ3" s="471"/>
      <c r="BA3" s="471"/>
    </row>
    <row r="4" spans="1:56" ht="37.5" customHeight="1" thickTop="1" x14ac:dyDescent="0.2">
      <c r="A4" s="472" t="s">
        <v>200</v>
      </c>
      <c r="B4" s="473" t="s">
        <v>2</v>
      </c>
      <c r="C4" s="474" t="s">
        <v>245</v>
      </c>
      <c r="D4" s="475"/>
      <c r="E4" s="476" t="s">
        <v>246</v>
      </c>
      <c r="F4" s="477"/>
      <c r="G4" s="478" t="s">
        <v>247</v>
      </c>
      <c r="H4" s="294"/>
      <c r="I4" s="478" t="s">
        <v>248</v>
      </c>
      <c r="J4" s="294"/>
      <c r="K4" s="479" t="s">
        <v>249</v>
      </c>
      <c r="L4" s="294"/>
      <c r="M4" s="479" t="s">
        <v>250</v>
      </c>
      <c r="N4" s="294"/>
      <c r="O4" s="479" t="s">
        <v>251</v>
      </c>
      <c r="P4" s="294"/>
      <c r="Q4" s="479" t="s">
        <v>252</v>
      </c>
      <c r="R4" s="294"/>
      <c r="S4" s="479" t="s">
        <v>253</v>
      </c>
      <c r="T4" s="294"/>
      <c r="U4" s="480" t="s">
        <v>96</v>
      </c>
      <c r="V4" s="481"/>
      <c r="AH4" s="474" t="s">
        <v>245</v>
      </c>
      <c r="AI4" s="475"/>
      <c r="AJ4" s="476" t="s">
        <v>246</v>
      </c>
      <c r="AK4" s="477"/>
      <c r="AL4" s="478" t="s">
        <v>247</v>
      </c>
      <c r="AM4" s="294"/>
      <c r="AN4" s="478" t="s">
        <v>248</v>
      </c>
      <c r="AO4" s="294"/>
      <c r="AP4" s="479" t="s">
        <v>249</v>
      </c>
      <c r="AQ4" s="294"/>
      <c r="AR4" s="479" t="s">
        <v>250</v>
      </c>
      <c r="AS4" s="294"/>
      <c r="AT4" s="479" t="s">
        <v>251</v>
      </c>
      <c r="AU4" s="294"/>
      <c r="AV4" s="479" t="s">
        <v>252</v>
      </c>
      <c r="AW4" s="294"/>
      <c r="AX4" s="479" t="s">
        <v>253</v>
      </c>
      <c r="AY4" s="294"/>
      <c r="AZ4" s="480" t="s">
        <v>96</v>
      </c>
      <c r="BA4" s="481"/>
    </row>
    <row r="5" spans="1:56" x14ac:dyDescent="0.2">
      <c r="A5" s="258" t="s">
        <v>141</v>
      </c>
      <c r="B5" s="473"/>
      <c r="C5" s="482" t="s">
        <v>254</v>
      </c>
      <c r="D5" s="483"/>
      <c r="E5" s="482" t="s">
        <v>255</v>
      </c>
      <c r="F5" s="483"/>
      <c r="G5" s="482" t="s">
        <v>256</v>
      </c>
      <c r="H5" s="483"/>
      <c r="I5" s="482" t="s">
        <v>257</v>
      </c>
      <c r="J5" s="483"/>
      <c r="K5" s="482" t="s">
        <v>258</v>
      </c>
      <c r="L5" s="483"/>
      <c r="M5" s="484" t="s">
        <v>259</v>
      </c>
      <c r="N5" s="485"/>
      <c r="O5" s="484" t="s">
        <v>260</v>
      </c>
      <c r="P5" s="485"/>
      <c r="Q5" s="484" t="s">
        <v>261</v>
      </c>
      <c r="R5" s="485"/>
      <c r="S5" s="484" t="s">
        <v>262</v>
      </c>
      <c r="T5" s="485"/>
      <c r="U5" s="486"/>
      <c r="V5" s="487"/>
      <c r="AH5" s="482" t="s">
        <v>254</v>
      </c>
      <c r="AI5" s="483"/>
      <c r="AJ5" s="482" t="s">
        <v>255</v>
      </c>
      <c r="AK5" s="483"/>
      <c r="AL5" s="482" t="s">
        <v>256</v>
      </c>
      <c r="AM5" s="483"/>
      <c r="AN5" s="482" t="s">
        <v>257</v>
      </c>
      <c r="AO5" s="483"/>
      <c r="AP5" s="482" t="s">
        <v>258</v>
      </c>
      <c r="AQ5" s="483"/>
      <c r="AR5" s="484" t="s">
        <v>259</v>
      </c>
      <c r="AS5" s="485"/>
      <c r="AT5" s="484" t="s">
        <v>260</v>
      </c>
      <c r="AU5" s="485"/>
      <c r="AV5" s="484" t="s">
        <v>261</v>
      </c>
      <c r="AW5" s="485"/>
      <c r="AX5" s="484" t="s">
        <v>262</v>
      </c>
      <c r="AY5" s="485"/>
      <c r="AZ5" s="486"/>
      <c r="BA5" s="487"/>
    </row>
    <row r="6" spans="1:56" ht="12" customHeight="1" x14ac:dyDescent="0.2">
      <c r="A6" s="472"/>
      <c r="B6" s="473"/>
      <c r="C6" s="488" t="s">
        <v>6</v>
      </c>
      <c r="D6" s="489" t="s">
        <v>7</v>
      </c>
      <c r="E6" s="488" t="s">
        <v>6</v>
      </c>
      <c r="F6" s="489" t="s">
        <v>7</v>
      </c>
      <c r="G6" s="488" t="s">
        <v>6</v>
      </c>
      <c r="H6" s="489" t="s">
        <v>7</v>
      </c>
      <c r="I6" s="488" t="s">
        <v>6</v>
      </c>
      <c r="J6" s="489" t="s">
        <v>7</v>
      </c>
      <c r="K6" s="488" t="s">
        <v>6</v>
      </c>
      <c r="L6" s="489" t="s">
        <v>7</v>
      </c>
      <c r="M6" s="488" t="s">
        <v>6</v>
      </c>
      <c r="N6" s="489" t="s">
        <v>7</v>
      </c>
      <c r="O6" s="488" t="s">
        <v>6</v>
      </c>
      <c r="P6" s="490" t="s">
        <v>7</v>
      </c>
      <c r="Q6" s="488" t="s">
        <v>6</v>
      </c>
      <c r="R6" s="490" t="s">
        <v>7</v>
      </c>
      <c r="S6" s="488" t="s">
        <v>6</v>
      </c>
      <c r="T6" s="491" t="s">
        <v>7</v>
      </c>
      <c r="U6" s="488" t="s">
        <v>6</v>
      </c>
      <c r="V6" s="489" t="s">
        <v>7</v>
      </c>
      <c r="AH6" s="488" t="s">
        <v>6</v>
      </c>
      <c r="AI6" s="489" t="s">
        <v>7</v>
      </c>
      <c r="AJ6" s="488" t="s">
        <v>6</v>
      </c>
      <c r="AK6" s="489" t="s">
        <v>7</v>
      </c>
      <c r="AL6" s="488" t="s">
        <v>6</v>
      </c>
      <c r="AM6" s="489" t="s">
        <v>7</v>
      </c>
      <c r="AN6" s="488" t="s">
        <v>6</v>
      </c>
      <c r="AO6" s="489" t="s">
        <v>7</v>
      </c>
      <c r="AP6" s="488" t="s">
        <v>6</v>
      </c>
      <c r="AQ6" s="489" t="s">
        <v>7</v>
      </c>
      <c r="AR6" s="488" t="s">
        <v>6</v>
      </c>
      <c r="AS6" s="489" t="s">
        <v>7</v>
      </c>
      <c r="AT6" s="488" t="s">
        <v>6</v>
      </c>
      <c r="AU6" s="490" t="s">
        <v>7</v>
      </c>
      <c r="AV6" s="488" t="s">
        <v>6</v>
      </c>
      <c r="AW6" s="490" t="s">
        <v>7</v>
      </c>
      <c r="AX6" s="488" t="s">
        <v>6</v>
      </c>
      <c r="AY6" s="491" t="s">
        <v>7</v>
      </c>
      <c r="AZ6" s="488" t="s">
        <v>6</v>
      </c>
      <c r="BA6" s="489" t="s">
        <v>7</v>
      </c>
    </row>
    <row r="7" spans="1:56" s="499" customFormat="1" ht="9" thickBot="1" x14ac:dyDescent="0.2">
      <c r="A7" s="492"/>
      <c r="B7" s="493"/>
      <c r="C7" s="494" t="s">
        <v>263</v>
      </c>
      <c r="D7" s="495" t="s">
        <v>263</v>
      </c>
      <c r="E7" s="494" t="s">
        <v>263</v>
      </c>
      <c r="F7" s="495" t="s">
        <v>263</v>
      </c>
      <c r="G7" s="494" t="s">
        <v>263</v>
      </c>
      <c r="H7" s="495" t="s">
        <v>263</v>
      </c>
      <c r="I7" s="494" t="s">
        <v>263</v>
      </c>
      <c r="J7" s="495" t="s">
        <v>263</v>
      </c>
      <c r="K7" s="494" t="s">
        <v>263</v>
      </c>
      <c r="L7" s="495" t="s">
        <v>263</v>
      </c>
      <c r="M7" s="494" t="s">
        <v>263</v>
      </c>
      <c r="N7" s="495" t="s">
        <v>263</v>
      </c>
      <c r="O7" s="494" t="s">
        <v>263</v>
      </c>
      <c r="P7" s="496" t="s">
        <v>263</v>
      </c>
      <c r="Q7" s="494" t="s">
        <v>263</v>
      </c>
      <c r="R7" s="496" t="s">
        <v>263</v>
      </c>
      <c r="S7" s="494" t="s">
        <v>263</v>
      </c>
      <c r="T7" s="496" t="s">
        <v>263</v>
      </c>
      <c r="U7" s="497" t="s">
        <v>263</v>
      </c>
      <c r="V7" s="498" t="s">
        <v>263</v>
      </c>
      <c r="AH7" s="494" t="s">
        <v>263</v>
      </c>
      <c r="AI7" s="495" t="s">
        <v>263</v>
      </c>
      <c r="AJ7" s="494" t="s">
        <v>263</v>
      </c>
      <c r="AK7" s="495" t="s">
        <v>263</v>
      </c>
      <c r="AL7" s="494" t="s">
        <v>263</v>
      </c>
      <c r="AM7" s="495" t="s">
        <v>263</v>
      </c>
      <c r="AN7" s="494" t="s">
        <v>263</v>
      </c>
      <c r="AO7" s="495" t="s">
        <v>263</v>
      </c>
      <c r="AP7" s="494" t="s">
        <v>263</v>
      </c>
      <c r="AQ7" s="495" t="s">
        <v>263</v>
      </c>
      <c r="AR7" s="494" t="s">
        <v>263</v>
      </c>
      <c r="AS7" s="495" t="s">
        <v>263</v>
      </c>
      <c r="AT7" s="494" t="s">
        <v>263</v>
      </c>
      <c r="AU7" s="496" t="s">
        <v>263</v>
      </c>
      <c r="AV7" s="494" t="s">
        <v>263</v>
      </c>
      <c r="AW7" s="496" t="s">
        <v>263</v>
      </c>
      <c r="AX7" s="494" t="s">
        <v>263</v>
      </c>
      <c r="AY7" s="496" t="s">
        <v>263</v>
      </c>
      <c r="AZ7" s="497" t="s">
        <v>263</v>
      </c>
      <c r="BA7" s="498" t="s">
        <v>263</v>
      </c>
    </row>
    <row r="8" spans="1:56" ht="12.95" customHeight="1" thickTop="1" x14ac:dyDescent="0.2">
      <c r="A8" s="34" t="str">
        <f>'t1'!A6</f>
        <v>SEGRETARIO A</v>
      </c>
      <c r="B8" s="237" t="str">
        <f>'t1'!B6</f>
        <v>0D0102</v>
      </c>
      <c r="C8" s="500">
        <f>ROUND(AH8,0)</f>
        <v>0</v>
      </c>
      <c r="D8" s="501">
        <f t="shared" ref="D8:S51" si="0">ROUND(AI8,0)</f>
        <v>0</v>
      </c>
      <c r="E8" s="500">
        <f t="shared" si="0"/>
        <v>0</v>
      </c>
      <c r="F8" s="501">
        <f t="shared" si="0"/>
        <v>0</v>
      </c>
      <c r="G8" s="500">
        <f t="shared" si="0"/>
        <v>0</v>
      </c>
      <c r="H8" s="501">
        <f t="shared" si="0"/>
        <v>0</v>
      </c>
      <c r="I8" s="500">
        <f t="shared" si="0"/>
        <v>0</v>
      </c>
      <c r="J8" s="501">
        <f t="shared" si="0"/>
        <v>0</v>
      </c>
      <c r="K8" s="500">
        <f t="shared" si="0"/>
        <v>0</v>
      </c>
      <c r="L8" s="501">
        <f t="shared" si="0"/>
        <v>0</v>
      </c>
      <c r="M8" s="500">
        <f t="shared" si="0"/>
        <v>0</v>
      </c>
      <c r="N8" s="501">
        <f t="shared" si="0"/>
        <v>0</v>
      </c>
      <c r="O8" s="500">
        <f t="shared" si="0"/>
        <v>0</v>
      </c>
      <c r="P8" s="502">
        <f t="shared" si="0"/>
        <v>0</v>
      </c>
      <c r="Q8" s="500">
        <f t="shared" si="0"/>
        <v>0</v>
      </c>
      <c r="R8" s="502">
        <f t="shared" si="0"/>
        <v>0</v>
      </c>
      <c r="S8" s="500">
        <f t="shared" si="0"/>
        <v>0</v>
      </c>
      <c r="T8" s="503">
        <f t="shared" ref="T8:T51" si="1">ROUND(AY8,0)</f>
        <v>0</v>
      </c>
      <c r="U8" s="504">
        <f>SUM(C8,E8,G8,I8,K8,M8,O8,Q8,S8)</f>
        <v>0</v>
      </c>
      <c r="V8" s="505">
        <f>SUM(D8,F8,H8,J8,L8,N8,P8,R8,T8)</f>
        <v>0</v>
      </c>
      <c r="W8" s="506">
        <f>'t1'!M6</f>
        <v>0</v>
      </c>
      <c r="AH8" s="507"/>
      <c r="AI8" s="508"/>
      <c r="AJ8" s="507"/>
      <c r="AK8" s="508"/>
      <c r="AL8" s="507"/>
      <c r="AM8" s="508"/>
      <c r="AN8" s="507"/>
      <c r="AO8" s="508"/>
      <c r="AP8" s="507"/>
      <c r="AQ8" s="508"/>
      <c r="AR8" s="507"/>
      <c r="AS8" s="508"/>
      <c r="AT8" s="507"/>
      <c r="AU8" s="509"/>
      <c r="AV8" s="507"/>
      <c r="AW8" s="509"/>
      <c r="AX8" s="507"/>
      <c r="AY8" s="510"/>
      <c r="AZ8" s="504">
        <f>SUM(AH8,AJ8,AL8,AN8,AP8,AR8,AT8,AV8,AX8)</f>
        <v>0</v>
      </c>
      <c r="BA8" s="505">
        <f>SUM(AI8,AK8,AM8,AO8,AQ8,AS8,AU8,AW8,AY8)</f>
        <v>0</v>
      </c>
      <c r="BB8" s="506">
        <f>'t1'!AR6</f>
        <v>0</v>
      </c>
    </row>
    <row r="9" spans="1:56" ht="12.95" customHeight="1" x14ac:dyDescent="0.2">
      <c r="A9" s="34" t="str">
        <f>'t1'!A7</f>
        <v>SEGRETARIO B</v>
      </c>
      <c r="B9" s="237" t="str">
        <f>'t1'!B7</f>
        <v>0D0103</v>
      </c>
      <c r="C9" s="500">
        <f t="shared" ref="C9:R51" si="2">ROUND(AH9,0)</f>
        <v>0</v>
      </c>
      <c r="D9" s="501">
        <f t="shared" si="0"/>
        <v>0</v>
      </c>
      <c r="E9" s="500">
        <f t="shared" si="0"/>
        <v>0</v>
      </c>
      <c r="F9" s="501">
        <f t="shared" si="0"/>
        <v>0</v>
      </c>
      <c r="G9" s="500">
        <f t="shared" si="0"/>
        <v>0</v>
      </c>
      <c r="H9" s="501">
        <f t="shared" si="0"/>
        <v>0</v>
      </c>
      <c r="I9" s="500">
        <f t="shared" si="0"/>
        <v>0</v>
      </c>
      <c r="J9" s="501">
        <f t="shared" si="0"/>
        <v>0</v>
      </c>
      <c r="K9" s="500">
        <f t="shared" si="0"/>
        <v>0</v>
      </c>
      <c r="L9" s="501">
        <f t="shared" si="0"/>
        <v>0</v>
      </c>
      <c r="M9" s="500">
        <f t="shared" si="0"/>
        <v>0</v>
      </c>
      <c r="N9" s="501">
        <f t="shared" si="0"/>
        <v>0</v>
      </c>
      <c r="O9" s="500">
        <f t="shared" si="0"/>
        <v>0</v>
      </c>
      <c r="P9" s="502">
        <f t="shared" si="0"/>
        <v>0</v>
      </c>
      <c r="Q9" s="500">
        <f t="shared" si="0"/>
        <v>0</v>
      </c>
      <c r="R9" s="502">
        <f t="shared" si="0"/>
        <v>0</v>
      </c>
      <c r="S9" s="500">
        <f t="shared" si="0"/>
        <v>0</v>
      </c>
      <c r="T9" s="503">
        <f t="shared" si="1"/>
        <v>0</v>
      </c>
      <c r="U9" s="511">
        <f t="shared" ref="U9:V51" si="3">SUM(C9,E9,G9,I9,K9,M9,O9,Q9,S9)</f>
        <v>0</v>
      </c>
      <c r="V9" s="512">
        <f t="shared" si="3"/>
        <v>0</v>
      </c>
      <c r="W9" s="506">
        <f>'t1'!M7</f>
        <v>0</v>
      </c>
      <c r="AH9" s="507"/>
      <c r="AI9" s="508"/>
      <c r="AJ9" s="507"/>
      <c r="AK9" s="508"/>
      <c r="AL9" s="507"/>
      <c r="AM9" s="508"/>
      <c r="AN9" s="507"/>
      <c r="AO9" s="508"/>
      <c r="AP9" s="507"/>
      <c r="AQ9" s="508"/>
      <c r="AR9" s="507"/>
      <c r="AS9" s="508"/>
      <c r="AT9" s="507"/>
      <c r="AU9" s="509"/>
      <c r="AV9" s="507"/>
      <c r="AW9" s="509"/>
      <c r="AX9" s="507"/>
      <c r="AY9" s="510"/>
      <c r="AZ9" s="511">
        <f t="shared" ref="AZ9:BA49" si="4">SUM(AH9,AJ9,AL9,AN9,AP9,AR9,AT9,AV9,AX9)</f>
        <v>0</v>
      </c>
      <c r="BA9" s="512">
        <f t="shared" si="4"/>
        <v>0</v>
      </c>
      <c r="BB9" s="506">
        <f>'t1'!AR7</f>
        <v>0</v>
      </c>
    </row>
    <row r="10" spans="1:56" ht="12.95" customHeight="1" x14ac:dyDescent="0.2">
      <c r="A10" s="34" t="str">
        <f>'t1'!A8</f>
        <v>SEGRETARIO C</v>
      </c>
      <c r="B10" s="237" t="str">
        <f>'t1'!B8</f>
        <v>0D0485</v>
      </c>
      <c r="C10" s="500">
        <f t="shared" si="2"/>
        <v>0</v>
      </c>
      <c r="D10" s="501">
        <f t="shared" si="0"/>
        <v>0</v>
      </c>
      <c r="E10" s="500">
        <f t="shared" si="0"/>
        <v>0</v>
      </c>
      <c r="F10" s="501">
        <f t="shared" si="0"/>
        <v>0</v>
      </c>
      <c r="G10" s="500">
        <f t="shared" si="0"/>
        <v>0</v>
      </c>
      <c r="H10" s="501">
        <f t="shared" si="0"/>
        <v>0</v>
      </c>
      <c r="I10" s="500">
        <f t="shared" si="0"/>
        <v>0</v>
      </c>
      <c r="J10" s="501">
        <f t="shared" si="0"/>
        <v>0</v>
      </c>
      <c r="K10" s="500">
        <f t="shared" si="0"/>
        <v>0</v>
      </c>
      <c r="L10" s="501">
        <f t="shared" si="0"/>
        <v>0</v>
      </c>
      <c r="M10" s="500">
        <f t="shared" si="0"/>
        <v>0</v>
      </c>
      <c r="N10" s="501">
        <f t="shared" si="0"/>
        <v>0</v>
      </c>
      <c r="O10" s="500">
        <f t="shared" si="0"/>
        <v>0</v>
      </c>
      <c r="P10" s="502">
        <f t="shared" si="0"/>
        <v>0</v>
      </c>
      <c r="Q10" s="500">
        <f t="shared" si="0"/>
        <v>0</v>
      </c>
      <c r="R10" s="502">
        <f t="shared" si="0"/>
        <v>0</v>
      </c>
      <c r="S10" s="500">
        <f t="shared" si="0"/>
        <v>0</v>
      </c>
      <c r="T10" s="503">
        <f t="shared" si="1"/>
        <v>0</v>
      </c>
      <c r="U10" s="511">
        <f t="shared" si="3"/>
        <v>0</v>
      </c>
      <c r="V10" s="512">
        <f t="shared" si="3"/>
        <v>0</v>
      </c>
      <c r="W10" s="506">
        <f>'t1'!M8</f>
        <v>0</v>
      </c>
      <c r="AH10" s="507"/>
      <c r="AI10" s="508"/>
      <c r="AJ10" s="507"/>
      <c r="AK10" s="508"/>
      <c r="AL10" s="507"/>
      <c r="AM10" s="508"/>
      <c r="AN10" s="507"/>
      <c r="AO10" s="508"/>
      <c r="AP10" s="507"/>
      <c r="AQ10" s="508"/>
      <c r="AR10" s="507"/>
      <c r="AS10" s="508"/>
      <c r="AT10" s="507"/>
      <c r="AU10" s="509"/>
      <c r="AV10" s="507"/>
      <c r="AW10" s="509"/>
      <c r="AX10" s="507"/>
      <c r="AY10" s="510"/>
      <c r="AZ10" s="511">
        <f t="shared" si="4"/>
        <v>0</v>
      </c>
      <c r="BA10" s="512">
        <f t="shared" si="4"/>
        <v>0</v>
      </c>
      <c r="BB10" s="506">
        <f>'t1'!AR8</f>
        <v>0</v>
      </c>
    </row>
    <row r="11" spans="1:56" ht="12.95" customHeight="1" x14ac:dyDescent="0.2">
      <c r="A11" s="34" t="str">
        <f>'t1'!A9</f>
        <v>SEGRETARIO GENERALE CCIAA</v>
      </c>
      <c r="B11" s="237" t="str">
        <f>'t1'!B9</f>
        <v>0D0104</v>
      </c>
      <c r="C11" s="500">
        <f t="shared" si="2"/>
        <v>38</v>
      </c>
      <c r="D11" s="501">
        <f t="shared" si="0"/>
        <v>0</v>
      </c>
      <c r="E11" s="500">
        <f t="shared" si="0"/>
        <v>0</v>
      </c>
      <c r="F11" s="501">
        <f t="shared" si="0"/>
        <v>0</v>
      </c>
      <c r="G11" s="500">
        <f t="shared" si="0"/>
        <v>0</v>
      </c>
      <c r="H11" s="501">
        <f t="shared" si="0"/>
        <v>0</v>
      </c>
      <c r="I11" s="500">
        <f t="shared" si="0"/>
        <v>0</v>
      </c>
      <c r="J11" s="501">
        <f t="shared" si="0"/>
        <v>0</v>
      </c>
      <c r="K11" s="500">
        <f t="shared" si="0"/>
        <v>0</v>
      </c>
      <c r="L11" s="501">
        <f t="shared" si="0"/>
        <v>0</v>
      </c>
      <c r="M11" s="500">
        <f t="shared" si="0"/>
        <v>1</v>
      </c>
      <c r="N11" s="501">
        <f t="shared" si="0"/>
        <v>0</v>
      </c>
      <c r="O11" s="500">
        <f t="shared" si="0"/>
        <v>0</v>
      </c>
      <c r="P11" s="502">
        <f t="shared" si="0"/>
        <v>0</v>
      </c>
      <c r="Q11" s="500">
        <f t="shared" si="0"/>
        <v>0</v>
      </c>
      <c r="R11" s="502">
        <f t="shared" si="0"/>
        <v>0</v>
      </c>
      <c r="S11" s="500">
        <f t="shared" si="0"/>
        <v>15</v>
      </c>
      <c r="T11" s="503">
        <f t="shared" si="1"/>
        <v>0</v>
      </c>
      <c r="U11" s="511">
        <f t="shared" si="3"/>
        <v>54</v>
      </c>
      <c r="V11" s="512">
        <f t="shared" si="3"/>
        <v>0</v>
      </c>
      <c r="W11" s="506">
        <f>'t1'!M9</f>
        <v>1</v>
      </c>
      <c r="AH11" s="507">
        <v>38</v>
      </c>
      <c r="AI11" s="508"/>
      <c r="AJ11" s="507"/>
      <c r="AK11" s="508"/>
      <c r="AL11" s="507"/>
      <c r="AM11" s="508"/>
      <c r="AN11" s="507"/>
      <c r="AO11" s="508"/>
      <c r="AP11" s="507"/>
      <c r="AQ11" s="508"/>
      <c r="AR11" s="507">
        <v>1</v>
      </c>
      <c r="AS11" s="508"/>
      <c r="AT11" s="507"/>
      <c r="AU11" s="509"/>
      <c r="AV11" s="507"/>
      <c r="AW11" s="509"/>
      <c r="AX11" s="507">
        <v>15</v>
      </c>
      <c r="AY11" s="510"/>
      <c r="AZ11" s="511">
        <f t="shared" si="4"/>
        <v>54</v>
      </c>
      <c r="BA11" s="512">
        <f t="shared" si="4"/>
        <v>0</v>
      </c>
      <c r="BB11" s="506">
        <f>'t1'!AR9</f>
        <v>0</v>
      </c>
    </row>
    <row r="12" spans="1:56" ht="12.95" customHeight="1" x14ac:dyDescent="0.2">
      <c r="A12" s="34" t="str">
        <f>'t1'!A10</f>
        <v>DIRETTORE  GENERALE</v>
      </c>
      <c r="B12" s="237" t="str">
        <f>'t1'!B10</f>
        <v>0D0097</v>
      </c>
      <c r="C12" s="500">
        <f t="shared" si="2"/>
        <v>0</v>
      </c>
      <c r="D12" s="501">
        <f t="shared" si="0"/>
        <v>0</v>
      </c>
      <c r="E12" s="500">
        <f t="shared" si="0"/>
        <v>0</v>
      </c>
      <c r="F12" s="501">
        <f t="shared" si="0"/>
        <v>0</v>
      </c>
      <c r="G12" s="500">
        <f t="shared" si="0"/>
        <v>0</v>
      </c>
      <c r="H12" s="501">
        <f t="shared" si="0"/>
        <v>0</v>
      </c>
      <c r="I12" s="500">
        <f t="shared" si="0"/>
        <v>0</v>
      </c>
      <c r="J12" s="501">
        <f t="shared" si="0"/>
        <v>0</v>
      </c>
      <c r="K12" s="500">
        <f t="shared" si="0"/>
        <v>0</v>
      </c>
      <c r="L12" s="501">
        <f t="shared" si="0"/>
        <v>0</v>
      </c>
      <c r="M12" s="500">
        <f t="shared" si="0"/>
        <v>0</v>
      </c>
      <c r="N12" s="501">
        <f t="shared" si="0"/>
        <v>0</v>
      </c>
      <c r="O12" s="500">
        <f t="shared" si="0"/>
        <v>0</v>
      </c>
      <c r="P12" s="502">
        <f t="shared" si="0"/>
        <v>0</v>
      </c>
      <c r="Q12" s="500">
        <f t="shared" si="0"/>
        <v>0</v>
      </c>
      <c r="R12" s="502">
        <f t="shared" si="0"/>
        <v>0</v>
      </c>
      <c r="S12" s="500">
        <f t="shared" si="0"/>
        <v>0</v>
      </c>
      <c r="T12" s="503">
        <f t="shared" si="1"/>
        <v>0</v>
      </c>
      <c r="U12" s="511">
        <f t="shared" si="3"/>
        <v>0</v>
      </c>
      <c r="V12" s="512">
        <f t="shared" si="3"/>
        <v>0</v>
      </c>
      <c r="W12" s="506">
        <f>'t1'!M10</f>
        <v>0</v>
      </c>
      <c r="AH12" s="507"/>
      <c r="AI12" s="508"/>
      <c r="AJ12" s="507"/>
      <c r="AK12" s="508"/>
      <c r="AL12" s="507"/>
      <c r="AM12" s="508"/>
      <c r="AN12" s="507"/>
      <c r="AO12" s="508"/>
      <c r="AP12" s="507"/>
      <c r="AQ12" s="508"/>
      <c r="AR12" s="507"/>
      <c r="AS12" s="508"/>
      <c r="AT12" s="507"/>
      <c r="AU12" s="509"/>
      <c r="AV12" s="507"/>
      <c r="AW12" s="509"/>
      <c r="AX12" s="507"/>
      <c r="AY12" s="510"/>
      <c r="AZ12" s="511">
        <f t="shared" si="4"/>
        <v>0</v>
      </c>
      <c r="BA12" s="512">
        <f t="shared" si="4"/>
        <v>0</v>
      </c>
      <c r="BB12" s="506">
        <f>'t1'!AR10</f>
        <v>0</v>
      </c>
    </row>
    <row r="13" spans="1:56" ht="12.95" customHeight="1" x14ac:dyDescent="0.2">
      <c r="A13" s="34" t="str">
        <f>'t1'!A11</f>
        <v>DIRIGENTE FUORI D.O. ART.110 C.2 TUEL</v>
      </c>
      <c r="B13" s="237" t="str">
        <f>'t1'!B11</f>
        <v>0D0098</v>
      </c>
      <c r="C13" s="500">
        <f t="shared" si="2"/>
        <v>0</v>
      </c>
      <c r="D13" s="501">
        <f t="shared" si="0"/>
        <v>0</v>
      </c>
      <c r="E13" s="500">
        <f t="shared" si="0"/>
        <v>0</v>
      </c>
      <c r="F13" s="501">
        <f t="shared" si="0"/>
        <v>0</v>
      </c>
      <c r="G13" s="500">
        <f t="shared" si="0"/>
        <v>0</v>
      </c>
      <c r="H13" s="501">
        <f t="shared" si="0"/>
        <v>0</v>
      </c>
      <c r="I13" s="500">
        <f t="shared" si="0"/>
        <v>0</v>
      </c>
      <c r="J13" s="501">
        <f t="shared" si="0"/>
        <v>0</v>
      </c>
      <c r="K13" s="500">
        <f t="shared" si="0"/>
        <v>0</v>
      </c>
      <c r="L13" s="501">
        <f t="shared" si="0"/>
        <v>0</v>
      </c>
      <c r="M13" s="500">
        <f t="shared" si="0"/>
        <v>0</v>
      </c>
      <c r="N13" s="501">
        <f t="shared" si="0"/>
        <v>0</v>
      </c>
      <c r="O13" s="500">
        <f t="shared" si="0"/>
        <v>0</v>
      </c>
      <c r="P13" s="502">
        <f t="shared" si="0"/>
        <v>0</v>
      </c>
      <c r="Q13" s="500">
        <f t="shared" si="0"/>
        <v>0</v>
      </c>
      <c r="R13" s="502">
        <f t="shared" si="0"/>
        <v>0</v>
      </c>
      <c r="S13" s="500">
        <f t="shared" si="0"/>
        <v>0</v>
      </c>
      <c r="T13" s="503">
        <f t="shared" si="1"/>
        <v>0</v>
      </c>
      <c r="U13" s="511">
        <f t="shared" si="3"/>
        <v>0</v>
      </c>
      <c r="V13" s="512">
        <f t="shared" si="3"/>
        <v>0</v>
      </c>
      <c r="W13" s="506">
        <f>'t1'!M11</f>
        <v>0</v>
      </c>
      <c r="AH13" s="507"/>
      <c r="AI13" s="508"/>
      <c r="AJ13" s="507"/>
      <c r="AK13" s="508"/>
      <c r="AL13" s="507"/>
      <c r="AM13" s="508"/>
      <c r="AN13" s="507"/>
      <c r="AO13" s="508"/>
      <c r="AP13" s="507"/>
      <c r="AQ13" s="508"/>
      <c r="AR13" s="507"/>
      <c r="AS13" s="508"/>
      <c r="AT13" s="507"/>
      <c r="AU13" s="509"/>
      <c r="AV13" s="507"/>
      <c r="AW13" s="509"/>
      <c r="AX13" s="507"/>
      <c r="AY13" s="510"/>
      <c r="AZ13" s="511">
        <f t="shared" si="4"/>
        <v>0</v>
      </c>
      <c r="BA13" s="512">
        <f t="shared" si="4"/>
        <v>0</v>
      </c>
      <c r="BB13" s="506">
        <f>'t1'!AR11</f>
        <v>0</v>
      </c>
    </row>
    <row r="14" spans="1:56" ht="12.95" customHeight="1" x14ac:dyDescent="0.2">
      <c r="A14" s="34" t="str">
        <f>'t1'!A12</f>
        <v>ALTE SPECIALIZZ. FUORI D.O.ART.110 C.2 TUEL</v>
      </c>
      <c r="B14" s="237" t="str">
        <f>'t1'!B12</f>
        <v>0D0095</v>
      </c>
      <c r="C14" s="500">
        <f t="shared" si="2"/>
        <v>0</v>
      </c>
      <c r="D14" s="501">
        <f t="shared" si="0"/>
        <v>0</v>
      </c>
      <c r="E14" s="500">
        <f t="shared" si="0"/>
        <v>0</v>
      </c>
      <c r="F14" s="501">
        <f t="shared" si="0"/>
        <v>0</v>
      </c>
      <c r="G14" s="500">
        <f t="shared" si="0"/>
        <v>0</v>
      </c>
      <c r="H14" s="501">
        <f t="shared" si="0"/>
        <v>0</v>
      </c>
      <c r="I14" s="500">
        <f t="shared" si="0"/>
        <v>0</v>
      </c>
      <c r="J14" s="501">
        <f t="shared" si="0"/>
        <v>0</v>
      </c>
      <c r="K14" s="500">
        <f t="shared" si="0"/>
        <v>0</v>
      </c>
      <c r="L14" s="501">
        <f t="shared" si="0"/>
        <v>0</v>
      </c>
      <c r="M14" s="500">
        <f t="shared" si="0"/>
        <v>0</v>
      </c>
      <c r="N14" s="501">
        <f t="shared" si="0"/>
        <v>0</v>
      </c>
      <c r="O14" s="500">
        <f t="shared" si="0"/>
        <v>0</v>
      </c>
      <c r="P14" s="502">
        <f t="shared" si="0"/>
        <v>0</v>
      </c>
      <c r="Q14" s="500">
        <f t="shared" si="0"/>
        <v>0</v>
      </c>
      <c r="R14" s="502">
        <f t="shared" si="0"/>
        <v>0</v>
      </c>
      <c r="S14" s="500">
        <f t="shared" si="0"/>
        <v>0</v>
      </c>
      <c r="T14" s="503">
        <f t="shared" si="1"/>
        <v>0</v>
      </c>
      <c r="U14" s="511">
        <f t="shared" si="3"/>
        <v>0</v>
      </c>
      <c r="V14" s="512">
        <f t="shared" si="3"/>
        <v>0</v>
      </c>
      <c r="W14" s="506">
        <f>'t1'!M12</f>
        <v>0</v>
      </c>
      <c r="AH14" s="507"/>
      <c r="AI14" s="508"/>
      <c r="AJ14" s="507"/>
      <c r="AK14" s="508"/>
      <c r="AL14" s="507"/>
      <c r="AM14" s="508"/>
      <c r="AN14" s="507"/>
      <c r="AO14" s="508"/>
      <c r="AP14" s="507"/>
      <c r="AQ14" s="508"/>
      <c r="AR14" s="507"/>
      <c r="AS14" s="508"/>
      <c r="AT14" s="507"/>
      <c r="AU14" s="509"/>
      <c r="AV14" s="507"/>
      <c r="AW14" s="509"/>
      <c r="AX14" s="507"/>
      <c r="AY14" s="510"/>
      <c r="AZ14" s="511">
        <f t="shared" si="4"/>
        <v>0</v>
      </c>
      <c r="BA14" s="512">
        <f t="shared" si="4"/>
        <v>0</v>
      </c>
      <c r="BB14" s="506">
        <f>'t1'!AR12</f>
        <v>0</v>
      </c>
    </row>
    <row r="15" spans="1:56" ht="12.95" customHeight="1" x14ac:dyDescent="0.2">
      <c r="A15" s="34" t="str">
        <f>'t1'!A13</f>
        <v>DIRIGENTE A TEMPO INDETERMINATO</v>
      </c>
      <c r="B15" s="237" t="str">
        <f>'t1'!B13</f>
        <v>0D0164</v>
      </c>
      <c r="C15" s="500">
        <f t="shared" si="2"/>
        <v>65</v>
      </c>
      <c r="D15" s="501">
        <f t="shared" si="0"/>
        <v>0</v>
      </c>
      <c r="E15" s="500">
        <f t="shared" si="0"/>
        <v>8</v>
      </c>
      <c r="F15" s="501">
        <f t="shared" si="0"/>
        <v>0</v>
      </c>
      <c r="G15" s="500">
        <f t="shared" si="0"/>
        <v>0</v>
      </c>
      <c r="H15" s="501">
        <f t="shared" si="0"/>
        <v>0</v>
      </c>
      <c r="I15" s="500">
        <f t="shared" si="0"/>
        <v>0</v>
      </c>
      <c r="J15" s="501">
        <f t="shared" si="0"/>
        <v>0</v>
      </c>
      <c r="K15" s="500">
        <f t="shared" si="0"/>
        <v>0</v>
      </c>
      <c r="L15" s="501">
        <f t="shared" si="0"/>
        <v>0</v>
      </c>
      <c r="M15" s="500">
        <f t="shared" si="0"/>
        <v>1</v>
      </c>
      <c r="N15" s="501">
        <f t="shared" si="0"/>
        <v>0</v>
      </c>
      <c r="O15" s="500">
        <f t="shared" si="0"/>
        <v>0</v>
      </c>
      <c r="P15" s="502">
        <f t="shared" si="0"/>
        <v>0</v>
      </c>
      <c r="Q15" s="500">
        <f t="shared" si="0"/>
        <v>0</v>
      </c>
      <c r="R15" s="502">
        <f t="shared" si="0"/>
        <v>0</v>
      </c>
      <c r="S15" s="500">
        <f t="shared" si="0"/>
        <v>47</v>
      </c>
      <c r="T15" s="503">
        <f t="shared" si="1"/>
        <v>0</v>
      </c>
      <c r="U15" s="511">
        <f t="shared" si="3"/>
        <v>121</v>
      </c>
      <c r="V15" s="512">
        <f t="shared" si="3"/>
        <v>0</v>
      </c>
      <c r="W15" s="506">
        <f>'t1'!M13</f>
        <v>1</v>
      </c>
      <c r="AH15" s="507">
        <v>65</v>
      </c>
      <c r="AI15" s="508"/>
      <c r="AJ15" s="507">
        <v>8</v>
      </c>
      <c r="AK15" s="508"/>
      <c r="AL15" s="507"/>
      <c r="AM15" s="508"/>
      <c r="AN15" s="507"/>
      <c r="AO15" s="508"/>
      <c r="AP15" s="507"/>
      <c r="AQ15" s="508"/>
      <c r="AR15" s="507">
        <v>1</v>
      </c>
      <c r="AS15" s="508"/>
      <c r="AT15" s="507"/>
      <c r="AU15" s="509"/>
      <c r="AV15" s="507"/>
      <c r="AW15" s="509"/>
      <c r="AX15" s="507">
        <v>47</v>
      </c>
      <c r="AY15" s="510"/>
      <c r="AZ15" s="511">
        <f t="shared" si="4"/>
        <v>121</v>
      </c>
      <c r="BA15" s="512">
        <f t="shared" si="4"/>
        <v>0</v>
      </c>
      <c r="BB15" s="506">
        <f>'t1'!AR13</f>
        <v>0</v>
      </c>
    </row>
    <row r="16" spans="1:56" ht="12.95" customHeight="1" x14ac:dyDescent="0.2">
      <c r="A16" s="34" t="str">
        <f>'t1'!A14</f>
        <v>DIRIGENTE A TEMPO DETERMINATO  ART.110 C.1 TUEL</v>
      </c>
      <c r="B16" s="237" t="str">
        <f>'t1'!B14</f>
        <v>0D0165</v>
      </c>
      <c r="C16" s="500">
        <f t="shared" si="2"/>
        <v>0</v>
      </c>
      <c r="D16" s="501">
        <f t="shared" si="0"/>
        <v>0</v>
      </c>
      <c r="E16" s="500">
        <f t="shared" si="0"/>
        <v>0</v>
      </c>
      <c r="F16" s="501">
        <f t="shared" si="0"/>
        <v>0</v>
      </c>
      <c r="G16" s="500">
        <f t="shared" si="0"/>
        <v>0</v>
      </c>
      <c r="H16" s="501">
        <f t="shared" si="0"/>
        <v>0</v>
      </c>
      <c r="I16" s="500">
        <f t="shared" si="0"/>
        <v>0</v>
      </c>
      <c r="J16" s="501">
        <f t="shared" si="0"/>
        <v>0</v>
      </c>
      <c r="K16" s="500">
        <f t="shared" si="0"/>
        <v>0</v>
      </c>
      <c r="L16" s="501">
        <f t="shared" si="0"/>
        <v>0</v>
      </c>
      <c r="M16" s="500">
        <f t="shared" si="0"/>
        <v>0</v>
      </c>
      <c r="N16" s="501">
        <f t="shared" si="0"/>
        <v>0</v>
      </c>
      <c r="O16" s="500">
        <f t="shared" si="0"/>
        <v>0</v>
      </c>
      <c r="P16" s="502">
        <f t="shared" si="0"/>
        <v>0</v>
      </c>
      <c r="Q16" s="500">
        <f t="shared" si="0"/>
        <v>0</v>
      </c>
      <c r="R16" s="502">
        <f t="shared" si="0"/>
        <v>0</v>
      </c>
      <c r="S16" s="500">
        <f t="shared" si="0"/>
        <v>0</v>
      </c>
      <c r="T16" s="503">
        <f t="shared" si="1"/>
        <v>0</v>
      </c>
      <c r="U16" s="511">
        <f t="shared" si="3"/>
        <v>0</v>
      </c>
      <c r="V16" s="512">
        <f t="shared" si="3"/>
        <v>0</v>
      </c>
      <c r="W16" s="506">
        <f>'t1'!M14</f>
        <v>0</v>
      </c>
      <c r="AH16" s="507"/>
      <c r="AI16" s="508"/>
      <c r="AJ16" s="507"/>
      <c r="AK16" s="508"/>
      <c r="AL16" s="507"/>
      <c r="AM16" s="508"/>
      <c r="AN16" s="507"/>
      <c r="AO16" s="508"/>
      <c r="AP16" s="507"/>
      <c r="AQ16" s="508"/>
      <c r="AR16" s="507"/>
      <c r="AS16" s="508"/>
      <c r="AT16" s="507"/>
      <c r="AU16" s="509"/>
      <c r="AV16" s="507"/>
      <c r="AW16" s="509"/>
      <c r="AX16" s="507"/>
      <c r="AY16" s="510"/>
      <c r="AZ16" s="511">
        <f t="shared" si="4"/>
        <v>0</v>
      </c>
      <c r="BA16" s="512">
        <f t="shared" si="4"/>
        <v>0</v>
      </c>
      <c r="BB16" s="506">
        <f>'t1'!AR14</f>
        <v>0</v>
      </c>
    </row>
    <row r="17" spans="1:54" ht="12.95" customHeight="1" x14ac:dyDescent="0.2">
      <c r="A17" s="34" t="str">
        <f>'t1'!A15</f>
        <v>ALTE SPECIALIZZ. IN D.O. ART.110 C.1 TUEL</v>
      </c>
      <c r="B17" s="237" t="str">
        <f>'t1'!B15</f>
        <v>0D0I95</v>
      </c>
      <c r="C17" s="500">
        <f t="shared" si="2"/>
        <v>0</v>
      </c>
      <c r="D17" s="501">
        <f t="shared" si="0"/>
        <v>0</v>
      </c>
      <c r="E17" s="500">
        <f t="shared" si="0"/>
        <v>0</v>
      </c>
      <c r="F17" s="501">
        <f t="shared" si="0"/>
        <v>0</v>
      </c>
      <c r="G17" s="500">
        <f t="shared" si="0"/>
        <v>0</v>
      </c>
      <c r="H17" s="501">
        <f t="shared" si="0"/>
        <v>0</v>
      </c>
      <c r="I17" s="500">
        <f t="shared" si="0"/>
        <v>0</v>
      </c>
      <c r="J17" s="501">
        <f t="shared" si="0"/>
        <v>0</v>
      </c>
      <c r="K17" s="500">
        <f t="shared" si="0"/>
        <v>0</v>
      </c>
      <c r="L17" s="501">
        <f t="shared" si="0"/>
        <v>0</v>
      </c>
      <c r="M17" s="500">
        <f t="shared" si="0"/>
        <v>0</v>
      </c>
      <c r="N17" s="501">
        <f t="shared" si="0"/>
        <v>0</v>
      </c>
      <c r="O17" s="500">
        <f t="shared" si="0"/>
        <v>0</v>
      </c>
      <c r="P17" s="502">
        <f t="shared" si="0"/>
        <v>0</v>
      </c>
      <c r="Q17" s="500">
        <f t="shared" si="0"/>
        <v>0</v>
      </c>
      <c r="R17" s="502">
        <f t="shared" si="0"/>
        <v>0</v>
      </c>
      <c r="S17" s="500">
        <f t="shared" si="0"/>
        <v>0</v>
      </c>
      <c r="T17" s="503">
        <f t="shared" si="1"/>
        <v>0</v>
      </c>
      <c r="U17" s="511">
        <f t="shared" si="3"/>
        <v>0</v>
      </c>
      <c r="V17" s="512">
        <f t="shared" si="3"/>
        <v>0</v>
      </c>
      <c r="W17" s="506">
        <f>'t1'!M15</f>
        <v>0</v>
      </c>
      <c r="AH17" s="507"/>
      <c r="AI17" s="508"/>
      <c r="AJ17" s="507"/>
      <c r="AK17" s="508"/>
      <c r="AL17" s="507"/>
      <c r="AM17" s="508"/>
      <c r="AN17" s="507"/>
      <c r="AO17" s="508"/>
      <c r="AP17" s="507"/>
      <c r="AQ17" s="508"/>
      <c r="AR17" s="507"/>
      <c r="AS17" s="508"/>
      <c r="AT17" s="507"/>
      <c r="AU17" s="509"/>
      <c r="AV17" s="507"/>
      <c r="AW17" s="509"/>
      <c r="AX17" s="507"/>
      <c r="AY17" s="510"/>
      <c r="AZ17" s="511">
        <f t="shared" si="4"/>
        <v>0</v>
      </c>
      <c r="BA17" s="512">
        <f t="shared" si="4"/>
        <v>0</v>
      </c>
      <c r="BB17" s="506">
        <f>'t1'!AR15</f>
        <v>0</v>
      </c>
    </row>
    <row r="18" spans="1:54" ht="12.95" customHeight="1" x14ac:dyDescent="0.2">
      <c r="A18" s="34" t="str">
        <f>'t1'!A16</f>
        <v>POSIZIONE ECONOMICA D7</v>
      </c>
      <c r="B18" s="237" t="str">
        <f>'t1'!B16</f>
        <v>0D7000</v>
      </c>
      <c r="C18" s="500">
        <f t="shared" si="2"/>
        <v>0</v>
      </c>
      <c r="D18" s="501">
        <f t="shared" si="0"/>
        <v>0</v>
      </c>
      <c r="E18" s="500">
        <f t="shared" si="0"/>
        <v>0</v>
      </c>
      <c r="F18" s="501">
        <f t="shared" si="0"/>
        <v>0</v>
      </c>
      <c r="G18" s="500">
        <f t="shared" si="0"/>
        <v>0</v>
      </c>
      <c r="H18" s="501">
        <f t="shared" si="0"/>
        <v>0</v>
      </c>
      <c r="I18" s="500">
        <f t="shared" si="0"/>
        <v>0</v>
      </c>
      <c r="J18" s="501">
        <f t="shared" si="0"/>
        <v>0</v>
      </c>
      <c r="K18" s="500">
        <f t="shared" si="0"/>
        <v>0</v>
      </c>
      <c r="L18" s="501">
        <f t="shared" si="0"/>
        <v>0</v>
      </c>
      <c r="M18" s="500">
        <f t="shared" si="0"/>
        <v>0</v>
      </c>
      <c r="N18" s="501">
        <f t="shared" si="0"/>
        <v>0</v>
      </c>
      <c r="O18" s="500">
        <f t="shared" si="0"/>
        <v>0</v>
      </c>
      <c r="P18" s="502">
        <f t="shared" si="0"/>
        <v>0</v>
      </c>
      <c r="Q18" s="500">
        <f t="shared" si="0"/>
        <v>0</v>
      </c>
      <c r="R18" s="502">
        <f t="shared" si="0"/>
        <v>0</v>
      </c>
      <c r="S18" s="500">
        <f t="shared" si="0"/>
        <v>0</v>
      </c>
      <c r="T18" s="503">
        <f t="shared" si="1"/>
        <v>0</v>
      </c>
      <c r="U18" s="511">
        <f t="shared" si="3"/>
        <v>0</v>
      </c>
      <c r="V18" s="512">
        <f t="shared" si="3"/>
        <v>0</v>
      </c>
      <c r="W18" s="506">
        <f>'t1'!M16</f>
        <v>0</v>
      </c>
      <c r="AH18" s="507"/>
      <c r="AI18" s="508"/>
      <c r="AJ18" s="507"/>
      <c r="AK18" s="508"/>
      <c r="AL18" s="507"/>
      <c r="AM18" s="508"/>
      <c r="AN18" s="507"/>
      <c r="AO18" s="508"/>
      <c r="AP18" s="507"/>
      <c r="AQ18" s="508"/>
      <c r="AR18" s="507"/>
      <c r="AS18" s="508"/>
      <c r="AT18" s="507"/>
      <c r="AU18" s="509"/>
      <c r="AV18" s="507"/>
      <c r="AW18" s="509"/>
      <c r="AX18" s="507"/>
      <c r="AY18" s="510"/>
      <c r="AZ18" s="511">
        <f t="shared" si="4"/>
        <v>0</v>
      </c>
      <c r="BA18" s="512">
        <f t="shared" si="4"/>
        <v>0</v>
      </c>
      <c r="BB18" s="506">
        <f>'t1'!AR16</f>
        <v>0</v>
      </c>
    </row>
    <row r="19" spans="1:54" ht="12.95" customHeight="1" x14ac:dyDescent="0.2">
      <c r="A19" s="34" t="str">
        <f>'t1'!A17</f>
        <v>POSIZIONE ECONOMICA D6</v>
      </c>
      <c r="B19" s="237" t="str">
        <f>'t1'!B17</f>
        <v>099000</v>
      </c>
      <c r="C19" s="500">
        <f t="shared" si="2"/>
        <v>61</v>
      </c>
      <c r="D19" s="501">
        <f t="shared" si="0"/>
        <v>281</v>
      </c>
      <c r="E19" s="500">
        <f t="shared" si="0"/>
        <v>3</v>
      </c>
      <c r="F19" s="501">
        <f t="shared" si="0"/>
        <v>11</v>
      </c>
      <c r="G19" s="500">
        <f t="shared" si="0"/>
        <v>0</v>
      </c>
      <c r="H19" s="501">
        <f t="shared" si="0"/>
        <v>0</v>
      </c>
      <c r="I19" s="500">
        <f t="shared" si="0"/>
        <v>0</v>
      </c>
      <c r="J19" s="501">
        <f t="shared" si="0"/>
        <v>17</v>
      </c>
      <c r="K19" s="500">
        <f t="shared" si="0"/>
        <v>0</v>
      </c>
      <c r="L19" s="501">
        <f t="shared" si="0"/>
        <v>0</v>
      </c>
      <c r="M19" s="500">
        <f t="shared" si="0"/>
        <v>0</v>
      </c>
      <c r="N19" s="501">
        <f t="shared" si="0"/>
        <v>16</v>
      </c>
      <c r="O19" s="500">
        <f t="shared" si="0"/>
        <v>0</v>
      </c>
      <c r="P19" s="502">
        <f t="shared" si="0"/>
        <v>0</v>
      </c>
      <c r="Q19" s="500">
        <f t="shared" si="0"/>
        <v>0</v>
      </c>
      <c r="R19" s="502">
        <f t="shared" si="0"/>
        <v>4</v>
      </c>
      <c r="S19" s="500">
        <f t="shared" si="0"/>
        <v>10</v>
      </c>
      <c r="T19" s="503">
        <f t="shared" si="1"/>
        <v>128</v>
      </c>
      <c r="U19" s="511">
        <f t="shared" si="3"/>
        <v>74</v>
      </c>
      <c r="V19" s="512">
        <f t="shared" si="3"/>
        <v>457</v>
      </c>
      <c r="W19" s="506">
        <f>'t1'!M17</f>
        <v>1</v>
      </c>
      <c r="AH19" s="507">
        <v>61</v>
      </c>
      <c r="AI19" s="508">
        <v>281</v>
      </c>
      <c r="AJ19" s="507">
        <v>3</v>
      </c>
      <c r="AK19" s="508">
        <v>11</v>
      </c>
      <c r="AL19" s="507"/>
      <c r="AM19" s="508"/>
      <c r="AN19" s="507"/>
      <c r="AO19" s="508">
        <v>17</v>
      </c>
      <c r="AP19" s="507"/>
      <c r="AQ19" s="508"/>
      <c r="AR19" s="507"/>
      <c r="AS19" s="508">
        <v>16</v>
      </c>
      <c r="AT19" s="507"/>
      <c r="AU19" s="509"/>
      <c r="AV19" s="507"/>
      <c r="AW19" s="509">
        <v>4</v>
      </c>
      <c r="AX19" s="507">
        <v>10</v>
      </c>
      <c r="AY19" s="510">
        <v>128</v>
      </c>
      <c r="AZ19" s="511">
        <f t="shared" si="4"/>
        <v>74</v>
      </c>
      <c r="BA19" s="512">
        <f t="shared" si="4"/>
        <v>457</v>
      </c>
      <c r="BB19" s="506">
        <f>'t1'!AR17</f>
        <v>0</v>
      </c>
    </row>
    <row r="20" spans="1:54" ht="12.95" customHeight="1" x14ac:dyDescent="0.2">
      <c r="A20" s="34" t="str">
        <f>'t1'!A18</f>
        <v>POSIZIONE ECONOMICA D5</v>
      </c>
      <c r="B20" s="237" t="str">
        <f>'t1'!B18</f>
        <v>0D5000</v>
      </c>
      <c r="C20" s="500">
        <f t="shared" si="2"/>
        <v>36</v>
      </c>
      <c r="D20" s="501">
        <f t="shared" si="0"/>
        <v>137</v>
      </c>
      <c r="E20" s="500">
        <f t="shared" si="0"/>
        <v>0</v>
      </c>
      <c r="F20" s="501">
        <f t="shared" si="0"/>
        <v>10</v>
      </c>
      <c r="G20" s="500">
        <f t="shared" si="0"/>
        <v>0</v>
      </c>
      <c r="H20" s="501">
        <f t="shared" si="0"/>
        <v>0</v>
      </c>
      <c r="I20" s="500">
        <f t="shared" si="0"/>
        <v>0</v>
      </c>
      <c r="J20" s="501">
        <f t="shared" si="0"/>
        <v>0</v>
      </c>
      <c r="K20" s="500">
        <f t="shared" si="0"/>
        <v>0</v>
      </c>
      <c r="L20" s="501">
        <f t="shared" si="0"/>
        <v>0</v>
      </c>
      <c r="M20" s="500">
        <f t="shared" si="0"/>
        <v>0</v>
      </c>
      <c r="N20" s="501">
        <f t="shared" si="0"/>
        <v>6</v>
      </c>
      <c r="O20" s="500">
        <f t="shared" si="0"/>
        <v>0</v>
      </c>
      <c r="P20" s="502">
        <f t="shared" si="0"/>
        <v>0</v>
      </c>
      <c r="Q20" s="500">
        <f t="shared" si="0"/>
        <v>0</v>
      </c>
      <c r="R20" s="502">
        <f t="shared" si="0"/>
        <v>0</v>
      </c>
      <c r="S20" s="500">
        <f t="shared" si="0"/>
        <v>2</v>
      </c>
      <c r="T20" s="503">
        <f t="shared" si="1"/>
        <v>23</v>
      </c>
      <c r="U20" s="511">
        <f t="shared" si="3"/>
        <v>38</v>
      </c>
      <c r="V20" s="512">
        <f t="shared" si="3"/>
        <v>176</v>
      </c>
      <c r="W20" s="506">
        <f>'t1'!M18</f>
        <v>1</v>
      </c>
      <c r="AH20" s="507">
        <v>36</v>
      </c>
      <c r="AI20" s="508">
        <v>137</v>
      </c>
      <c r="AJ20" s="507"/>
      <c r="AK20" s="508">
        <v>10</v>
      </c>
      <c r="AL20" s="507"/>
      <c r="AM20" s="508"/>
      <c r="AN20" s="507"/>
      <c r="AO20" s="508"/>
      <c r="AP20" s="507"/>
      <c r="AQ20" s="508"/>
      <c r="AR20" s="507"/>
      <c r="AS20" s="508">
        <v>6</v>
      </c>
      <c r="AT20" s="507"/>
      <c r="AU20" s="509"/>
      <c r="AV20" s="507"/>
      <c r="AW20" s="509"/>
      <c r="AX20" s="507">
        <v>2</v>
      </c>
      <c r="AY20" s="510">
        <v>23</v>
      </c>
      <c r="AZ20" s="511">
        <f t="shared" si="4"/>
        <v>38</v>
      </c>
      <c r="BA20" s="512">
        <f t="shared" si="4"/>
        <v>176</v>
      </c>
      <c r="BB20" s="506">
        <f>'t1'!AR18</f>
        <v>0</v>
      </c>
    </row>
    <row r="21" spans="1:54" ht="12.95" customHeight="1" x14ac:dyDescent="0.2">
      <c r="A21" s="34" t="str">
        <f>'t1'!A19</f>
        <v>POSIZIONE ECONOMICA D4</v>
      </c>
      <c r="B21" s="237" t="str">
        <f>'t1'!B19</f>
        <v>0D4000</v>
      </c>
      <c r="C21" s="500">
        <f t="shared" si="2"/>
        <v>0</v>
      </c>
      <c r="D21" s="501">
        <f t="shared" si="0"/>
        <v>57</v>
      </c>
      <c r="E21" s="500">
        <f t="shared" si="0"/>
        <v>0</v>
      </c>
      <c r="F21" s="501">
        <f t="shared" si="0"/>
        <v>0</v>
      </c>
      <c r="G21" s="500">
        <f t="shared" si="0"/>
        <v>0</v>
      </c>
      <c r="H21" s="501">
        <f t="shared" si="0"/>
        <v>0</v>
      </c>
      <c r="I21" s="500">
        <f t="shared" si="0"/>
        <v>0</v>
      </c>
      <c r="J21" s="501">
        <f t="shared" si="0"/>
        <v>8</v>
      </c>
      <c r="K21" s="500">
        <f t="shared" si="0"/>
        <v>0</v>
      </c>
      <c r="L21" s="501">
        <f t="shared" si="0"/>
        <v>0</v>
      </c>
      <c r="M21" s="500">
        <f t="shared" si="0"/>
        <v>0</v>
      </c>
      <c r="N21" s="501">
        <f t="shared" si="0"/>
        <v>4</v>
      </c>
      <c r="O21" s="500">
        <f t="shared" si="0"/>
        <v>0</v>
      </c>
      <c r="P21" s="502">
        <f t="shared" si="0"/>
        <v>0</v>
      </c>
      <c r="Q21" s="500">
        <f t="shared" si="0"/>
        <v>0</v>
      </c>
      <c r="R21" s="502">
        <f t="shared" si="0"/>
        <v>1</v>
      </c>
      <c r="S21" s="500">
        <f t="shared" si="0"/>
        <v>0</v>
      </c>
      <c r="T21" s="503">
        <f t="shared" si="1"/>
        <v>22</v>
      </c>
      <c r="U21" s="511">
        <f t="shared" si="3"/>
        <v>0</v>
      </c>
      <c r="V21" s="512">
        <f t="shared" si="3"/>
        <v>92</v>
      </c>
      <c r="W21" s="506">
        <f>'t1'!M19</f>
        <v>1</v>
      </c>
      <c r="AH21" s="507"/>
      <c r="AI21" s="508">
        <v>57</v>
      </c>
      <c r="AJ21" s="507"/>
      <c r="AK21" s="508"/>
      <c r="AL21" s="507"/>
      <c r="AM21" s="508"/>
      <c r="AN21" s="507"/>
      <c r="AO21" s="508">
        <v>8</v>
      </c>
      <c r="AP21" s="507"/>
      <c r="AQ21" s="508"/>
      <c r="AR21" s="507"/>
      <c r="AS21" s="508">
        <v>4</v>
      </c>
      <c r="AT21" s="507"/>
      <c r="AU21" s="509"/>
      <c r="AV21" s="507"/>
      <c r="AW21" s="509">
        <v>1</v>
      </c>
      <c r="AX21" s="507"/>
      <c r="AY21" s="510">
        <v>22</v>
      </c>
      <c r="AZ21" s="511">
        <f t="shared" si="4"/>
        <v>0</v>
      </c>
      <c r="BA21" s="512">
        <f t="shared" si="4"/>
        <v>92</v>
      </c>
      <c r="BB21" s="506">
        <f>'t1'!AR19</f>
        <v>0</v>
      </c>
    </row>
    <row r="22" spans="1:54" ht="12.95" customHeight="1" x14ac:dyDescent="0.2">
      <c r="A22" s="34" t="str">
        <f>'t1'!A20</f>
        <v>POSIZIONE ECONOMICA D3</v>
      </c>
      <c r="B22" s="237" t="str">
        <f>'t1'!B20</f>
        <v>050000</v>
      </c>
      <c r="C22" s="500">
        <f t="shared" si="2"/>
        <v>30</v>
      </c>
      <c r="D22" s="501">
        <f t="shared" si="0"/>
        <v>126</v>
      </c>
      <c r="E22" s="500">
        <f t="shared" si="0"/>
        <v>0</v>
      </c>
      <c r="F22" s="501">
        <f t="shared" si="0"/>
        <v>10</v>
      </c>
      <c r="G22" s="500">
        <f t="shared" si="0"/>
        <v>0</v>
      </c>
      <c r="H22" s="501">
        <f t="shared" si="0"/>
        <v>0</v>
      </c>
      <c r="I22" s="500">
        <f t="shared" si="0"/>
        <v>0</v>
      </c>
      <c r="J22" s="501">
        <f t="shared" si="0"/>
        <v>0</v>
      </c>
      <c r="K22" s="500">
        <f t="shared" si="0"/>
        <v>0</v>
      </c>
      <c r="L22" s="501">
        <f t="shared" si="0"/>
        <v>34</v>
      </c>
      <c r="M22" s="500">
        <f t="shared" si="0"/>
        <v>9</v>
      </c>
      <c r="N22" s="501">
        <f t="shared" si="0"/>
        <v>3</v>
      </c>
      <c r="O22" s="500">
        <f t="shared" si="0"/>
        <v>0</v>
      </c>
      <c r="P22" s="502">
        <f t="shared" si="0"/>
        <v>0</v>
      </c>
      <c r="Q22" s="500">
        <f t="shared" si="0"/>
        <v>0</v>
      </c>
      <c r="R22" s="502">
        <f t="shared" si="0"/>
        <v>10</v>
      </c>
      <c r="S22" s="500">
        <f t="shared" si="0"/>
        <v>2</v>
      </c>
      <c r="T22" s="503">
        <f t="shared" si="1"/>
        <v>16</v>
      </c>
      <c r="U22" s="511">
        <f t="shared" si="3"/>
        <v>41</v>
      </c>
      <c r="V22" s="512">
        <f t="shared" si="3"/>
        <v>199</v>
      </c>
      <c r="W22" s="506">
        <f>'t1'!M20</f>
        <v>1</v>
      </c>
      <c r="AH22" s="507">
        <v>30</v>
      </c>
      <c r="AI22" s="508">
        <v>126</v>
      </c>
      <c r="AJ22" s="507"/>
      <c r="AK22" s="508">
        <v>10</v>
      </c>
      <c r="AL22" s="507"/>
      <c r="AM22" s="508"/>
      <c r="AN22" s="507"/>
      <c r="AO22" s="508"/>
      <c r="AP22" s="507"/>
      <c r="AQ22" s="508">
        <v>34</v>
      </c>
      <c r="AR22" s="507">
        <v>9</v>
      </c>
      <c r="AS22" s="508">
        <v>3</v>
      </c>
      <c r="AT22" s="507"/>
      <c r="AU22" s="509"/>
      <c r="AV22" s="507"/>
      <c r="AW22" s="509">
        <v>10</v>
      </c>
      <c r="AX22" s="507">
        <v>2</v>
      </c>
      <c r="AY22" s="510">
        <v>16</v>
      </c>
      <c r="AZ22" s="511">
        <f t="shared" si="4"/>
        <v>41</v>
      </c>
      <c r="BA22" s="512">
        <f t="shared" si="4"/>
        <v>199</v>
      </c>
      <c r="BB22" s="506">
        <f>'t1'!AR20</f>
        <v>0</v>
      </c>
    </row>
    <row r="23" spans="1:54" ht="12.95" customHeight="1" x14ac:dyDescent="0.2">
      <c r="A23" s="34" t="str">
        <f>'t1'!A21</f>
        <v>POSIZIONE ECONOMICA D2</v>
      </c>
      <c r="B23" s="237" t="str">
        <f>'t1'!B21</f>
        <v>049000</v>
      </c>
      <c r="C23" s="500">
        <f t="shared" si="2"/>
        <v>115</v>
      </c>
      <c r="D23" s="501">
        <f t="shared" si="0"/>
        <v>53</v>
      </c>
      <c r="E23" s="500">
        <f t="shared" si="0"/>
        <v>4</v>
      </c>
      <c r="F23" s="501">
        <f t="shared" si="0"/>
        <v>6</v>
      </c>
      <c r="G23" s="500">
        <f t="shared" si="0"/>
        <v>0</v>
      </c>
      <c r="H23" s="501">
        <f t="shared" si="0"/>
        <v>0</v>
      </c>
      <c r="I23" s="500">
        <f t="shared" si="0"/>
        <v>50</v>
      </c>
      <c r="J23" s="501">
        <f t="shared" si="0"/>
        <v>0</v>
      </c>
      <c r="K23" s="500">
        <f t="shared" si="0"/>
        <v>0</v>
      </c>
      <c r="L23" s="501">
        <f t="shared" si="0"/>
        <v>0</v>
      </c>
      <c r="M23" s="500">
        <f t="shared" si="0"/>
        <v>7</v>
      </c>
      <c r="N23" s="501">
        <f t="shared" si="0"/>
        <v>6</v>
      </c>
      <c r="O23" s="500">
        <f t="shared" si="0"/>
        <v>0</v>
      </c>
      <c r="P23" s="502">
        <f t="shared" si="0"/>
        <v>0</v>
      </c>
      <c r="Q23" s="500">
        <f t="shared" si="0"/>
        <v>0</v>
      </c>
      <c r="R23" s="502">
        <f t="shared" si="0"/>
        <v>0</v>
      </c>
      <c r="S23" s="500">
        <f t="shared" ref="S23:S66" si="5">ROUND(AX23,0)</f>
        <v>31</v>
      </c>
      <c r="T23" s="503">
        <f t="shared" si="1"/>
        <v>30</v>
      </c>
      <c r="U23" s="511">
        <f t="shared" si="3"/>
        <v>207</v>
      </c>
      <c r="V23" s="512">
        <f t="shared" si="3"/>
        <v>95</v>
      </c>
      <c r="W23" s="506">
        <f>'t1'!M21</f>
        <v>1</v>
      </c>
      <c r="AH23" s="507">
        <v>115</v>
      </c>
      <c r="AI23" s="508">
        <v>53</v>
      </c>
      <c r="AJ23" s="507">
        <v>4</v>
      </c>
      <c r="AK23" s="508">
        <v>6</v>
      </c>
      <c r="AL23" s="507"/>
      <c r="AM23" s="508"/>
      <c r="AN23" s="507">
        <v>50</v>
      </c>
      <c r="AO23" s="508"/>
      <c r="AP23" s="507"/>
      <c r="AQ23" s="508"/>
      <c r="AR23" s="507">
        <v>7</v>
      </c>
      <c r="AS23" s="508">
        <v>6</v>
      </c>
      <c r="AT23" s="507"/>
      <c r="AU23" s="509"/>
      <c r="AV23" s="507"/>
      <c r="AW23" s="509"/>
      <c r="AX23" s="507">
        <v>31</v>
      </c>
      <c r="AY23" s="510">
        <v>30</v>
      </c>
      <c r="AZ23" s="511">
        <f t="shared" si="4"/>
        <v>207</v>
      </c>
      <c r="BA23" s="512">
        <f t="shared" si="4"/>
        <v>95</v>
      </c>
      <c r="BB23" s="506">
        <f>'t1'!AR21</f>
        <v>0</v>
      </c>
    </row>
    <row r="24" spans="1:54" ht="12.95" customHeight="1" x14ac:dyDescent="0.2">
      <c r="A24" s="34" t="str">
        <f>'t1'!A22</f>
        <v>POSIZIONE ECONOMICA D1</v>
      </c>
      <c r="B24" s="237" t="str">
        <f>'t1'!B22</f>
        <v>0D1000</v>
      </c>
      <c r="C24" s="500">
        <f t="shared" si="2"/>
        <v>0</v>
      </c>
      <c r="D24" s="501">
        <f t="shared" si="2"/>
        <v>0</v>
      </c>
      <c r="E24" s="500">
        <f t="shared" si="2"/>
        <v>0</v>
      </c>
      <c r="F24" s="501">
        <f t="shared" si="2"/>
        <v>0</v>
      </c>
      <c r="G24" s="500">
        <f t="shared" si="2"/>
        <v>0</v>
      </c>
      <c r="H24" s="501">
        <f t="shared" si="2"/>
        <v>0</v>
      </c>
      <c r="I24" s="500">
        <f t="shared" si="2"/>
        <v>0</v>
      </c>
      <c r="J24" s="501">
        <f t="shared" si="2"/>
        <v>0</v>
      </c>
      <c r="K24" s="500">
        <f t="shared" si="2"/>
        <v>0</v>
      </c>
      <c r="L24" s="501">
        <f t="shared" si="2"/>
        <v>0</v>
      </c>
      <c r="M24" s="500">
        <f t="shared" si="2"/>
        <v>0</v>
      </c>
      <c r="N24" s="501">
        <f t="shared" si="2"/>
        <v>0</v>
      </c>
      <c r="O24" s="500">
        <f t="shared" si="2"/>
        <v>0</v>
      </c>
      <c r="P24" s="502">
        <f t="shared" si="2"/>
        <v>0</v>
      </c>
      <c r="Q24" s="500">
        <f t="shared" si="2"/>
        <v>0</v>
      </c>
      <c r="R24" s="502">
        <f t="shared" si="2"/>
        <v>0</v>
      </c>
      <c r="S24" s="500">
        <f t="shared" si="5"/>
        <v>0</v>
      </c>
      <c r="T24" s="503">
        <f t="shared" si="1"/>
        <v>0</v>
      </c>
      <c r="U24" s="511">
        <f t="shared" si="3"/>
        <v>0</v>
      </c>
      <c r="V24" s="512">
        <f t="shared" si="3"/>
        <v>0</v>
      </c>
      <c r="W24" s="506">
        <f>'t1'!M22</f>
        <v>0</v>
      </c>
      <c r="AH24" s="507"/>
      <c r="AI24" s="508"/>
      <c r="AJ24" s="507"/>
      <c r="AK24" s="508"/>
      <c r="AL24" s="507"/>
      <c r="AM24" s="508"/>
      <c r="AN24" s="507"/>
      <c r="AO24" s="508"/>
      <c r="AP24" s="507"/>
      <c r="AQ24" s="508"/>
      <c r="AR24" s="507"/>
      <c r="AS24" s="508"/>
      <c r="AT24" s="507"/>
      <c r="AU24" s="509"/>
      <c r="AV24" s="507"/>
      <c r="AW24" s="509"/>
      <c r="AX24" s="507"/>
      <c r="AY24" s="510"/>
      <c r="AZ24" s="511">
        <f t="shared" si="4"/>
        <v>0</v>
      </c>
      <c r="BA24" s="512">
        <f t="shared" si="4"/>
        <v>0</v>
      </c>
      <c r="BB24" s="506">
        <f>'t1'!AR22</f>
        <v>0</v>
      </c>
    </row>
    <row r="25" spans="1:54" ht="12.95" customHeight="1" x14ac:dyDescent="0.2">
      <c r="A25" s="34" t="str">
        <f>'t1'!A23</f>
        <v>POSIZIONE ECONOMICA C6</v>
      </c>
      <c r="B25" s="237" t="str">
        <f>'t1'!B23</f>
        <v>097000</v>
      </c>
      <c r="C25" s="500">
        <f t="shared" si="2"/>
        <v>0</v>
      </c>
      <c r="D25" s="501">
        <f t="shared" si="2"/>
        <v>0</v>
      </c>
      <c r="E25" s="500">
        <f t="shared" si="2"/>
        <v>0</v>
      </c>
      <c r="F25" s="501">
        <f t="shared" si="2"/>
        <v>0</v>
      </c>
      <c r="G25" s="500">
        <f t="shared" si="2"/>
        <v>0</v>
      </c>
      <c r="H25" s="501">
        <f t="shared" si="2"/>
        <v>0</v>
      </c>
      <c r="I25" s="500">
        <f t="shared" si="2"/>
        <v>0</v>
      </c>
      <c r="J25" s="501">
        <f t="shared" si="2"/>
        <v>0</v>
      </c>
      <c r="K25" s="500">
        <f t="shared" si="2"/>
        <v>0</v>
      </c>
      <c r="L25" s="501">
        <f t="shared" si="2"/>
        <v>0</v>
      </c>
      <c r="M25" s="500">
        <f t="shared" si="2"/>
        <v>0</v>
      </c>
      <c r="N25" s="501">
        <f t="shared" si="2"/>
        <v>0</v>
      </c>
      <c r="O25" s="500">
        <f t="shared" si="2"/>
        <v>0</v>
      </c>
      <c r="P25" s="502">
        <f t="shared" si="2"/>
        <v>0</v>
      </c>
      <c r="Q25" s="500">
        <f t="shared" si="2"/>
        <v>0</v>
      </c>
      <c r="R25" s="502">
        <f t="shared" si="2"/>
        <v>0</v>
      </c>
      <c r="S25" s="500">
        <f t="shared" si="5"/>
        <v>0</v>
      </c>
      <c r="T25" s="503">
        <f t="shared" si="1"/>
        <v>0</v>
      </c>
      <c r="U25" s="511">
        <f t="shared" si="3"/>
        <v>0</v>
      </c>
      <c r="V25" s="512">
        <f t="shared" si="3"/>
        <v>0</v>
      </c>
      <c r="W25" s="506">
        <f>'t1'!M23</f>
        <v>0</v>
      </c>
      <c r="AH25" s="507"/>
      <c r="AI25" s="508"/>
      <c r="AJ25" s="507"/>
      <c r="AK25" s="508"/>
      <c r="AL25" s="507"/>
      <c r="AM25" s="508"/>
      <c r="AN25" s="507"/>
      <c r="AO25" s="508"/>
      <c r="AP25" s="507"/>
      <c r="AQ25" s="508"/>
      <c r="AR25" s="507"/>
      <c r="AS25" s="508"/>
      <c r="AT25" s="507"/>
      <c r="AU25" s="509"/>
      <c r="AV25" s="507"/>
      <c r="AW25" s="509"/>
      <c r="AX25" s="507"/>
      <c r="AY25" s="510"/>
      <c r="AZ25" s="511">
        <f t="shared" si="4"/>
        <v>0</v>
      </c>
      <c r="BA25" s="512">
        <f t="shared" si="4"/>
        <v>0</v>
      </c>
      <c r="BB25" s="506">
        <f>'t1'!AR23</f>
        <v>0</v>
      </c>
    </row>
    <row r="26" spans="1:54" ht="12.95" customHeight="1" x14ac:dyDescent="0.2">
      <c r="A26" s="34" t="str">
        <f>'t1'!A24</f>
        <v>POSIZIONE ECONOMICA C5</v>
      </c>
      <c r="B26" s="237" t="str">
        <f>'t1'!B24</f>
        <v>046000</v>
      </c>
      <c r="C26" s="500">
        <f t="shared" si="2"/>
        <v>253</v>
      </c>
      <c r="D26" s="501">
        <f t="shared" si="2"/>
        <v>1072</v>
      </c>
      <c r="E26" s="500">
        <f t="shared" si="2"/>
        <v>80</v>
      </c>
      <c r="F26" s="501">
        <f t="shared" si="2"/>
        <v>204</v>
      </c>
      <c r="G26" s="500">
        <f t="shared" si="2"/>
        <v>0</v>
      </c>
      <c r="H26" s="501">
        <f t="shared" si="2"/>
        <v>174</v>
      </c>
      <c r="I26" s="500">
        <f t="shared" si="2"/>
        <v>63</v>
      </c>
      <c r="J26" s="501">
        <f t="shared" si="2"/>
        <v>85</v>
      </c>
      <c r="K26" s="500">
        <f t="shared" si="2"/>
        <v>0</v>
      </c>
      <c r="L26" s="501">
        <f t="shared" si="2"/>
        <v>0</v>
      </c>
      <c r="M26" s="500">
        <f t="shared" si="2"/>
        <v>19</v>
      </c>
      <c r="N26" s="501">
        <f t="shared" si="2"/>
        <v>99</v>
      </c>
      <c r="O26" s="500">
        <f t="shared" si="2"/>
        <v>0</v>
      </c>
      <c r="P26" s="502">
        <f t="shared" si="2"/>
        <v>0</v>
      </c>
      <c r="Q26" s="500">
        <f t="shared" si="2"/>
        <v>0</v>
      </c>
      <c r="R26" s="502">
        <f t="shared" si="2"/>
        <v>84</v>
      </c>
      <c r="S26" s="500">
        <f t="shared" si="5"/>
        <v>8</v>
      </c>
      <c r="T26" s="503">
        <f t="shared" si="1"/>
        <v>69</v>
      </c>
      <c r="U26" s="511">
        <f t="shared" si="3"/>
        <v>423</v>
      </c>
      <c r="V26" s="512">
        <f t="shared" si="3"/>
        <v>1787</v>
      </c>
      <c r="W26" s="506">
        <f>'t1'!M24</f>
        <v>1</v>
      </c>
      <c r="AH26" s="507">
        <v>253</v>
      </c>
      <c r="AI26" s="508">
        <v>1072</v>
      </c>
      <c r="AJ26" s="507">
        <v>80</v>
      </c>
      <c r="AK26" s="508">
        <v>204</v>
      </c>
      <c r="AL26" s="507"/>
      <c r="AM26" s="508">
        <v>174</v>
      </c>
      <c r="AN26" s="507">
        <v>63</v>
      </c>
      <c r="AO26" s="508">
        <v>85</v>
      </c>
      <c r="AP26" s="507"/>
      <c r="AQ26" s="508"/>
      <c r="AR26" s="507">
        <v>19</v>
      </c>
      <c r="AS26" s="508">
        <v>99</v>
      </c>
      <c r="AT26" s="507"/>
      <c r="AU26" s="509"/>
      <c r="AV26" s="507"/>
      <c r="AW26" s="509">
        <v>84</v>
      </c>
      <c r="AX26" s="507">
        <v>8</v>
      </c>
      <c r="AY26" s="510">
        <v>69</v>
      </c>
      <c r="AZ26" s="511">
        <f t="shared" si="4"/>
        <v>423</v>
      </c>
      <c r="BA26" s="512">
        <f t="shared" si="4"/>
        <v>1787</v>
      </c>
      <c r="BB26" s="506">
        <f>'t1'!AR24</f>
        <v>0</v>
      </c>
    </row>
    <row r="27" spans="1:54" ht="12.95" customHeight="1" x14ac:dyDescent="0.2">
      <c r="A27" s="34" t="str">
        <f>'t1'!A25</f>
        <v>POSIZIONE ECONOMICA C4</v>
      </c>
      <c r="B27" s="237" t="str">
        <f>'t1'!B25</f>
        <v>045000</v>
      </c>
      <c r="C27" s="500">
        <f t="shared" si="2"/>
        <v>0</v>
      </c>
      <c r="D27" s="501">
        <f t="shared" si="2"/>
        <v>75</v>
      </c>
      <c r="E27" s="500">
        <f t="shared" si="2"/>
        <v>0</v>
      </c>
      <c r="F27" s="501">
        <f t="shared" si="2"/>
        <v>20</v>
      </c>
      <c r="G27" s="500">
        <f t="shared" si="2"/>
        <v>0</v>
      </c>
      <c r="H27" s="501">
        <f t="shared" si="2"/>
        <v>0</v>
      </c>
      <c r="I27" s="500">
        <f t="shared" si="2"/>
        <v>0</v>
      </c>
      <c r="J27" s="501">
        <f t="shared" si="2"/>
        <v>0</v>
      </c>
      <c r="K27" s="500">
        <f t="shared" si="2"/>
        <v>0</v>
      </c>
      <c r="L27" s="501">
        <f t="shared" si="2"/>
        <v>0</v>
      </c>
      <c r="M27" s="500">
        <f t="shared" si="2"/>
        <v>0</v>
      </c>
      <c r="N27" s="501">
        <f t="shared" si="2"/>
        <v>6</v>
      </c>
      <c r="O27" s="500">
        <f t="shared" si="2"/>
        <v>0</v>
      </c>
      <c r="P27" s="502">
        <f t="shared" si="2"/>
        <v>0</v>
      </c>
      <c r="Q27" s="500">
        <f t="shared" si="2"/>
        <v>0</v>
      </c>
      <c r="R27" s="502">
        <f t="shared" si="2"/>
        <v>7</v>
      </c>
      <c r="S27" s="500">
        <f t="shared" si="5"/>
        <v>0</v>
      </c>
      <c r="T27" s="503">
        <f t="shared" si="1"/>
        <v>2</v>
      </c>
      <c r="U27" s="511">
        <f t="shared" si="3"/>
        <v>0</v>
      </c>
      <c r="V27" s="512">
        <f t="shared" si="3"/>
        <v>110</v>
      </c>
      <c r="W27" s="506">
        <f>'t1'!M25</f>
        <v>1</v>
      </c>
      <c r="AH27" s="507"/>
      <c r="AI27" s="508">
        <v>75</v>
      </c>
      <c r="AJ27" s="507"/>
      <c r="AK27" s="508">
        <v>20</v>
      </c>
      <c r="AL27" s="507"/>
      <c r="AM27" s="508"/>
      <c r="AN27" s="507"/>
      <c r="AO27" s="508"/>
      <c r="AP27" s="507"/>
      <c r="AQ27" s="508"/>
      <c r="AR27" s="507"/>
      <c r="AS27" s="508">
        <v>6</v>
      </c>
      <c r="AT27" s="507"/>
      <c r="AU27" s="509"/>
      <c r="AV27" s="507"/>
      <c r="AW27" s="509">
        <v>7</v>
      </c>
      <c r="AX27" s="507"/>
      <c r="AY27" s="510">
        <v>2</v>
      </c>
      <c r="AZ27" s="511">
        <f t="shared" si="4"/>
        <v>0</v>
      </c>
      <c r="BA27" s="512">
        <f t="shared" si="4"/>
        <v>110</v>
      </c>
      <c r="BB27" s="506">
        <f>'t1'!AR25</f>
        <v>0</v>
      </c>
    </row>
    <row r="28" spans="1:54" ht="12.95" customHeight="1" x14ac:dyDescent="0.2">
      <c r="A28" s="34" t="str">
        <f>'t1'!A26</f>
        <v>POSIZIONE ECONOMICA C3</v>
      </c>
      <c r="B28" s="237" t="str">
        <f>'t1'!B26</f>
        <v>043000</v>
      </c>
      <c r="C28" s="500">
        <f t="shared" si="2"/>
        <v>70</v>
      </c>
      <c r="D28" s="501">
        <f t="shared" si="2"/>
        <v>272</v>
      </c>
      <c r="E28" s="500">
        <f t="shared" si="2"/>
        <v>15</v>
      </c>
      <c r="F28" s="501">
        <f t="shared" si="2"/>
        <v>23</v>
      </c>
      <c r="G28" s="500">
        <f t="shared" si="2"/>
        <v>0</v>
      </c>
      <c r="H28" s="501">
        <f t="shared" si="2"/>
        <v>0</v>
      </c>
      <c r="I28" s="500">
        <f t="shared" si="2"/>
        <v>0</v>
      </c>
      <c r="J28" s="501">
        <f t="shared" si="2"/>
        <v>6</v>
      </c>
      <c r="K28" s="500">
        <f t="shared" si="2"/>
        <v>0</v>
      </c>
      <c r="L28" s="501">
        <f t="shared" si="2"/>
        <v>152</v>
      </c>
      <c r="M28" s="500">
        <f t="shared" si="2"/>
        <v>0</v>
      </c>
      <c r="N28" s="501">
        <f t="shared" si="2"/>
        <v>43</v>
      </c>
      <c r="O28" s="500">
        <f t="shared" si="2"/>
        <v>0</v>
      </c>
      <c r="P28" s="502">
        <f t="shared" si="2"/>
        <v>0</v>
      </c>
      <c r="Q28" s="500">
        <f t="shared" si="2"/>
        <v>0</v>
      </c>
      <c r="R28" s="502">
        <f t="shared" si="2"/>
        <v>0</v>
      </c>
      <c r="S28" s="500">
        <f t="shared" si="5"/>
        <v>12</v>
      </c>
      <c r="T28" s="503">
        <f t="shared" si="1"/>
        <v>16</v>
      </c>
      <c r="U28" s="511">
        <f t="shared" si="3"/>
        <v>97</v>
      </c>
      <c r="V28" s="512">
        <f t="shared" si="3"/>
        <v>512</v>
      </c>
      <c r="W28" s="506">
        <f>'t1'!M26</f>
        <v>1</v>
      </c>
      <c r="AH28" s="507">
        <v>70</v>
      </c>
      <c r="AI28" s="508">
        <v>272</v>
      </c>
      <c r="AJ28" s="507">
        <v>15</v>
      </c>
      <c r="AK28" s="508">
        <v>23</v>
      </c>
      <c r="AL28" s="507"/>
      <c r="AM28" s="508"/>
      <c r="AN28" s="507"/>
      <c r="AO28" s="508">
        <v>6</v>
      </c>
      <c r="AP28" s="507"/>
      <c r="AQ28" s="508">
        <v>152</v>
      </c>
      <c r="AR28" s="507"/>
      <c r="AS28" s="508">
        <v>43</v>
      </c>
      <c r="AT28" s="507"/>
      <c r="AU28" s="509"/>
      <c r="AV28" s="507"/>
      <c r="AW28" s="509"/>
      <c r="AX28" s="507">
        <v>12</v>
      </c>
      <c r="AY28" s="510">
        <v>16</v>
      </c>
      <c r="AZ28" s="511">
        <f t="shared" si="4"/>
        <v>97</v>
      </c>
      <c r="BA28" s="512">
        <f t="shared" si="4"/>
        <v>512</v>
      </c>
      <c r="BB28" s="506">
        <f>'t1'!AR26</f>
        <v>0</v>
      </c>
    </row>
    <row r="29" spans="1:54" ht="12.95" customHeight="1" x14ac:dyDescent="0.2">
      <c r="A29" s="34" t="str">
        <f>'t1'!A27</f>
        <v>POSIZIONE ECONOMICA C2</v>
      </c>
      <c r="B29" s="237" t="str">
        <f>'t1'!B27</f>
        <v>042000</v>
      </c>
      <c r="C29" s="500">
        <f t="shared" si="2"/>
        <v>0</v>
      </c>
      <c r="D29" s="501">
        <f t="shared" si="2"/>
        <v>0</v>
      </c>
      <c r="E29" s="500">
        <f t="shared" si="2"/>
        <v>0</v>
      </c>
      <c r="F29" s="501">
        <f t="shared" si="2"/>
        <v>0</v>
      </c>
      <c r="G29" s="500">
        <f t="shared" si="2"/>
        <v>0</v>
      </c>
      <c r="H29" s="501">
        <f t="shared" si="2"/>
        <v>0</v>
      </c>
      <c r="I29" s="500">
        <f t="shared" si="2"/>
        <v>0</v>
      </c>
      <c r="J29" s="501">
        <f t="shared" si="2"/>
        <v>0</v>
      </c>
      <c r="K29" s="500">
        <f t="shared" si="2"/>
        <v>0</v>
      </c>
      <c r="L29" s="501">
        <f t="shared" si="2"/>
        <v>0</v>
      </c>
      <c r="M29" s="500">
        <f t="shared" si="2"/>
        <v>0</v>
      </c>
      <c r="N29" s="501">
        <f t="shared" si="2"/>
        <v>0</v>
      </c>
      <c r="O29" s="500">
        <f t="shared" si="2"/>
        <v>0</v>
      </c>
      <c r="P29" s="502">
        <f t="shared" si="2"/>
        <v>0</v>
      </c>
      <c r="Q29" s="500">
        <f t="shared" si="2"/>
        <v>0</v>
      </c>
      <c r="R29" s="502">
        <f t="shared" si="2"/>
        <v>0</v>
      </c>
      <c r="S29" s="500">
        <f t="shared" si="5"/>
        <v>0</v>
      </c>
      <c r="T29" s="503">
        <f t="shared" si="1"/>
        <v>0</v>
      </c>
      <c r="U29" s="511">
        <f t="shared" si="3"/>
        <v>0</v>
      </c>
      <c r="V29" s="512">
        <f t="shared" si="3"/>
        <v>0</v>
      </c>
      <c r="W29" s="506">
        <f>'t1'!M27</f>
        <v>0</v>
      </c>
      <c r="AH29" s="507"/>
      <c r="AI29" s="508"/>
      <c r="AJ29" s="507"/>
      <c r="AK29" s="508"/>
      <c r="AL29" s="507"/>
      <c r="AM29" s="508"/>
      <c r="AN29" s="507"/>
      <c r="AO29" s="508"/>
      <c r="AP29" s="507"/>
      <c r="AQ29" s="508"/>
      <c r="AR29" s="507"/>
      <c r="AS29" s="508"/>
      <c r="AT29" s="507"/>
      <c r="AU29" s="509"/>
      <c r="AV29" s="507"/>
      <c r="AW29" s="509"/>
      <c r="AX29" s="507"/>
      <c r="AY29" s="510"/>
      <c r="AZ29" s="511">
        <f t="shared" si="4"/>
        <v>0</v>
      </c>
      <c r="BA29" s="512">
        <f t="shared" si="4"/>
        <v>0</v>
      </c>
      <c r="BB29" s="506">
        <f>'t1'!AR27</f>
        <v>0</v>
      </c>
    </row>
    <row r="30" spans="1:54" ht="12.95" customHeight="1" x14ac:dyDescent="0.2">
      <c r="A30" s="34" t="str">
        <f>'t1'!A28</f>
        <v>POSIZIONE ECONOMICA C1</v>
      </c>
      <c r="B30" s="237" t="str">
        <f>'t1'!B28</f>
        <v>0C1000</v>
      </c>
      <c r="C30" s="500">
        <f t="shared" si="2"/>
        <v>0</v>
      </c>
      <c r="D30" s="501">
        <f t="shared" si="2"/>
        <v>0</v>
      </c>
      <c r="E30" s="500">
        <f t="shared" si="2"/>
        <v>0</v>
      </c>
      <c r="F30" s="501">
        <f t="shared" si="2"/>
        <v>0</v>
      </c>
      <c r="G30" s="500">
        <f t="shared" si="2"/>
        <v>0</v>
      </c>
      <c r="H30" s="501">
        <f t="shared" si="2"/>
        <v>0</v>
      </c>
      <c r="I30" s="500">
        <f t="shared" si="2"/>
        <v>0</v>
      </c>
      <c r="J30" s="501">
        <f t="shared" si="2"/>
        <v>0</v>
      </c>
      <c r="K30" s="500">
        <f t="shared" si="2"/>
        <v>0</v>
      </c>
      <c r="L30" s="501">
        <f t="shared" si="2"/>
        <v>0</v>
      </c>
      <c r="M30" s="500">
        <f t="shared" si="2"/>
        <v>0</v>
      </c>
      <c r="N30" s="501">
        <f t="shared" si="2"/>
        <v>0</v>
      </c>
      <c r="O30" s="500">
        <f t="shared" si="2"/>
        <v>0</v>
      </c>
      <c r="P30" s="502">
        <f t="shared" si="2"/>
        <v>0</v>
      </c>
      <c r="Q30" s="500">
        <f t="shared" si="2"/>
        <v>0</v>
      </c>
      <c r="R30" s="502">
        <f t="shared" si="2"/>
        <v>0</v>
      </c>
      <c r="S30" s="500">
        <f t="shared" si="5"/>
        <v>0</v>
      </c>
      <c r="T30" s="503">
        <f t="shared" si="1"/>
        <v>0</v>
      </c>
      <c r="U30" s="511">
        <f t="shared" si="3"/>
        <v>0</v>
      </c>
      <c r="V30" s="512">
        <f t="shared" si="3"/>
        <v>0</v>
      </c>
      <c r="W30" s="506">
        <f>'t1'!M28</f>
        <v>0</v>
      </c>
      <c r="AH30" s="507"/>
      <c r="AI30" s="508"/>
      <c r="AJ30" s="507"/>
      <c r="AK30" s="508"/>
      <c r="AL30" s="507"/>
      <c r="AM30" s="508"/>
      <c r="AN30" s="507"/>
      <c r="AO30" s="508"/>
      <c r="AP30" s="507"/>
      <c r="AQ30" s="508"/>
      <c r="AR30" s="507"/>
      <c r="AS30" s="508"/>
      <c r="AT30" s="507"/>
      <c r="AU30" s="509"/>
      <c r="AV30" s="507"/>
      <c r="AW30" s="509"/>
      <c r="AX30" s="507"/>
      <c r="AY30" s="510"/>
      <c r="AZ30" s="511">
        <f t="shared" si="4"/>
        <v>0</v>
      </c>
      <c r="BA30" s="512">
        <f t="shared" si="4"/>
        <v>0</v>
      </c>
      <c r="BB30" s="506">
        <f>'t1'!AR28</f>
        <v>0</v>
      </c>
    </row>
    <row r="31" spans="1:54" ht="12.95" customHeight="1" x14ac:dyDescent="0.2">
      <c r="A31" s="34" t="str">
        <f>'t1'!A29</f>
        <v>POSIZIONE ECONOMICA B8</v>
      </c>
      <c r="B31" s="237" t="str">
        <f>'t1'!B29</f>
        <v>0B8000</v>
      </c>
      <c r="C31" s="500">
        <f t="shared" si="2"/>
        <v>0</v>
      </c>
      <c r="D31" s="501">
        <f t="shared" si="2"/>
        <v>0</v>
      </c>
      <c r="E31" s="500">
        <f t="shared" si="2"/>
        <v>0</v>
      </c>
      <c r="F31" s="501">
        <f t="shared" si="2"/>
        <v>0</v>
      </c>
      <c r="G31" s="500">
        <f t="shared" si="2"/>
        <v>0</v>
      </c>
      <c r="H31" s="501">
        <f t="shared" si="2"/>
        <v>0</v>
      </c>
      <c r="I31" s="500">
        <f t="shared" si="2"/>
        <v>0</v>
      </c>
      <c r="J31" s="501">
        <f t="shared" si="2"/>
        <v>0</v>
      </c>
      <c r="K31" s="500">
        <f t="shared" si="2"/>
        <v>0</v>
      </c>
      <c r="L31" s="501">
        <f t="shared" si="2"/>
        <v>0</v>
      </c>
      <c r="M31" s="500">
        <f t="shared" si="2"/>
        <v>0</v>
      </c>
      <c r="N31" s="501">
        <f t="shared" si="2"/>
        <v>0</v>
      </c>
      <c r="O31" s="500">
        <f t="shared" si="2"/>
        <v>0</v>
      </c>
      <c r="P31" s="502">
        <f t="shared" si="2"/>
        <v>0</v>
      </c>
      <c r="Q31" s="500">
        <f t="shared" si="2"/>
        <v>0</v>
      </c>
      <c r="R31" s="502">
        <f t="shared" si="2"/>
        <v>0</v>
      </c>
      <c r="S31" s="500">
        <f t="shared" si="5"/>
        <v>0</v>
      </c>
      <c r="T31" s="503">
        <f t="shared" si="1"/>
        <v>0</v>
      </c>
      <c r="U31" s="511">
        <f t="shared" si="3"/>
        <v>0</v>
      </c>
      <c r="V31" s="512">
        <f t="shared" si="3"/>
        <v>0</v>
      </c>
      <c r="W31" s="506">
        <f>'t1'!M29</f>
        <v>0</v>
      </c>
      <c r="AH31" s="507"/>
      <c r="AI31" s="508"/>
      <c r="AJ31" s="507"/>
      <c r="AK31" s="508"/>
      <c r="AL31" s="507"/>
      <c r="AM31" s="508"/>
      <c r="AN31" s="507"/>
      <c r="AO31" s="508"/>
      <c r="AP31" s="507"/>
      <c r="AQ31" s="508"/>
      <c r="AR31" s="507"/>
      <c r="AS31" s="508"/>
      <c r="AT31" s="507"/>
      <c r="AU31" s="509"/>
      <c r="AV31" s="507"/>
      <c r="AW31" s="509"/>
      <c r="AX31" s="507"/>
      <c r="AY31" s="510"/>
      <c r="AZ31" s="511">
        <f t="shared" si="4"/>
        <v>0</v>
      </c>
      <c r="BA31" s="512">
        <f t="shared" si="4"/>
        <v>0</v>
      </c>
      <c r="BB31" s="506">
        <f>'t1'!AR29</f>
        <v>0</v>
      </c>
    </row>
    <row r="32" spans="1:54" ht="12.95" customHeight="1" x14ac:dyDescent="0.2">
      <c r="A32" s="34" t="str">
        <f>'t1'!A30</f>
        <v xml:space="preserve">POSIZ. ECON. B7 - PROFILO ACCESSO B3  </v>
      </c>
      <c r="B32" s="237" t="str">
        <f>'t1'!B30</f>
        <v>0B7A00</v>
      </c>
      <c r="C32" s="500">
        <f t="shared" si="2"/>
        <v>35</v>
      </c>
      <c r="D32" s="501">
        <f t="shared" si="2"/>
        <v>62</v>
      </c>
      <c r="E32" s="500">
        <f t="shared" si="2"/>
        <v>167</v>
      </c>
      <c r="F32" s="501">
        <f t="shared" si="2"/>
        <v>0</v>
      </c>
      <c r="G32" s="500">
        <f t="shared" si="2"/>
        <v>0</v>
      </c>
      <c r="H32" s="501">
        <f t="shared" si="2"/>
        <v>0</v>
      </c>
      <c r="I32" s="500">
        <f t="shared" si="2"/>
        <v>0</v>
      </c>
      <c r="J32" s="501">
        <f t="shared" si="2"/>
        <v>35</v>
      </c>
      <c r="K32" s="500">
        <f t="shared" si="2"/>
        <v>0</v>
      </c>
      <c r="L32" s="501">
        <f t="shared" si="2"/>
        <v>0</v>
      </c>
      <c r="M32" s="500">
        <f t="shared" si="2"/>
        <v>4</v>
      </c>
      <c r="N32" s="501">
        <f t="shared" si="2"/>
        <v>3</v>
      </c>
      <c r="O32" s="500">
        <f t="shared" si="2"/>
        <v>0</v>
      </c>
      <c r="P32" s="502">
        <f t="shared" si="2"/>
        <v>0</v>
      </c>
      <c r="Q32" s="500">
        <f t="shared" si="2"/>
        <v>0</v>
      </c>
      <c r="R32" s="502">
        <f t="shared" si="2"/>
        <v>0</v>
      </c>
      <c r="S32" s="500">
        <f t="shared" si="5"/>
        <v>0</v>
      </c>
      <c r="T32" s="503">
        <f t="shared" si="1"/>
        <v>0</v>
      </c>
      <c r="U32" s="511">
        <f t="shared" si="3"/>
        <v>206</v>
      </c>
      <c r="V32" s="512">
        <f t="shared" si="3"/>
        <v>100</v>
      </c>
      <c r="W32" s="506">
        <f>'t1'!M30</f>
        <v>1</v>
      </c>
      <c r="AH32" s="507">
        <v>35</v>
      </c>
      <c r="AI32" s="508">
        <v>62</v>
      </c>
      <c r="AJ32" s="507">
        <v>167</v>
      </c>
      <c r="AK32" s="508"/>
      <c r="AL32" s="507"/>
      <c r="AM32" s="508"/>
      <c r="AN32" s="507"/>
      <c r="AO32" s="508">
        <v>35</v>
      </c>
      <c r="AP32" s="507"/>
      <c r="AQ32" s="508"/>
      <c r="AR32" s="507">
        <v>4</v>
      </c>
      <c r="AS32" s="508">
        <v>3</v>
      </c>
      <c r="AT32" s="507"/>
      <c r="AU32" s="509"/>
      <c r="AV32" s="507"/>
      <c r="AW32" s="509"/>
      <c r="AX32" s="507"/>
      <c r="AY32" s="510"/>
      <c r="AZ32" s="511">
        <f t="shared" si="4"/>
        <v>206</v>
      </c>
      <c r="BA32" s="512">
        <f t="shared" si="4"/>
        <v>100</v>
      </c>
      <c r="BB32" s="506">
        <f>'t1'!AR30</f>
        <v>0</v>
      </c>
    </row>
    <row r="33" spans="1:54" ht="12.95" customHeight="1" x14ac:dyDescent="0.2">
      <c r="A33" s="34" t="str">
        <f>'t1'!A31</f>
        <v>POSIZ. ECON. B7 - PROFILO  ACCESSO B1</v>
      </c>
      <c r="B33" s="237" t="str">
        <f>'t1'!B31</f>
        <v>0B7000</v>
      </c>
      <c r="C33" s="500">
        <f t="shared" si="2"/>
        <v>0</v>
      </c>
      <c r="D33" s="501">
        <f t="shared" si="2"/>
        <v>65</v>
      </c>
      <c r="E33" s="500">
        <f t="shared" si="2"/>
        <v>0</v>
      </c>
      <c r="F33" s="501">
        <f t="shared" si="2"/>
        <v>7</v>
      </c>
      <c r="G33" s="500">
        <f t="shared" si="2"/>
        <v>0</v>
      </c>
      <c r="H33" s="501">
        <f t="shared" si="2"/>
        <v>0</v>
      </c>
      <c r="I33" s="500">
        <f t="shared" si="2"/>
        <v>0</v>
      </c>
      <c r="J33" s="501">
        <f t="shared" si="2"/>
        <v>24</v>
      </c>
      <c r="K33" s="500">
        <f t="shared" si="2"/>
        <v>0</v>
      </c>
      <c r="L33" s="501">
        <f t="shared" si="2"/>
        <v>0</v>
      </c>
      <c r="M33" s="500">
        <f t="shared" si="2"/>
        <v>0</v>
      </c>
      <c r="N33" s="501">
        <f t="shared" si="2"/>
        <v>8</v>
      </c>
      <c r="O33" s="500">
        <f t="shared" si="2"/>
        <v>0</v>
      </c>
      <c r="P33" s="502">
        <f t="shared" si="2"/>
        <v>0</v>
      </c>
      <c r="Q33" s="500">
        <f t="shared" si="2"/>
        <v>0</v>
      </c>
      <c r="R33" s="502">
        <f t="shared" si="2"/>
        <v>0</v>
      </c>
      <c r="S33" s="500">
        <f t="shared" si="5"/>
        <v>0</v>
      </c>
      <c r="T33" s="503">
        <f t="shared" si="1"/>
        <v>4</v>
      </c>
      <c r="U33" s="511">
        <f t="shared" si="3"/>
        <v>0</v>
      </c>
      <c r="V33" s="512">
        <f t="shared" si="3"/>
        <v>108</v>
      </c>
      <c r="W33" s="506">
        <f>'t1'!M31</f>
        <v>1</v>
      </c>
      <c r="AH33" s="507"/>
      <c r="AI33" s="508">
        <v>65</v>
      </c>
      <c r="AJ33" s="507"/>
      <c r="AK33" s="508">
        <v>7</v>
      </c>
      <c r="AL33" s="507"/>
      <c r="AM33" s="508"/>
      <c r="AN33" s="507"/>
      <c r="AO33" s="508">
        <v>24</v>
      </c>
      <c r="AP33" s="507"/>
      <c r="AQ33" s="508"/>
      <c r="AR33" s="507"/>
      <c r="AS33" s="508">
        <v>8</v>
      </c>
      <c r="AT33" s="507"/>
      <c r="AU33" s="509"/>
      <c r="AV33" s="507"/>
      <c r="AW33" s="509"/>
      <c r="AX33" s="507"/>
      <c r="AY33" s="510">
        <v>4</v>
      </c>
      <c r="AZ33" s="511">
        <f t="shared" si="4"/>
        <v>0</v>
      </c>
      <c r="BA33" s="512">
        <f t="shared" si="4"/>
        <v>108</v>
      </c>
      <c r="BB33" s="506">
        <f>'t1'!AR31</f>
        <v>0</v>
      </c>
    </row>
    <row r="34" spans="1:54" ht="12.95" customHeight="1" x14ac:dyDescent="0.2">
      <c r="A34" s="34" t="str">
        <f>'t1'!A32</f>
        <v xml:space="preserve">POSIZ.ECON. B6 PROFILI ACCESSO B3 </v>
      </c>
      <c r="B34" s="237" t="str">
        <f>'t1'!B32</f>
        <v>038490</v>
      </c>
      <c r="C34" s="500">
        <f t="shared" si="2"/>
        <v>42</v>
      </c>
      <c r="D34" s="501">
        <f t="shared" si="2"/>
        <v>0</v>
      </c>
      <c r="E34" s="500">
        <f t="shared" si="2"/>
        <v>30</v>
      </c>
      <c r="F34" s="501">
        <f t="shared" si="2"/>
        <v>0</v>
      </c>
      <c r="G34" s="500">
        <f t="shared" si="2"/>
        <v>0</v>
      </c>
      <c r="H34" s="501">
        <f t="shared" si="2"/>
        <v>0</v>
      </c>
      <c r="I34" s="500">
        <f t="shared" si="2"/>
        <v>0</v>
      </c>
      <c r="J34" s="501">
        <f t="shared" si="2"/>
        <v>0</v>
      </c>
      <c r="K34" s="500">
        <f t="shared" si="2"/>
        <v>0</v>
      </c>
      <c r="L34" s="501">
        <f t="shared" si="2"/>
        <v>0</v>
      </c>
      <c r="M34" s="500">
        <f t="shared" si="2"/>
        <v>7</v>
      </c>
      <c r="N34" s="501">
        <f t="shared" si="2"/>
        <v>0</v>
      </c>
      <c r="O34" s="500">
        <f t="shared" si="2"/>
        <v>0</v>
      </c>
      <c r="P34" s="502">
        <f t="shared" si="2"/>
        <v>0</v>
      </c>
      <c r="Q34" s="500">
        <f t="shared" si="2"/>
        <v>7</v>
      </c>
      <c r="R34" s="502">
        <f t="shared" si="2"/>
        <v>0</v>
      </c>
      <c r="S34" s="500">
        <f t="shared" si="5"/>
        <v>3</v>
      </c>
      <c r="T34" s="503">
        <f t="shared" si="1"/>
        <v>0</v>
      </c>
      <c r="U34" s="511">
        <f t="shared" si="3"/>
        <v>89</v>
      </c>
      <c r="V34" s="512">
        <f t="shared" si="3"/>
        <v>0</v>
      </c>
      <c r="W34" s="506">
        <f>'t1'!M32</f>
        <v>1</v>
      </c>
      <c r="AH34" s="507">
        <v>42</v>
      </c>
      <c r="AI34" s="508"/>
      <c r="AJ34" s="507">
        <v>30</v>
      </c>
      <c r="AK34" s="508"/>
      <c r="AL34" s="507"/>
      <c r="AM34" s="508"/>
      <c r="AN34" s="507"/>
      <c r="AO34" s="508"/>
      <c r="AP34" s="507"/>
      <c r="AQ34" s="508"/>
      <c r="AR34" s="507">
        <v>7</v>
      </c>
      <c r="AS34" s="508"/>
      <c r="AT34" s="507"/>
      <c r="AU34" s="509"/>
      <c r="AV34" s="507">
        <v>7</v>
      </c>
      <c r="AW34" s="509"/>
      <c r="AX34" s="507">
        <v>3</v>
      </c>
      <c r="AY34" s="510"/>
      <c r="AZ34" s="511">
        <f t="shared" si="4"/>
        <v>89</v>
      </c>
      <c r="BA34" s="512">
        <f t="shared" si="4"/>
        <v>0</v>
      </c>
      <c r="BB34" s="506">
        <f>'t1'!AR32</f>
        <v>0</v>
      </c>
    </row>
    <row r="35" spans="1:54" ht="12.95" customHeight="1" x14ac:dyDescent="0.2">
      <c r="A35" s="34" t="str">
        <f>'t1'!A33</f>
        <v>POSIZ.ECON. B6 PROFILI ACCESSO B1</v>
      </c>
      <c r="B35" s="237" t="str">
        <f>'t1'!B33</f>
        <v>038491</v>
      </c>
      <c r="C35" s="500">
        <f t="shared" si="2"/>
        <v>0</v>
      </c>
      <c r="D35" s="501">
        <f t="shared" si="2"/>
        <v>0</v>
      </c>
      <c r="E35" s="500">
        <f t="shared" si="2"/>
        <v>0</v>
      </c>
      <c r="F35" s="501">
        <f t="shared" si="2"/>
        <v>0</v>
      </c>
      <c r="G35" s="500">
        <f t="shared" si="2"/>
        <v>0</v>
      </c>
      <c r="H35" s="501">
        <f t="shared" si="2"/>
        <v>0</v>
      </c>
      <c r="I35" s="500">
        <f t="shared" si="2"/>
        <v>0</v>
      </c>
      <c r="J35" s="501">
        <f t="shared" si="2"/>
        <v>0</v>
      </c>
      <c r="K35" s="500">
        <f t="shared" si="2"/>
        <v>0</v>
      </c>
      <c r="L35" s="501">
        <f t="shared" si="2"/>
        <v>0</v>
      </c>
      <c r="M35" s="500">
        <f t="shared" si="2"/>
        <v>0</v>
      </c>
      <c r="N35" s="501">
        <f t="shared" si="2"/>
        <v>0</v>
      </c>
      <c r="O35" s="500">
        <f t="shared" si="2"/>
        <v>0</v>
      </c>
      <c r="P35" s="502">
        <f t="shared" si="2"/>
        <v>0</v>
      </c>
      <c r="Q35" s="500">
        <f t="shared" si="2"/>
        <v>0</v>
      </c>
      <c r="R35" s="502">
        <f t="shared" si="2"/>
        <v>0</v>
      </c>
      <c r="S35" s="500">
        <f t="shared" si="5"/>
        <v>0</v>
      </c>
      <c r="T35" s="503">
        <f t="shared" si="1"/>
        <v>0</v>
      </c>
      <c r="U35" s="511">
        <f t="shared" si="3"/>
        <v>0</v>
      </c>
      <c r="V35" s="512">
        <f t="shared" si="3"/>
        <v>0</v>
      </c>
      <c r="W35" s="506">
        <f>'t1'!M33</f>
        <v>0</v>
      </c>
      <c r="AH35" s="507"/>
      <c r="AI35" s="508"/>
      <c r="AJ35" s="507"/>
      <c r="AK35" s="508"/>
      <c r="AL35" s="507"/>
      <c r="AM35" s="508"/>
      <c r="AN35" s="507"/>
      <c r="AO35" s="508"/>
      <c r="AP35" s="507"/>
      <c r="AQ35" s="508"/>
      <c r="AR35" s="507"/>
      <c r="AS35" s="508"/>
      <c r="AT35" s="507"/>
      <c r="AU35" s="509"/>
      <c r="AV35" s="507"/>
      <c r="AW35" s="509"/>
      <c r="AX35" s="507"/>
      <c r="AY35" s="510"/>
      <c r="AZ35" s="511">
        <f t="shared" si="4"/>
        <v>0</v>
      </c>
      <c r="BA35" s="512">
        <f t="shared" si="4"/>
        <v>0</v>
      </c>
      <c r="BB35" s="506">
        <f>'t1'!AR33</f>
        <v>0</v>
      </c>
    </row>
    <row r="36" spans="1:54" ht="12.95" customHeight="1" x14ac:dyDescent="0.2">
      <c r="A36" s="34" t="str">
        <f>'t1'!A34</f>
        <v>POSIZ.ECON. B5 PROFILI ACCESSO B3 -</v>
      </c>
      <c r="B36" s="237" t="str">
        <f>'t1'!B34</f>
        <v>037492</v>
      </c>
      <c r="C36" s="500">
        <f t="shared" si="2"/>
        <v>0</v>
      </c>
      <c r="D36" s="501">
        <f t="shared" si="2"/>
        <v>37</v>
      </c>
      <c r="E36" s="500">
        <f t="shared" si="2"/>
        <v>0</v>
      </c>
      <c r="F36" s="501">
        <f t="shared" si="2"/>
        <v>0</v>
      </c>
      <c r="G36" s="500">
        <f t="shared" si="2"/>
        <v>0</v>
      </c>
      <c r="H36" s="501">
        <f t="shared" si="2"/>
        <v>0</v>
      </c>
      <c r="I36" s="500">
        <f t="shared" si="2"/>
        <v>0</v>
      </c>
      <c r="J36" s="501">
        <f t="shared" si="2"/>
        <v>0</v>
      </c>
      <c r="K36" s="500">
        <f t="shared" si="2"/>
        <v>0</v>
      </c>
      <c r="L36" s="501">
        <f t="shared" si="2"/>
        <v>0</v>
      </c>
      <c r="M36" s="500">
        <f t="shared" si="2"/>
        <v>0</v>
      </c>
      <c r="N36" s="501">
        <f t="shared" si="2"/>
        <v>1</v>
      </c>
      <c r="O36" s="500">
        <f t="shared" si="2"/>
        <v>0</v>
      </c>
      <c r="P36" s="502">
        <f t="shared" si="2"/>
        <v>0</v>
      </c>
      <c r="Q36" s="500">
        <f t="shared" si="2"/>
        <v>0</v>
      </c>
      <c r="R36" s="502">
        <f t="shared" si="2"/>
        <v>0</v>
      </c>
      <c r="S36" s="500">
        <f t="shared" si="5"/>
        <v>0</v>
      </c>
      <c r="T36" s="503">
        <f t="shared" si="1"/>
        <v>1</v>
      </c>
      <c r="U36" s="511">
        <f t="shared" si="3"/>
        <v>0</v>
      </c>
      <c r="V36" s="512">
        <f t="shared" si="3"/>
        <v>39</v>
      </c>
      <c r="W36" s="506">
        <f>'t1'!M34</f>
        <v>0</v>
      </c>
      <c r="AH36" s="507"/>
      <c r="AI36" s="508">
        <v>37</v>
      </c>
      <c r="AJ36" s="507"/>
      <c r="AK36" s="508"/>
      <c r="AL36" s="507"/>
      <c r="AM36" s="508"/>
      <c r="AN36" s="507"/>
      <c r="AO36" s="508"/>
      <c r="AP36" s="507"/>
      <c r="AQ36" s="508"/>
      <c r="AR36" s="507"/>
      <c r="AS36" s="508">
        <v>1</v>
      </c>
      <c r="AT36" s="507"/>
      <c r="AU36" s="509"/>
      <c r="AV36" s="507"/>
      <c r="AW36" s="509"/>
      <c r="AX36" s="507"/>
      <c r="AY36" s="510">
        <v>1</v>
      </c>
      <c r="AZ36" s="511">
        <f t="shared" si="4"/>
        <v>0</v>
      </c>
      <c r="BA36" s="512">
        <f t="shared" si="4"/>
        <v>39</v>
      </c>
      <c r="BB36" s="506">
        <f>'t1'!AR34</f>
        <v>0</v>
      </c>
    </row>
    <row r="37" spans="1:54" ht="12.95" customHeight="1" x14ac:dyDescent="0.2">
      <c r="A37" s="34" t="str">
        <f>'t1'!A35</f>
        <v>POSIZ.ECON. B5 PROFILI ACCESSO B1</v>
      </c>
      <c r="B37" s="237" t="str">
        <f>'t1'!B35</f>
        <v>037493</v>
      </c>
      <c r="C37" s="500">
        <f t="shared" si="2"/>
        <v>32</v>
      </c>
      <c r="D37" s="501">
        <f t="shared" si="2"/>
        <v>0</v>
      </c>
      <c r="E37" s="500">
        <f t="shared" si="2"/>
        <v>1</v>
      </c>
      <c r="F37" s="501">
        <f t="shared" si="2"/>
        <v>0</v>
      </c>
      <c r="G37" s="500">
        <f t="shared" si="2"/>
        <v>0</v>
      </c>
      <c r="H37" s="501">
        <f t="shared" si="2"/>
        <v>0</v>
      </c>
      <c r="I37" s="500">
        <f t="shared" si="2"/>
        <v>0</v>
      </c>
      <c r="J37" s="501">
        <f t="shared" si="2"/>
        <v>0</v>
      </c>
      <c r="K37" s="500">
        <f t="shared" si="2"/>
        <v>0</v>
      </c>
      <c r="L37" s="501">
        <f t="shared" si="2"/>
        <v>0</v>
      </c>
      <c r="M37" s="500">
        <f t="shared" si="2"/>
        <v>6</v>
      </c>
      <c r="N37" s="501">
        <f t="shared" si="2"/>
        <v>0</v>
      </c>
      <c r="O37" s="500">
        <f t="shared" si="2"/>
        <v>0</v>
      </c>
      <c r="P37" s="502">
        <f t="shared" si="2"/>
        <v>0</v>
      </c>
      <c r="Q37" s="500">
        <f t="shared" si="2"/>
        <v>0</v>
      </c>
      <c r="R37" s="502">
        <f t="shared" si="2"/>
        <v>0</v>
      </c>
      <c r="S37" s="500">
        <f t="shared" si="5"/>
        <v>0</v>
      </c>
      <c r="T37" s="503">
        <f t="shared" si="1"/>
        <v>0</v>
      </c>
      <c r="U37" s="511">
        <f t="shared" si="3"/>
        <v>39</v>
      </c>
      <c r="V37" s="512">
        <f t="shared" si="3"/>
        <v>0</v>
      </c>
      <c r="W37" s="506">
        <f>'t1'!M35</f>
        <v>1</v>
      </c>
      <c r="AH37" s="507">
        <v>32</v>
      </c>
      <c r="AI37" s="508"/>
      <c r="AJ37" s="507">
        <v>1</v>
      </c>
      <c r="AK37" s="508"/>
      <c r="AL37" s="507"/>
      <c r="AM37" s="508"/>
      <c r="AN37" s="507"/>
      <c r="AO37" s="508"/>
      <c r="AP37" s="507"/>
      <c r="AQ37" s="508"/>
      <c r="AR37" s="507">
        <v>6</v>
      </c>
      <c r="AS37" s="508"/>
      <c r="AT37" s="507"/>
      <c r="AU37" s="509"/>
      <c r="AV37" s="507"/>
      <c r="AW37" s="509"/>
      <c r="AX37" s="507"/>
      <c r="AY37" s="510"/>
      <c r="AZ37" s="511">
        <f t="shared" si="4"/>
        <v>39</v>
      </c>
      <c r="BA37" s="512">
        <f t="shared" si="4"/>
        <v>0</v>
      </c>
      <c r="BB37" s="506">
        <f>'t1'!AR35</f>
        <v>0</v>
      </c>
    </row>
    <row r="38" spans="1:54" ht="12.95" customHeight="1" x14ac:dyDescent="0.2">
      <c r="A38" s="34" t="str">
        <f>'t1'!A36</f>
        <v xml:space="preserve">POSIZ.ECON. B4 PROFILI ACCESSO B3 </v>
      </c>
      <c r="B38" s="237" t="str">
        <f>'t1'!B36</f>
        <v>036494</v>
      </c>
      <c r="C38" s="500">
        <f t="shared" si="2"/>
        <v>0</v>
      </c>
      <c r="D38" s="501">
        <f t="shared" si="2"/>
        <v>0</v>
      </c>
      <c r="E38" s="500">
        <f t="shared" si="2"/>
        <v>0</v>
      </c>
      <c r="F38" s="501">
        <f t="shared" si="2"/>
        <v>0</v>
      </c>
      <c r="G38" s="500">
        <f t="shared" si="2"/>
        <v>0</v>
      </c>
      <c r="H38" s="501">
        <f t="shared" si="2"/>
        <v>0</v>
      </c>
      <c r="I38" s="500">
        <f t="shared" si="2"/>
        <v>0</v>
      </c>
      <c r="J38" s="501">
        <f t="shared" si="2"/>
        <v>0</v>
      </c>
      <c r="K38" s="500">
        <f t="shared" si="2"/>
        <v>0</v>
      </c>
      <c r="L38" s="501">
        <f t="shared" si="2"/>
        <v>0</v>
      </c>
      <c r="M38" s="500">
        <f t="shared" si="2"/>
        <v>0</v>
      </c>
      <c r="N38" s="501">
        <f t="shared" si="2"/>
        <v>0</v>
      </c>
      <c r="O38" s="500">
        <f t="shared" si="2"/>
        <v>0</v>
      </c>
      <c r="P38" s="502">
        <f t="shared" si="2"/>
        <v>0</v>
      </c>
      <c r="Q38" s="500">
        <f t="shared" si="2"/>
        <v>0</v>
      </c>
      <c r="R38" s="502">
        <f t="shared" si="2"/>
        <v>0</v>
      </c>
      <c r="S38" s="500">
        <f t="shared" si="5"/>
        <v>0</v>
      </c>
      <c r="T38" s="503">
        <f t="shared" si="1"/>
        <v>0</v>
      </c>
      <c r="U38" s="511">
        <f t="shared" si="3"/>
        <v>0</v>
      </c>
      <c r="V38" s="512">
        <f t="shared" si="3"/>
        <v>0</v>
      </c>
      <c r="W38" s="506">
        <f>'t1'!M36</f>
        <v>0</v>
      </c>
      <c r="AH38" s="507"/>
      <c r="AI38" s="508"/>
      <c r="AJ38" s="507"/>
      <c r="AK38" s="508"/>
      <c r="AL38" s="507"/>
      <c r="AM38" s="508"/>
      <c r="AN38" s="507"/>
      <c r="AO38" s="508"/>
      <c r="AP38" s="507"/>
      <c r="AQ38" s="508"/>
      <c r="AR38" s="507"/>
      <c r="AS38" s="508"/>
      <c r="AT38" s="507"/>
      <c r="AU38" s="509"/>
      <c r="AV38" s="507"/>
      <c r="AW38" s="509"/>
      <c r="AX38" s="507"/>
      <c r="AY38" s="510"/>
      <c r="AZ38" s="511">
        <f t="shared" si="4"/>
        <v>0</v>
      </c>
      <c r="BA38" s="512">
        <f t="shared" si="4"/>
        <v>0</v>
      </c>
      <c r="BB38" s="506">
        <f>'t1'!AR36</f>
        <v>0</v>
      </c>
    </row>
    <row r="39" spans="1:54" ht="12.95" customHeight="1" x14ac:dyDescent="0.2">
      <c r="A39" s="34" t="str">
        <f>'t1'!A37</f>
        <v>POSIZ.ECON. B4 PROFILI ACCESSO B1</v>
      </c>
      <c r="B39" s="237" t="str">
        <f>'t1'!B37</f>
        <v>036495</v>
      </c>
      <c r="C39" s="500">
        <f t="shared" ref="C39:R81" si="6">ROUND(AH39,0)</f>
        <v>33</v>
      </c>
      <c r="D39" s="501">
        <f t="shared" si="6"/>
        <v>0</v>
      </c>
      <c r="E39" s="500">
        <f t="shared" si="6"/>
        <v>8</v>
      </c>
      <c r="F39" s="501">
        <f t="shared" si="6"/>
        <v>0</v>
      </c>
      <c r="G39" s="500">
        <f t="shared" si="6"/>
        <v>0</v>
      </c>
      <c r="H39" s="501">
        <f t="shared" si="6"/>
        <v>0</v>
      </c>
      <c r="I39" s="500">
        <f t="shared" si="6"/>
        <v>0</v>
      </c>
      <c r="J39" s="501">
        <f t="shared" si="6"/>
        <v>0</v>
      </c>
      <c r="K39" s="500">
        <f t="shared" si="6"/>
        <v>0</v>
      </c>
      <c r="L39" s="501">
        <f t="shared" si="6"/>
        <v>0</v>
      </c>
      <c r="M39" s="500">
        <f t="shared" si="6"/>
        <v>0</v>
      </c>
      <c r="N39" s="501">
        <f t="shared" si="6"/>
        <v>0</v>
      </c>
      <c r="O39" s="500">
        <f t="shared" si="6"/>
        <v>0</v>
      </c>
      <c r="P39" s="502">
        <f t="shared" si="6"/>
        <v>0</v>
      </c>
      <c r="Q39" s="500">
        <f t="shared" si="6"/>
        <v>0</v>
      </c>
      <c r="R39" s="502">
        <f t="shared" si="6"/>
        <v>0</v>
      </c>
      <c r="S39" s="500">
        <f t="shared" si="5"/>
        <v>0</v>
      </c>
      <c r="T39" s="503">
        <f t="shared" si="1"/>
        <v>0</v>
      </c>
      <c r="U39" s="511">
        <f t="shared" si="3"/>
        <v>41</v>
      </c>
      <c r="V39" s="512">
        <f t="shared" si="3"/>
        <v>0</v>
      </c>
      <c r="W39" s="506">
        <f>'t1'!M37</f>
        <v>1</v>
      </c>
      <c r="AH39" s="507">
        <v>33</v>
      </c>
      <c r="AI39" s="508"/>
      <c r="AJ39" s="507">
        <v>8</v>
      </c>
      <c r="AK39" s="508"/>
      <c r="AL39" s="507"/>
      <c r="AM39" s="508"/>
      <c r="AN39" s="507"/>
      <c r="AO39" s="508"/>
      <c r="AP39" s="507"/>
      <c r="AQ39" s="508"/>
      <c r="AR39" s="507"/>
      <c r="AS39" s="508"/>
      <c r="AT39" s="507"/>
      <c r="AU39" s="509"/>
      <c r="AV39" s="507"/>
      <c r="AW39" s="509"/>
      <c r="AX39" s="507"/>
      <c r="AY39" s="510"/>
      <c r="AZ39" s="511">
        <f t="shared" si="4"/>
        <v>41</v>
      </c>
      <c r="BA39" s="512">
        <f t="shared" si="4"/>
        <v>0</v>
      </c>
      <c r="BB39" s="506">
        <f>'t1'!AR37</f>
        <v>0</v>
      </c>
    </row>
    <row r="40" spans="1:54" ht="12.95" customHeight="1" x14ac:dyDescent="0.2">
      <c r="A40" s="34" t="str">
        <f>'t1'!A38</f>
        <v>POSIZIONE ECONOMICA DI ACCESSO B3</v>
      </c>
      <c r="B40" s="237" t="str">
        <f>'t1'!B38</f>
        <v>055000</v>
      </c>
      <c r="C40" s="500">
        <f t="shared" si="6"/>
        <v>0</v>
      </c>
      <c r="D40" s="501">
        <f t="shared" si="6"/>
        <v>0</v>
      </c>
      <c r="E40" s="500">
        <f t="shared" si="6"/>
        <v>0</v>
      </c>
      <c r="F40" s="501">
        <f t="shared" si="6"/>
        <v>0</v>
      </c>
      <c r="G40" s="500">
        <f t="shared" si="6"/>
        <v>0</v>
      </c>
      <c r="H40" s="501">
        <f t="shared" si="6"/>
        <v>0</v>
      </c>
      <c r="I40" s="500">
        <f t="shared" si="6"/>
        <v>0</v>
      </c>
      <c r="J40" s="501">
        <f t="shared" si="6"/>
        <v>0</v>
      </c>
      <c r="K40" s="500">
        <f t="shared" si="6"/>
        <v>0</v>
      </c>
      <c r="L40" s="501">
        <f t="shared" si="6"/>
        <v>0</v>
      </c>
      <c r="M40" s="500">
        <f t="shared" si="6"/>
        <v>0</v>
      </c>
      <c r="N40" s="501">
        <f t="shared" si="6"/>
        <v>0</v>
      </c>
      <c r="O40" s="500">
        <f t="shared" si="6"/>
        <v>0</v>
      </c>
      <c r="P40" s="502">
        <f t="shared" si="6"/>
        <v>0</v>
      </c>
      <c r="Q40" s="500">
        <f t="shared" si="6"/>
        <v>0</v>
      </c>
      <c r="R40" s="502">
        <f t="shared" si="6"/>
        <v>0</v>
      </c>
      <c r="S40" s="500">
        <f t="shared" si="5"/>
        <v>0</v>
      </c>
      <c r="T40" s="503">
        <f t="shared" si="1"/>
        <v>0</v>
      </c>
      <c r="U40" s="511">
        <f t="shared" si="3"/>
        <v>0</v>
      </c>
      <c r="V40" s="512">
        <f t="shared" si="3"/>
        <v>0</v>
      </c>
      <c r="W40" s="506">
        <f>'t1'!M38</f>
        <v>0</v>
      </c>
      <c r="AH40" s="507"/>
      <c r="AI40" s="508"/>
      <c r="AJ40" s="507"/>
      <c r="AK40" s="508"/>
      <c r="AL40" s="507"/>
      <c r="AM40" s="508"/>
      <c r="AN40" s="507"/>
      <c r="AO40" s="508"/>
      <c r="AP40" s="507"/>
      <c r="AQ40" s="508"/>
      <c r="AR40" s="507"/>
      <c r="AS40" s="508"/>
      <c r="AT40" s="507"/>
      <c r="AU40" s="509"/>
      <c r="AV40" s="507"/>
      <c r="AW40" s="509"/>
      <c r="AX40" s="507"/>
      <c r="AY40" s="510"/>
      <c r="AZ40" s="511">
        <f t="shared" si="4"/>
        <v>0</v>
      </c>
      <c r="BA40" s="512">
        <f t="shared" si="4"/>
        <v>0</v>
      </c>
      <c r="BB40" s="506">
        <f>'t1'!AR38</f>
        <v>0</v>
      </c>
    </row>
    <row r="41" spans="1:54" ht="12.95" customHeight="1" x14ac:dyDescent="0.2">
      <c r="A41" s="34" t="str">
        <f>'t1'!A39</f>
        <v>POSIZIONE ECONOMICA B3</v>
      </c>
      <c r="B41" s="237" t="str">
        <f>'t1'!B39</f>
        <v>034000</v>
      </c>
      <c r="C41" s="500">
        <f t="shared" si="6"/>
        <v>0</v>
      </c>
      <c r="D41" s="501">
        <f t="shared" si="6"/>
        <v>0</v>
      </c>
      <c r="E41" s="500">
        <f t="shared" si="6"/>
        <v>0</v>
      </c>
      <c r="F41" s="501">
        <f t="shared" si="6"/>
        <v>0</v>
      </c>
      <c r="G41" s="500">
        <f t="shared" si="6"/>
        <v>0</v>
      </c>
      <c r="H41" s="501">
        <f t="shared" si="6"/>
        <v>0</v>
      </c>
      <c r="I41" s="500">
        <f t="shared" si="6"/>
        <v>0</v>
      </c>
      <c r="J41" s="501">
        <f t="shared" si="6"/>
        <v>0</v>
      </c>
      <c r="K41" s="500">
        <f t="shared" si="6"/>
        <v>0</v>
      </c>
      <c r="L41" s="501">
        <f t="shared" si="6"/>
        <v>0</v>
      </c>
      <c r="M41" s="500">
        <f t="shared" si="6"/>
        <v>0</v>
      </c>
      <c r="N41" s="501">
        <f t="shared" si="6"/>
        <v>0</v>
      </c>
      <c r="O41" s="500">
        <f t="shared" si="6"/>
        <v>0</v>
      </c>
      <c r="P41" s="502">
        <f t="shared" si="6"/>
        <v>0</v>
      </c>
      <c r="Q41" s="500">
        <f t="shared" si="6"/>
        <v>0</v>
      </c>
      <c r="R41" s="502">
        <f t="shared" si="6"/>
        <v>0</v>
      </c>
      <c r="S41" s="500">
        <f t="shared" si="5"/>
        <v>0</v>
      </c>
      <c r="T41" s="503">
        <f t="shared" si="1"/>
        <v>0</v>
      </c>
      <c r="U41" s="511">
        <f t="shared" si="3"/>
        <v>0</v>
      </c>
      <c r="V41" s="512">
        <f t="shared" si="3"/>
        <v>0</v>
      </c>
      <c r="W41" s="506">
        <f>'t1'!M39</f>
        <v>0</v>
      </c>
      <c r="AH41" s="507"/>
      <c r="AI41" s="508"/>
      <c r="AJ41" s="507"/>
      <c r="AK41" s="508"/>
      <c r="AL41" s="507"/>
      <c r="AM41" s="508"/>
      <c r="AN41" s="507"/>
      <c r="AO41" s="508"/>
      <c r="AP41" s="507"/>
      <c r="AQ41" s="508"/>
      <c r="AR41" s="507"/>
      <c r="AS41" s="508"/>
      <c r="AT41" s="507"/>
      <c r="AU41" s="509"/>
      <c r="AV41" s="507"/>
      <c r="AW41" s="509"/>
      <c r="AX41" s="507"/>
      <c r="AY41" s="510"/>
      <c r="AZ41" s="511">
        <f t="shared" si="4"/>
        <v>0</v>
      </c>
      <c r="BA41" s="512">
        <f t="shared" si="4"/>
        <v>0</v>
      </c>
      <c r="BB41" s="506">
        <f>'t1'!AR39</f>
        <v>0</v>
      </c>
    </row>
    <row r="42" spans="1:54" ht="12.95" customHeight="1" x14ac:dyDescent="0.2">
      <c r="A42" s="34" t="str">
        <f>'t1'!A40</f>
        <v>POSIZIONE ECONOMICA B2</v>
      </c>
      <c r="B42" s="237" t="str">
        <f>'t1'!B40</f>
        <v>032000</v>
      </c>
      <c r="C42" s="500">
        <f t="shared" si="6"/>
        <v>0</v>
      </c>
      <c r="D42" s="501">
        <f t="shared" si="6"/>
        <v>0</v>
      </c>
      <c r="E42" s="500">
        <f t="shared" si="6"/>
        <v>0</v>
      </c>
      <c r="F42" s="501">
        <f t="shared" si="6"/>
        <v>0</v>
      </c>
      <c r="G42" s="500">
        <f t="shared" si="6"/>
        <v>0</v>
      </c>
      <c r="H42" s="501">
        <f t="shared" si="6"/>
        <v>0</v>
      </c>
      <c r="I42" s="500">
        <f t="shared" si="6"/>
        <v>0</v>
      </c>
      <c r="J42" s="501">
        <f t="shared" si="6"/>
        <v>0</v>
      </c>
      <c r="K42" s="500">
        <f t="shared" si="6"/>
        <v>0</v>
      </c>
      <c r="L42" s="501">
        <f t="shared" si="6"/>
        <v>0</v>
      </c>
      <c r="M42" s="500">
        <f t="shared" si="6"/>
        <v>0</v>
      </c>
      <c r="N42" s="501">
        <f t="shared" si="6"/>
        <v>0</v>
      </c>
      <c r="O42" s="500">
        <f t="shared" si="6"/>
        <v>0</v>
      </c>
      <c r="P42" s="502">
        <f t="shared" si="6"/>
        <v>0</v>
      </c>
      <c r="Q42" s="500">
        <f t="shared" si="6"/>
        <v>0</v>
      </c>
      <c r="R42" s="502">
        <f t="shared" si="6"/>
        <v>0</v>
      </c>
      <c r="S42" s="500">
        <f t="shared" si="5"/>
        <v>0</v>
      </c>
      <c r="T42" s="503">
        <f t="shared" si="1"/>
        <v>0</v>
      </c>
      <c r="U42" s="511">
        <f t="shared" si="3"/>
        <v>0</v>
      </c>
      <c r="V42" s="512">
        <f t="shared" si="3"/>
        <v>0</v>
      </c>
      <c r="W42" s="506">
        <f>'t1'!M40</f>
        <v>0</v>
      </c>
      <c r="AH42" s="507"/>
      <c r="AI42" s="508"/>
      <c r="AJ42" s="507"/>
      <c r="AK42" s="508"/>
      <c r="AL42" s="507"/>
      <c r="AM42" s="508"/>
      <c r="AN42" s="507"/>
      <c r="AO42" s="508"/>
      <c r="AP42" s="507"/>
      <c r="AQ42" s="508"/>
      <c r="AR42" s="507"/>
      <c r="AS42" s="508"/>
      <c r="AT42" s="507"/>
      <c r="AU42" s="509"/>
      <c r="AV42" s="507"/>
      <c r="AW42" s="509"/>
      <c r="AX42" s="507"/>
      <c r="AY42" s="510"/>
      <c r="AZ42" s="511">
        <f t="shared" si="4"/>
        <v>0</v>
      </c>
      <c r="BA42" s="512">
        <f t="shared" si="4"/>
        <v>0</v>
      </c>
      <c r="BB42" s="506">
        <f>'t1'!AR40</f>
        <v>0</v>
      </c>
    </row>
    <row r="43" spans="1:54" ht="12.95" customHeight="1" x14ac:dyDescent="0.2">
      <c r="A43" s="34" t="str">
        <f>'t1'!A41</f>
        <v>POSIZIONE ECONOMICA DI ACCESSO B1</v>
      </c>
      <c r="B43" s="237" t="str">
        <f>'t1'!B41</f>
        <v>054000</v>
      </c>
      <c r="C43" s="500">
        <f t="shared" si="6"/>
        <v>0</v>
      </c>
      <c r="D43" s="501">
        <f t="shared" si="6"/>
        <v>0</v>
      </c>
      <c r="E43" s="500">
        <f t="shared" si="6"/>
        <v>0</v>
      </c>
      <c r="F43" s="501">
        <f t="shared" si="6"/>
        <v>0</v>
      </c>
      <c r="G43" s="500">
        <f t="shared" si="6"/>
        <v>0</v>
      </c>
      <c r="H43" s="501">
        <f t="shared" si="6"/>
        <v>0</v>
      </c>
      <c r="I43" s="500">
        <f t="shared" si="6"/>
        <v>0</v>
      </c>
      <c r="J43" s="501">
        <f t="shared" si="6"/>
        <v>0</v>
      </c>
      <c r="K43" s="500">
        <f t="shared" si="6"/>
        <v>0</v>
      </c>
      <c r="L43" s="501">
        <f t="shared" si="6"/>
        <v>0</v>
      </c>
      <c r="M43" s="500">
        <f t="shared" si="6"/>
        <v>0</v>
      </c>
      <c r="N43" s="501">
        <f t="shared" si="6"/>
        <v>0</v>
      </c>
      <c r="O43" s="500">
        <f t="shared" si="6"/>
        <v>0</v>
      </c>
      <c r="P43" s="502">
        <f t="shared" si="6"/>
        <v>0</v>
      </c>
      <c r="Q43" s="500">
        <f t="shared" si="6"/>
        <v>0</v>
      </c>
      <c r="R43" s="502">
        <f t="shared" si="6"/>
        <v>0</v>
      </c>
      <c r="S43" s="500">
        <f t="shared" si="5"/>
        <v>0</v>
      </c>
      <c r="T43" s="503">
        <f t="shared" si="1"/>
        <v>0</v>
      </c>
      <c r="U43" s="511">
        <f t="shared" si="3"/>
        <v>0</v>
      </c>
      <c r="V43" s="512">
        <f t="shared" si="3"/>
        <v>0</v>
      </c>
      <c r="W43" s="506">
        <f>'t1'!M41</f>
        <v>0</v>
      </c>
      <c r="AH43" s="507"/>
      <c r="AI43" s="508"/>
      <c r="AJ43" s="507"/>
      <c r="AK43" s="508"/>
      <c r="AL43" s="507"/>
      <c r="AM43" s="508"/>
      <c r="AN43" s="507"/>
      <c r="AO43" s="508"/>
      <c r="AP43" s="507"/>
      <c r="AQ43" s="508"/>
      <c r="AR43" s="507"/>
      <c r="AS43" s="508"/>
      <c r="AT43" s="507"/>
      <c r="AU43" s="509"/>
      <c r="AV43" s="507"/>
      <c r="AW43" s="509"/>
      <c r="AX43" s="507"/>
      <c r="AY43" s="510"/>
      <c r="AZ43" s="511">
        <f t="shared" si="4"/>
        <v>0</v>
      </c>
      <c r="BA43" s="512">
        <f t="shared" si="4"/>
        <v>0</v>
      </c>
      <c r="BB43" s="506">
        <f>'t1'!AR41</f>
        <v>0</v>
      </c>
    </row>
    <row r="44" spans="1:54" ht="12.95" customHeight="1" x14ac:dyDescent="0.2">
      <c r="A44" s="34" t="str">
        <f>'t1'!A42</f>
        <v>POSIZIONE ECONOMICA A6</v>
      </c>
      <c r="B44" s="237" t="str">
        <f>'t1'!B42</f>
        <v>0A6000</v>
      </c>
      <c r="C44" s="500">
        <f t="shared" si="6"/>
        <v>0</v>
      </c>
      <c r="D44" s="501">
        <f t="shared" si="6"/>
        <v>0</v>
      </c>
      <c r="E44" s="500">
        <f t="shared" si="6"/>
        <v>0</v>
      </c>
      <c r="F44" s="501">
        <f t="shared" si="6"/>
        <v>0</v>
      </c>
      <c r="G44" s="500">
        <f t="shared" si="6"/>
        <v>0</v>
      </c>
      <c r="H44" s="501">
        <f t="shared" si="6"/>
        <v>0</v>
      </c>
      <c r="I44" s="500">
        <f t="shared" si="6"/>
        <v>0</v>
      </c>
      <c r="J44" s="501">
        <f t="shared" si="6"/>
        <v>0</v>
      </c>
      <c r="K44" s="500">
        <f t="shared" si="6"/>
        <v>0</v>
      </c>
      <c r="L44" s="501">
        <f t="shared" si="6"/>
        <v>0</v>
      </c>
      <c r="M44" s="500">
        <f t="shared" si="6"/>
        <v>0</v>
      </c>
      <c r="N44" s="501">
        <f t="shared" si="6"/>
        <v>0</v>
      </c>
      <c r="O44" s="500">
        <f t="shared" si="6"/>
        <v>0</v>
      </c>
      <c r="P44" s="502">
        <f t="shared" si="6"/>
        <v>0</v>
      </c>
      <c r="Q44" s="500">
        <f t="shared" si="6"/>
        <v>0</v>
      </c>
      <c r="R44" s="502">
        <f t="shared" si="6"/>
        <v>0</v>
      </c>
      <c r="S44" s="500">
        <f t="shared" si="5"/>
        <v>0</v>
      </c>
      <c r="T44" s="503">
        <f t="shared" si="1"/>
        <v>0</v>
      </c>
      <c r="U44" s="511">
        <f t="shared" si="3"/>
        <v>0</v>
      </c>
      <c r="V44" s="512">
        <f t="shared" si="3"/>
        <v>0</v>
      </c>
      <c r="W44" s="506">
        <f>'t1'!M42</f>
        <v>0</v>
      </c>
      <c r="AH44" s="507"/>
      <c r="AI44" s="508"/>
      <c r="AJ44" s="507"/>
      <c r="AK44" s="508"/>
      <c r="AL44" s="507"/>
      <c r="AM44" s="508"/>
      <c r="AN44" s="507"/>
      <c r="AO44" s="508"/>
      <c r="AP44" s="507"/>
      <c r="AQ44" s="508"/>
      <c r="AR44" s="507"/>
      <c r="AS44" s="508"/>
      <c r="AT44" s="507"/>
      <c r="AU44" s="509"/>
      <c r="AV44" s="507"/>
      <c r="AW44" s="509"/>
      <c r="AX44" s="507"/>
      <c r="AY44" s="510"/>
      <c r="AZ44" s="511">
        <f t="shared" si="4"/>
        <v>0</v>
      </c>
      <c r="BA44" s="512">
        <f t="shared" si="4"/>
        <v>0</v>
      </c>
      <c r="BB44" s="506">
        <f>'t1'!AR42</f>
        <v>0</v>
      </c>
    </row>
    <row r="45" spans="1:54" ht="12.95" customHeight="1" x14ac:dyDescent="0.2">
      <c r="A45" s="34" t="str">
        <f>'t1'!A43</f>
        <v>POSIZIONE ECONOMICA A5</v>
      </c>
      <c r="B45" s="237" t="str">
        <f>'t1'!B43</f>
        <v>0A5000</v>
      </c>
      <c r="C45" s="500">
        <f t="shared" si="6"/>
        <v>42</v>
      </c>
      <c r="D45" s="501">
        <f t="shared" si="6"/>
        <v>0</v>
      </c>
      <c r="E45" s="500">
        <f t="shared" si="6"/>
        <v>0</v>
      </c>
      <c r="F45" s="501">
        <f t="shared" si="6"/>
        <v>0</v>
      </c>
      <c r="G45" s="500">
        <f t="shared" si="6"/>
        <v>0</v>
      </c>
      <c r="H45" s="501">
        <f t="shared" si="6"/>
        <v>0</v>
      </c>
      <c r="I45" s="500">
        <f t="shared" si="6"/>
        <v>0</v>
      </c>
      <c r="J45" s="501">
        <f t="shared" si="6"/>
        <v>0</v>
      </c>
      <c r="K45" s="500">
        <f t="shared" si="6"/>
        <v>0</v>
      </c>
      <c r="L45" s="501">
        <f t="shared" si="6"/>
        <v>0</v>
      </c>
      <c r="M45" s="500">
        <f t="shared" si="6"/>
        <v>3</v>
      </c>
      <c r="N45" s="501">
        <f t="shared" si="6"/>
        <v>0</v>
      </c>
      <c r="O45" s="500">
        <f t="shared" si="6"/>
        <v>0</v>
      </c>
      <c r="P45" s="502">
        <f t="shared" si="6"/>
        <v>0</v>
      </c>
      <c r="Q45" s="500">
        <f t="shared" si="6"/>
        <v>24</v>
      </c>
      <c r="R45" s="502">
        <f t="shared" si="6"/>
        <v>0</v>
      </c>
      <c r="S45" s="500">
        <f t="shared" si="5"/>
        <v>0</v>
      </c>
      <c r="T45" s="503">
        <f t="shared" si="1"/>
        <v>0</v>
      </c>
      <c r="U45" s="511">
        <f t="shared" si="3"/>
        <v>69</v>
      </c>
      <c r="V45" s="512">
        <f t="shared" si="3"/>
        <v>0</v>
      </c>
      <c r="W45" s="506">
        <f>'t1'!M43</f>
        <v>1</v>
      </c>
      <c r="AH45" s="507">
        <v>42</v>
      </c>
      <c r="AI45" s="508"/>
      <c r="AJ45" s="507"/>
      <c r="AK45" s="508"/>
      <c r="AL45" s="507"/>
      <c r="AM45" s="508"/>
      <c r="AN45" s="507"/>
      <c r="AO45" s="508"/>
      <c r="AP45" s="507"/>
      <c r="AQ45" s="508"/>
      <c r="AR45" s="507">
        <v>3</v>
      </c>
      <c r="AS45" s="508"/>
      <c r="AT45" s="507"/>
      <c r="AU45" s="509"/>
      <c r="AV45" s="507">
        <v>24</v>
      </c>
      <c r="AW45" s="509"/>
      <c r="AX45" s="507"/>
      <c r="AY45" s="510"/>
      <c r="AZ45" s="511">
        <f t="shared" si="4"/>
        <v>69</v>
      </c>
      <c r="BA45" s="512">
        <f t="shared" si="4"/>
        <v>0</v>
      </c>
      <c r="BB45" s="506">
        <f>'t1'!AR43</f>
        <v>0</v>
      </c>
    </row>
    <row r="46" spans="1:54" ht="12.95" customHeight="1" x14ac:dyDescent="0.2">
      <c r="A46" s="34" t="str">
        <f>'t1'!A44</f>
        <v>POSIZIONE ECONOMICA A4</v>
      </c>
      <c r="B46" s="237" t="str">
        <f>'t1'!B44</f>
        <v>028000</v>
      </c>
      <c r="C46" s="500">
        <f t="shared" si="6"/>
        <v>0</v>
      </c>
      <c r="D46" s="501">
        <f t="shared" si="6"/>
        <v>0</v>
      </c>
      <c r="E46" s="500">
        <f t="shared" si="6"/>
        <v>0</v>
      </c>
      <c r="F46" s="501">
        <f t="shared" si="6"/>
        <v>0</v>
      </c>
      <c r="G46" s="500">
        <f t="shared" si="6"/>
        <v>0</v>
      </c>
      <c r="H46" s="501">
        <f t="shared" si="6"/>
        <v>0</v>
      </c>
      <c r="I46" s="500">
        <f t="shared" si="6"/>
        <v>0</v>
      </c>
      <c r="J46" s="501">
        <f t="shared" si="6"/>
        <v>0</v>
      </c>
      <c r="K46" s="500">
        <f t="shared" si="6"/>
        <v>0</v>
      </c>
      <c r="L46" s="501">
        <f t="shared" si="6"/>
        <v>0</v>
      </c>
      <c r="M46" s="500">
        <f t="shared" si="6"/>
        <v>0</v>
      </c>
      <c r="N46" s="501">
        <f t="shared" si="6"/>
        <v>0</v>
      </c>
      <c r="O46" s="500">
        <f t="shared" si="6"/>
        <v>0</v>
      </c>
      <c r="P46" s="502">
        <f t="shared" si="6"/>
        <v>0</v>
      </c>
      <c r="Q46" s="500">
        <f t="shared" si="6"/>
        <v>0</v>
      </c>
      <c r="R46" s="502">
        <f t="shared" si="6"/>
        <v>0</v>
      </c>
      <c r="S46" s="500">
        <f t="shared" si="5"/>
        <v>0</v>
      </c>
      <c r="T46" s="503">
        <f t="shared" si="1"/>
        <v>0</v>
      </c>
      <c r="U46" s="511">
        <f t="shared" si="3"/>
        <v>0</v>
      </c>
      <c r="V46" s="512">
        <f t="shared" si="3"/>
        <v>0</v>
      </c>
      <c r="W46" s="506">
        <f>'t1'!M44</f>
        <v>0</v>
      </c>
      <c r="AH46" s="507"/>
      <c r="AI46" s="508"/>
      <c r="AJ46" s="507"/>
      <c r="AK46" s="508"/>
      <c r="AL46" s="507"/>
      <c r="AM46" s="508"/>
      <c r="AN46" s="507"/>
      <c r="AO46" s="508"/>
      <c r="AP46" s="507"/>
      <c r="AQ46" s="508"/>
      <c r="AR46" s="507"/>
      <c r="AS46" s="508"/>
      <c r="AT46" s="507"/>
      <c r="AU46" s="509"/>
      <c r="AV46" s="507"/>
      <c r="AW46" s="509"/>
      <c r="AX46" s="507"/>
      <c r="AY46" s="510"/>
      <c r="AZ46" s="511">
        <f t="shared" si="4"/>
        <v>0</v>
      </c>
      <c r="BA46" s="512">
        <f t="shared" si="4"/>
        <v>0</v>
      </c>
      <c r="BB46" s="506">
        <f>'t1'!AR44</f>
        <v>0</v>
      </c>
    </row>
    <row r="47" spans="1:54" ht="12.95" customHeight="1" x14ac:dyDescent="0.2">
      <c r="A47" s="34" t="str">
        <f>'t1'!A45</f>
        <v>POSIZIONE ECONOMICA A3</v>
      </c>
      <c r="B47" s="237" t="str">
        <f>'t1'!B45</f>
        <v>027000</v>
      </c>
      <c r="C47" s="500">
        <f t="shared" si="6"/>
        <v>0</v>
      </c>
      <c r="D47" s="501">
        <f t="shared" si="6"/>
        <v>0</v>
      </c>
      <c r="E47" s="500">
        <f t="shared" si="6"/>
        <v>0</v>
      </c>
      <c r="F47" s="501">
        <f t="shared" si="6"/>
        <v>0</v>
      </c>
      <c r="G47" s="500">
        <f t="shared" si="6"/>
        <v>0</v>
      </c>
      <c r="H47" s="501">
        <f t="shared" si="6"/>
        <v>0</v>
      </c>
      <c r="I47" s="500">
        <f t="shared" si="6"/>
        <v>0</v>
      </c>
      <c r="J47" s="501">
        <f t="shared" si="6"/>
        <v>0</v>
      </c>
      <c r="K47" s="500">
        <f t="shared" si="6"/>
        <v>0</v>
      </c>
      <c r="L47" s="501">
        <f t="shared" si="6"/>
        <v>0</v>
      </c>
      <c r="M47" s="500">
        <f t="shared" si="6"/>
        <v>0</v>
      </c>
      <c r="N47" s="501">
        <f t="shared" si="6"/>
        <v>0</v>
      </c>
      <c r="O47" s="500">
        <f t="shared" si="6"/>
        <v>0</v>
      </c>
      <c r="P47" s="502">
        <f t="shared" si="6"/>
        <v>0</v>
      </c>
      <c r="Q47" s="500">
        <f t="shared" si="6"/>
        <v>0</v>
      </c>
      <c r="R47" s="502">
        <f t="shared" si="6"/>
        <v>0</v>
      </c>
      <c r="S47" s="500">
        <f t="shared" si="5"/>
        <v>0</v>
      </c>
      <c r="T47" s="503">
        <f t="shared" si="1"/>
        <v>0</v>
      </c>
      <c r="U47" s="511">
        <f t="shared" si="3"/>
        <v>0</v>
      </c>
      <c r="V47" s="512">
        <f t="shared" si="3"/>
        <v>0</v>
      </c>
      <c r="W47" s="506">
        <f>'t1'!M45</f>
        <v>0</v>
      </c>
      <c r="AH47" s="507"/>
      <c r="AI47" s="508"/>
      <c r="AJ47" s="507"/>
      <c r="AK47" s="508"/>
      <c r="AL47" s="507"/>
      <c r="AM47" s="508"/>
      <c r="AN47" s="507"/>
      <c r="AO47" s="508"/>
      <c r="AP47" s="507"/>
      <c r="AQ47" s="508"/>
      <c r="AR47" s="507"/>
      <c r="AS47" s="508"/>
      <c r="AT47" s="507"/>
      <c r="AU47" s="509"/>
      <c r="AV47" s="507"/>
      <c r="AW47" s="509"/>
      <c r="AX47" s="507"/>
      <c r="AY47" s="510"/>
      <c r="AZ47" s="511">
        <f t="shared" si="4"/>
        <v>0</v>
      </c>
      <c r="BA47" s="512">
        <f t="shared" si="4"/>
        <v>0</v>
      </c>
      <c r="BB47" s="506">
        <f>'t1'!AR45</f>
        <v>0</v>
      </c>
    </row>
    <row r="48" spans="1:54" ht="12.95" customHeight="1" x14ac:dyDescent="0.2">
      <c r="A48" s="34" t="str">
        <f>'t1'!A46</f>
        <v>POSIZIONE ECONOMICA A2</v>
      </c>
      <c r="B48" s="237" t="str">
        <f>'t1'!B46</f>
        <v>025000</v>
      </c>
      <c r="C48" s="500">
        <f t="shared" si="6"/>
        <v>0</v>
      </c>
      <c r="D48" s="501">
        <f t="shared" si="6"/>
        <v>0</v>
      </c>
      <c r="E48" s="500">
        <f t="shared" si="6"/>
        <v>0</v>
      </c>
      <c r="F48" s="501">
        <f t="shared" si="6"/>
        <v>0</v>
      </c>
      <c r="G48" s="500">
        <f t="shared" si="6"/>
        <v>0</v>
      </c>
      <c r="H48" s="501">
        <f t="shared" si="6"/>
        <v>0</v>
      </c>
      <c r="I48" s="500">
        <f t="shared" si="6"/>
        <v>0</v>
      </c>
      <c r="J48" s="501">
        <f t="shared" si="6"/>
        <v>0</v>
      </c>
      <c r="K48" s="500">
        <f t="shared" si="6"/>
        <v>0</v>
      </c>
      <c r="L48" s="501">
        <f t="shared" si="6"/>
        <v>0</v>
      </c>
      <c r="M48" s="500">
        <f t="shared" si="6"/>
        <v>0</v>
      </c>
      <c r="N48" s="501">
        <f t="shared" si="6"/>
        <v>0</v>
      </c>
      <c r="O48" s="500">
        <f t="shared" si="6"/>
        <v>0</v>
      </c>
      <c r="P48" s="502">
        <f t="shared" si="6"/>
        <v>0</v>
      </c>
      <c r="Q48" s="500">
        <f t="shared" si="6"/>
        <v>0</v>
      </c>
      <c r="R48" s="502">
        <f t="shared" si="6"/>
        <v>0</v>
      </c>
      <c r="S48" s="500">
        <f t="shared" si="5"/>
        <v>0</v>
      </c>
      <c r="T48" s="503">
        <f t="shared" si="1"/>
        <v>0</v>
      </c>
      <c r="U48" s="511">
        <f t="shared" si="3"/>
        <v>0</v>
      </c>
      <c r="V48" s="512">
        <f t="shared" si="3"/>
        <v>0</v>
      </c>
      <c r="W48" s="506">
        <f>'t1'!M46</f>
        <v>0</v>
      </c>
      <c r="AH48" s="507"/>
      <c r="AI48" s="508"/>
      <c r="AJ48" s="507"/>
      <c r="AK48" s="508"/>
      <c r="AL48" s="507"/>
      <c r="AM48" s="508"/>
      <c r="AN48" s="507"/>
      <c r="AO48" s="508"/>
      <c r="AP48" s="507"/>
      <c r="AQ48" s="508"/>
      <c r="AR48" s="507"/>
      <c r="AS48" s="508"/>
      <c r="AT48" s="507"/>
      <c r="AU48" s="509"/>
      <c r="AV48" s="507"/>
      <c r="AW48" s="509"/>
      <c r="AX48" s="507"/>
      <c r="AY48" s="510"/>
      <c r="AZ48" s="511">
        <f t="shared" si="4"/>
        <v>0</v>
      </c>
      <c r="BA48" s="512">
        <f t="shared" si="4"/>
        <v>0</v>
      </c>
      <c r="BB48" s="506">
        <f>'t1'!AR46</f>
        <v>0</v>
      </c>
    </row>
    <row r="49" spans="1:54" ht="12.95" customHeight="1" x14ac:dyDescent="0.2">
      <c r="A49" s="34" t="str">
        <f>'t1'!A47</f>
        <v>POSIZIONE ECONOMICA A1</v>
      </c>
      <c r="B49" s="237" t="str">
        <f>'t1'!B47</f>
        <v>0A1000</v>
      </c>
      <c r="C49" s="500">
        <f t="shared" si="6"/>
        <v>0</v>
      </c>
      <c r="D49" s="501">
        <f t="shared" si="6"/>
        <v>0</v>
      </c>
      <c r="E49" s="500">
        <f t="shared" si="6"/>
        <v>0</v>
      </c>
      <c r="F49" s="501">
        <f t="shared" si="6"/>
        <v>0</v>
      </c>
      <c r="G49" s="500">
        <f t="shared" si="6"/>
        <v>0</v>
      </c>
      <c r="H49" s="501">
        <f t="shared" si="6"/>
        <v>0</v>
      </c>
      <c r="I49" s="500">
        <f t="shared" si="6"/>
        <v>0</v>
      </c>
      <c r="J49" s="501">
        <f t="shared" si="6"/>
        <v>0</v>
      </c>
      <c r="K49" s="500">
        <f t="shared" si="6"/>
        <v>0</v>
      </c>
      <c r="L49" s="501">
        <f t="shared" si="6"/>
        <v>0</v>
      </c>
      <c r="M49" s="500">
        <f t="shared" si="6"/>
        <v>0</v>
      </c>
      <c r="N49" s="501">
        <f t="shared" si="6"/>
        <v>0</v>
      </c>
      <c r="O49" s="500">
        <f t="shared" si="6"/>
        <v>0</v>
      </c>
      <c r="P49" s="502">
        <f t="shared" si="6"/>
        <v>0</v>
      </c>
      <c r="Q49" s="500">
        <f t="shared" si="6"/>
        <v>0</v>
      </c>
      <c r="R49" s="502">
        <f t="shared" si="6"/>
        <v>0</v>
      </c>
      <c r="S49" s="500">
        <f t="shared" si="5"/>
        <v>0</v>
      </c>
      <c r="T49" s="503">
        <f t="shared" si="1"/>
        <v>0</v>
      </c>
      <c r="U49" s="511">
        <f t="shared" si="3"/>
        <v>0</v>
      </c>
      <c r="V49" s="512">
        <f t="shared" si="3"/>
        <v>0</v>
      </c>
      <c r="W49" s="506">
        <f>'t1'!M47</f>
        <v>0</v>
      </c>
      <c r="AH49" s="507"/>
      <c r="AI49" s="508"/>
      <c r="AJ49" s="507"/>
      <c r="AK49" s="508"/>
      <c r="AL49" s="507"/>
      <c r="AM49" s="508"/>
      <c r="AN49" s="507"/>
      <c r="AO49" s="508"/>
      <c r="AP49" s="507"/>
      <c r="AQ49" s="508"/>
      <c r="AR49" s="507"/>
      <c r="AS49" s="508"/>
      <c r="AT49" s="507"/>
      <c r="AU49" s="509"/>
      <c r="AV49" s="507"/>
      <c r="AW49" s="509"/>
      <c r="AX49" s="507"/>
      <c r="AY49" s="510"/>
      <c r="AZ49" s="511">
        <f t="shared" si="4"/>
        <v>0</v>
      </c>
      <c r="BA49" s="512">
        <f t="shared" si="4"/>
        <v>0</v>
      </c>
      <c r="BB49" s="506">
        <f>'t1'!AR47</f>
        <v>0</v>
      </c>
    </row>
    <row r="50" spans="1:54" ht="12.95" customHeight="1" x14ac:dyDescent="0.2">
      <c r="A50" s="34" t="str">
        <f>'t1'!A48</f>
        <v>CONTRATTISTI (a)</v>
      </c>
      <c r="B50" s="237" t="str">
        <f>'t1'!B48</f>
        <v>000061</v>
      </c>
      <c r="C50" s="500">
        <f t="shared" si="6"/>
        <v>0</v>
      </c>
      <c r="D50" s="501">
        <f t="shared" si="6"/>
        <v>0</v>
      </c>
      <c r="E50" s="500">
        <f t="shared" si="6"/>
        <v>0</v>
      </c>
      <c r="F50" s="501">
        <f t="shared" si="6"/>
        <v>0</v>
      </c>
      <c r="G50" s="500">
        <f t="shared" si="6"/>
        <v>0</v>
      </c>
      <c r="H50" s="501">
        <f t="shared" si="6"/>
        <v>0</v>
      </c>
      <c r="I50" s="500">
        <f t="shared" si="6"/>
        <v>0</v>
      </c>
      <c r="J50" s="501">
        <f t="shared" si="6"/>
        <v>0</v>
      </c>
      <c r="K50" s="500">
        <f t="shared" si="6"/>
        <v>0</v>
      </c>
      <c r="L50" s="501">
        <f t="shared" si="6"/>
        <v>0</v>
      </c>
      <c r="M50" s="500">
        <f t="shared" si="6"/>
        <v>0</v>
      </c>
      <c r="N50" s="501">
        <f t="shared" si="6"/>
        <v>0</v>
      </c>
      <c r="O50" s="500">
        <f t="shared" si="6"/>
        <v>0</v>
      </c>
      <c r="P50" s="502">
        <f t="shared" si="6"/>
        <v>0</v>
      </c>
      <c r="Q50" s="500">
        <f t="shared" si="6"/>
        <v>0</v>
      </c>
      <c r="R50" s="502">
        <f t="shared" si="6"/>
        <v>0</v>
      </c>
      <c r="S50" s="500">
        <f t="shared" si="5"/>
        <v>0</v>
      </c>
      <c r="T50" s="503">
        <f t="shared" si="1"/>
        <v>0</v>
      </c>
      <c r="U50" s="511">
        <f>SUM(C50,E50,G50,I50,K50,M50,O50,Q50,S50)</f>
        <v>0</v>
      </c>
      <c r="V50" s="512">
        <f>SUM(D50,F50,H50,J50,L50,N50,P50,R50,T50)</f>
        <v>0</v>
      </c>
      <c r="W50" s="506">
        <f>'t1'!M48</f>
        <v>0</v>
      </c>
      <c r="AH50" s="507"/>
      <c r="AI50" s="508"/>
      <c r="AJ50" s="507"/>
      <c r="AK50" s="508"/>
      <c r="AL50" s="507"/>
      <c r="AM50" s="508"/>
      <c r="AN50" s="507"/>
      <c r="AO50" s="508"/>
      <c r="AP50" s="507"/>
      <c r="AQ50" s="508"/>
      <c r="AR50" s="507"/>
      <c r="AS50" s="508"/>
      <c r="AT50" s="507"/>
      <c r="AU50" s="509"/>
      <c r="AV50" s="507"/>
      <c r="AW50" s="509"/>
      <c r="AX50" s="507"/>
      <c r="AY50" s="510"/>
      <c r="AZ50" s="511">
        <f>SUM(AH50,AJ50,AL50,AN50,AP50,AR50,AT50,AV50,AX50)</f>
        <v>0</v>
      </c>
      <c r="BA50" s="512">
        <f>SUM(AI50,AK50,AM50,AO50,AQ50,AS50,AU50,AW50,AY50)</f>
        <v>0</v>
      </c>
      <c r="BB50" s="506">
        <f>'t1'!AR48</f>
        <v>0</v>
      </c>
    </row>
    <row r="51" spans="1:54" ht="12.95" customHeight="1" thickBot="1" x14ac:dyDescent="0.25">
      <c r="A51" s="34" t="str">
        <f>'t1'!A49</f>
        <v>COLLABORATORE A T.D. ART. 90 TUEL (b)</v>
      </c>
      <c r="B51" s="237" t="str">
        <f>'t1'!B49</f>
        <v>000096</v>
      </c>
      <c r="C51" s="500">
        <f t="shared" si="6"/>
        <v>0</v>
      </c>
      <c r="D51" s="501">
        <f t="shared" si="6"/>
        <v>0</v>
      </c>
      <c r="E51" s="500">
        <f t="shared" si="6"/>
        <v>0</v>
      </c>
      <c r="F51" s="501">
        <f t="shared" si="6"/>
        <v>0</v>
      </c>
      <c r="G51" s="500">
        <f t="shared" si="6"/>
        <v>0</v>
      </c>
      <c r="H51" s="501">
        <f t="shared" si="6"/>
        <v>0</v>
      </c>
      <c r="I51" s="500">
        <f t="shared" si="6"/>
        <v>0</v>
      </c>
      <c r="J51" s="501">
        <f t="shared" si="6"/>
        <v>0</v>
      </c>
      <c r="K51" s="500">
        <f t="shared" si="6"/>
        <v>0</v>
      </c>
      <c r="L51" s="501">
        <f t="shared" si="6"/>
        <v>0</v>
      </c>
      <c r="M51" s="500">
        <f t="shared" si="6"/>
        <v>0</v>
      </c>
      <c r="N51" s="501">
        <f t="shared" si="6"/>
        <v>0</v>
      </c>
      <c r="O51" s="500">
        <f t="shared" si="6"/>
        <v>0</v>
      </c>
      <c r="P51" s="502">
        <f t="shared" si="6"/>
        <v>0</v>
      </c>
      <c r="Q51" s="500">
        <f t="shared" si="6"/>
        <v>0</v>
      </c>
      <c r="R51" s="502">
        <f t="shared" si="6"/>
        <v>0</v>
      </c>
      <c r="S51" s="500">
        <f t="shared" si="5"/>
        <v>0</v>
      </c>
      <c r="T51" s="503">
        <f t="shared" si="1"/>
        <v>0</v>
      </c>
      <c r="U51" s="511">
        <f t="shared" si="3"/>
        <v>0</v>
      </c>
      <c r="V51" s="512">
        <f t="shared" si="3"/>
        <v>0</v>
      </c>
      <c r="W51" s="506">
        <f>'t1'!M49</f>
        <v>0</v>
      </c>
      <c r="AH51" s="507"/>
      <c r="AI51" s="508"/>
      <c r="AJ51" s="507"/>
      <c r="AK51" s="508"/>
      <c r="AL51" s="507"/>
      <c r="AM51" s="508"/>
      <c r="AN51" s="507"/>
      <c r="AO51" s="508"/>
      <c r="AP51" s="507"/>
      <c r="AQ51" s="508"/>
      <c r="AR51" s="507"/>
      <c r="AS51" s="508"/>
      <c r="AT51" s="507"/>
      <c r="AU51" s="509"/>
      <c r="AV51" s="507"/>
      <c r="AW51" s="509"/>
      <c r="AX51" s="507"/>
      <c r="AY51" s="510"/>
      <c r="AZ51" s="511">
        <f>SUM(AH51,AJ51,AL51,AN51,AP51,AR51,AT51,AV51,AX51)</f>
        <v>0</v>
      </c>
      <c r="BA51" s="512">
        <f>SUM(AI51,AK51,AM51,AO51,AQ51,AS51,AU51,AW51,AY51)</f>
        <v>0</v>
      </c>
      <c r="BB51" s="506">
        <f>'t1'!AR49</f>
        <v>0</v>
      </c>
    </row>
    <row r="52" spans="1:54" ht="12.95" customHeight="1" thickTop="1" thickBot="1" x14ac:dyDescent="0.25">
      <c r="A52" s="513" t="s">
        <v>96</v>
      </c>
      <c r="B52" s="514"/>
      <c r="C52" s="515">
        <f t="shared" ref="C52:V52" si="7">SUM(C8:C51)</f>
        <v>852</v>
      </c>
      <c r="D52" s="516">
        <f t="shared" si="7"/>
        <v>2237</v>
      </c>
      <c r="E52" s="515">
        <f t="shared" si="7"/>
        <v>316</v>
      </c>
      <c r="F52" s="516">
        <f t="shared" si="7"/>
        <v>291</v>
      </c>
      <c r="G52" s="515">
        <f>SUM(G8:G51)</f>
        <v>0</v>
      </c>
      <c r="H52" s="516">
        <f>SUM(H8:H51)</f>
        <v>174</v>
      </c>
      <c r="I52" s="515">
        <f t="shared" si="7"/>
        <v>113</v>
      </c>
      <c r="J52" s="516">
        <f t="shared" si="7"/>
        <v>175</v>
      </c>
      <c r="K52" s="515">
        <f t="shared" si="7"/>
        <v>0</v>
      </c>
      <c r="L52" s="516">
        <f t="shared" si="7"/>
        <v>186</v>
      </c>
      <c r="M52" s="515">
        <f>SUM(M8:M51)</f>
        <v>57</v>
      </c>
      <c r="N52" s="516">
        <f>SUM(N8:N51)</f>
        <v>195</v>
      </c>
      <c r="O52" s="515">
        <f t="shared" ref="O52:T52" si="8">SUM(O8:O51)</f>
        <v>0</v>
      </c>
      <c r="P52" s="517">
        <f t="shared" si="8"/>
        <v>0</v>
      </c>
      <c r="Q52" s="515">
        <f t="shared" si="8"/>
        <v>31</v>
      </c>
      <c r="R52" s="517">
        <f t="shared" si="8"/>
        <v>106</v>
      </c>
      <c r="S52" s="515">
        <f t="shared" si="8"/>
        <v>130</v>
      </c>
      <c r="T52" s="518">
        <f t="shared" si="8"/>
        <v>311</v>
      </c>
      <c r="U52" s="515">
        <f t="shared" si="7"/>
        <v>1499</v>
      </c>
      <c r="V52" s="519">
        <f t="shared" si="7"/>
        <v>3675</v>
      </c>
      <c r="AH52" s="515">
        <f t="shared" ref="AH52:BA52" si="9">SUM(AH8:AH51)</f>
        <v>852</v>
      </c>
      <c r="AI52" s="516">
        <f t="shared" si="9"/>
        <v>2237</v>
      </c>
      <c r="AJ52" s="515">
        <f t="shared" si="9"/>
        <v>316</v>
      </c>
      <c r="AK52" s="516">
        <f t="shared" si="9"/>
        <v>291</v>
      </c>
      <c r="AL52" s="515">
        <f t="shared" si="9"/>
        <v>0</v>
      </c>
      <c r="AM52" s="516">
        <f t="shared" si="9"/>
        <v>174</v>
      </c>
      <c r="AN52" s="515">
        <f t="shared" si="9"/>
        <v>113</v>
      </c>
      <c r="AO52" s="516">
        <f t="shared" si="9"/>
        <v>175</v>
      </c>
      <c r="AP52" s="515">
        <f t="shared" si="9"/>
        <v>0</v>
      </c>
      <c r="AQ52" s="516">
        <f t="shared" si="9"/>
        <v>186</v>
      </c>
      <c r="AR52" s="515">
        <f t="shared" si="9"/>
        <v>57</v>
      </c>
      <c r="AS52" s="516">
        <f t="shared" si="9"/>
        <v>195</v>
      </c>
      <c r="AT52" s="515">
        <f t="shared" si="9"/>
        <v>0</v>
      </c>
      <c r="AU52" s="517">
        <f t="shared" si="9"/>
        <v>0</v>
      </c>
      <c r="AV52" s="515">
        <f t="shared" si="9"/>
        <v>31</v>
      </c>
      <c r="AW52" s="517">
        <f t="shared" si="9"/>
        <v>106</v>
      </c>
      <c r="AX52" s="515">
        <f t="shared" si="9"/>
        <v>130</v>
      </c>
      <c r="AY52" s="518">
        <f t="shared" si="9"/>
        <v>311</v>
      </c>
      <c r="AZ52" s="515">
        <f t="shared" si="9"/>
        <v>1499</v>
      </c>
      <c r="BA52" s="519">
        <f t="shared" si="9"/>
        <v>3675</v>
      </c>
    </row>
    <row r="53" spans="1:54" ht="17.25" customHeight="1" x14ac:dyDescent="0.2">
      <c r="A53" s="4" t="str">
        <f>'t1'!$A$51</f>
        <v>(a) personale a tempo indeterminato al quale viene applicato un contratto di lavoro di tipo privatistico (es.:tipografico,chimico,edile,metalmeccanico,portierato, ecc.)</v>
      </c>
      <c r="B53" s="52"/>
      <c r="C53" s="4"/>
      <c r="D53" s="4"/>
      <c r="E53" s="4"/>
      <c r="F53" s="4"/>
      <c r="G53" s="4"/>
      <c r="I53" s="4"/>
      <c r="AH53" s="4"/>
      <c r="AI53" s="4"/>
      <c r="AJ53" s="4"/>
      <c r="AK53" s="4"/>
      <c r="AL53" s="4"/>
      <c r="AN53" s="4"/>
    </row>
    <row r="54" spans="1:54" x14ac:dyDescent="0.2">
      <c r="A54" s="4" t="str">
        <f>'t1'!$A$52</f>
        <v>(b) cfr." istruzioni generali e specifiche di comparto" e "glossario"</v>
      </c>
    </row>
  </sheetData>
  <sheetProtection password="EA98" sheet="1" formatColumns="0" selectLockedCells="1"/>
  <mergeCells count="38">
    <mergeCell ref="AN5:AO5"/>
    <mergeCell ref="AP5:AQ5"/>
    <mergeCell ref="AR5:AS5"/>
    <mergeCell ref="AT5:AU5"/>
    <mergeCell ref="AV5:AW5"/>
    <mergeCell ref="AX5:AY5"/>
    <mergeCell ref="O5:P5"/>
    <mergeCell ref="Q5:R5"/>
    <mergeCell ref="S5:T5"/>
    <mergeCell ref="AH5:AI5"/>
    <mergeCell ref="AJ5:AK5"/>
    <mergeCell ref="AL5:AM5"/>
    <mergeCell ref="AR4:AS4"/>
    <mergeCell ref="AT4:AU4"/>
    <mergeCell ref="AV4:AW4"/>
    <mergeCell ref="AX4:AY4"/>
    <mergeCell ref="C5:D5"/>
    <mergeCell ref="E5:F5"/>
    <mergeCell ref="G5:H5"/>
    <mergeCell ref="I5:J5"/>
    <mergeCell ref="K5:L5"/>
    <mergeCell ref="M5:N5"/>
    <mergeCell ref="Q4:R4"/>
    <mergeCell ref="S4:T4"/>
    <mergeCell ref="AJ4:AK4"/>
    <mergeCell ref="AL4:AM4"/>
    <mergeCell ref="AN4:AO4"/>
    <mergeCell ref="AP4:AQ4"/>
    <mergeCell ref="G2:H2"/>
    <mergeCell ref="I2:J2"/>
    <mergeCell ref="AL2:AM2"/>
    <mergeCell ref="AN2:AO2"/>
    <mergeCell ref="E4:F4"/>
    <mergeCell ref="G4:H4"/>
    <mergeCell ref="I4:J4"/>
    <mergeCell ref="K4:L4"/>
    <mergeCell ref="M4:N4"/>
    <mergeCell ref="O4:P4"/>
  </mergeCells>
  <conditionalFormatting sqref="A8:V51">
    <cfRule type="expression" dxfId="5" priority="2" stopIfTrue="1">
      <formula>$W8&gt;0</formula>
    </cfRule>
  </conditionalFormatting>
  <conditionalFormatting sqref="AH8:BA51">
    <cfRule type="expression" dxfId="4" priority="1" stopIfTrue="1">
      <formula>$W8&gt;0</formula>
    </cfRule>
  </conditionalFormatting>
  <printOptions horizontalCentered="1" verticalCentered="1"/>
  <pageMargins left="0" right="0" top="0.19685039370078741" bottom="0.15748031496062992" header="0.15748031496062992" footer="0.19685039370078741"/>
  <pageSetup paperSize="9" scale="7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AJ54"/>
  <sheetViews>
    <sheetView showGridLines="0" zoomScaleNormal="100" workbookViewId="0">
      <pane xSplit="2" ySplit="5" topLeftCell="AA18" activePane="bottomRight" state="frozen"/>
      <selection activeCell="AB27" sqref="AB27"/>
      <selection pane="topRight" activeCell="AB27" sqref="AB27"/>
      <selection pane="bottomLeft" activeCell="AB27" sqref="AB27"/>
      <selection pane="bottomRight" activeCell="AB27" sqref="AB27"/>
    </sheetView>
  </sheetViews>
  <sheetFormatPr defaultRowHeight="11.25" x14ac:dyDescent="0.2"/>
  <cols>
    <col min="1" max="1" width="42.5" style="4" customWidth="1"/>
    <col min="2" max="2" width="11" style="52" customWidth="1"/>
    <col min="3" max="3" width="14.83203125" style="4" hidden="1" customWidth="1"/>
    <col min="4" max="10" width="16.83203125" style="4" hidden="1" customWidth="1"/>
    <col min="11" max="26" width="9.33203125" style="4" hidden="1" customWidth="1"/>
    <col min="27" max="27" width="14.83203125" style="4" customWidth="1"/>
    <col min="28" max="34" width="16.83203125" style="4" customWidth="1"/>
    <col min="35" max="35" width="0" style="4" hidden="1" customWidth="1"/>
    <col min="36" max="16384" width="9.33203125" style="4"/>
  </cols>
  <sheetData>
    <row r="1" spans="1:36" ht="33" customHeight="1" x14ac:dyDescent="0.2">
      <c r="A1" s="1" t="str">
        <f>'t1'!A1</f>
        <v>REGIONI ED AUTONOMIE LOCALI - anno 2018</v>
      </c>
      <c r="B1" s="1"/>
      <c r="C1" s="1"/>
      <c r="D1" s="1"/>
      <c r="E1" s="1"/>
      <c r="F1" s="1"/>
      <c r="G1" s="1"/>
      <c r="H1" s="1"/>
      <c r="I1" s="55"/>
      <c r="J1" s="56"/>
      <c r="L1"/>
      <c r="AD1" s="1"/>
      <c r="AG1" s="55"/>
      <c r="AH1" s="56"/>
      <c r="AJ1"/>
    </row>
    <row r="2" spans="1:36" ht="27" customHeight="1" thickBot="1" x14ac:dyDescent="0.25">
      <c r="A2" s="57"/>
      <c r="H2" s="154"/>
      <c r="I2" s="154"/>
      <c r="J2" s="154"/>
      <c r="AF2" s="154"/>
      <c r="AG2" s="154"/>
      <c r="AH2" s="154"/>
    </row>
    <row r="3" spans="1:36" ht="12" thickBot="1" x14ac:dyDescent="0.25">
      <c r="A3" s="59"/>
      <c r="B3" s="60"/>
      <c r="C3" s="423" t="s">
        <v>264</v>
      </c>
      <c r="D3" s="62"/>
      <c r="E3" s="62"/>
      <c r="F3" s="62"/>
      <c r="G3" s="62"/>
      <c r="H3" s="62"/>
      <c r="I3" s="521"/>
      <c r="J3" s="521"/>
      <c r="AA3" s="423" t="s">
        <v>264</v>
      </c>
      <c r="AB3" s="62"/>
      <c r="AC3" s="62"/>
      <c r="AD3" s="62"/>
      <c r="AE3" s="62"/>
      <c r="AF3" s="62"/>
      <c r="AG3" s="521"/>
      <c r="AH3" s="521"/>
    </row>
    <row r="4" spans="1:36" ht="45.75" thickTop="1" x14ac:dyDescent="0.2">
      <c r="A4" s="428" t="s">
        <v>200</v>
      </c>
      <c r="B4" s="522" t="s">
        <v>2</v>
      </c>
      <c r="C4" s="523" t="s">
        <v>265</v>
      </c>
      <c r="D4" s="523" t="s">
        <v>266</v>
      </c>
      <c r="E4" s="524" t="s">
        <v>267</v>
      </c>
      <c r="F4" s="525" t="s">
        <v>268</v>
      </c>
      <c r="G4" s="523" t="s">
        <v>269</v>
      </c>
      <c r="H4" s="523" t="s">
        <v>270</v>
      </c>
      <c r="I4" s="523" t="s">
        <v>271</v>
      </c>
      <c r="J4" s="526" t="s">
        <v>96</v>
      </c>
      <c r="AA4" s="523" t="s">
        <v>265</v>
      </c>
      <c r="AB4" s="523" t="s">
        <v>266</v>
      </c>
      <c r="AC4" s="524" t="s">
        <v>267</v>
      </c>
      <c r="AD4" s="525" t="s">
        <v>268</v>
      </c>
      <c r="AE4" s="523" t="s">
        <v>269</v>
      </c>
      <c r="AF4" s="523" t="s">
        <v>270</v>
      </c>
      <c r="AG4" s="523" t="s">
        <v>271</v>
      </c>
      <c r="AH4" s="526" t="s">
        <v>96</v>
      </c>
    </row>
    <row r="5" spans="1:36" s="445" customFormat="1" ht="12" thickBot="1" x14ac:dyDescent="0.25">
      <c r="A5" s="176" t="s">
        <v>141</v>
      </c>
      <c r="B5" s="527"/>
      <c r="C5" s="528" t="s">
        <v>272</v>
      </c>
      <c r="D5" s="528" t="s">
        <v>273</v>
      </c>
      <c r="E5" s="528" t="s">
        <v>274</v>
      </c>
      <c r="F5" s="528" t="s">
        <v>275</v>
      </c>
      <c r="G5" s="528" t="s">
        <v>276</v>
      </c>
      <c r="H5" s="528" t="s">
        <v>277</v>
      </c>
      <c r="I5" s="528" t="s">
        <v>278</v>
      </c>
      <c r="J5" s="529"/>
      <c r="AA5" s="528" t="s">
        <v>272</v>
      </c>
      <c r="AB5" s="528" t="s">
        <v>273</v>
      </c>
      <c r="AC5" s="528" t="s">
        <v>274</v>
      </c>
      <c r="AD5" s="528" t="s">
        <v>275</v>
      </c>
      <c r="AE5" s="528" t="s">
        <v>276</v>
      </c>
      <c r="AF5" s="528" t="s">
        <v>277</v>
      </c>
      <c r="AG5" s="528" t="s">
        <v>278</v>
      </c>
      <c r="AH5" s="529"/>
    </row>
    <row r="6" spans="1:36" ht="12.75" customHeight="1" thickTop="1" x14ac:dyDescent="0.2">
      <c r="A6" s="34" t="str">
        <f>'t1'!A6</f>
        <v>SEGRETARIO A</v>
      </c>
      <c r="B6" s="237" t="str">
        <f>'t1'!B6</f>
        <v>0D0102</v>
      </c>
      <c r="C6" s="530">
        <f>ROUND(AA6,2)</f>
        <v>0</v>
      </c>
      <c r="D6" s="531">
        <f>ROUND(AB6,0)</f>
        <v>0</v>
      </c>
      <c r="E6" s="531">
        <f>ROUND(AC6,0)</f>
        <v>0</v>
      </c>
      <c r="F6" s="531">
        <f>ROUND(AD6,0)</f>
        <v>0</v>
      </c>
      <c r="G6" s="531">
        <f t="shared" ref="G6:I49" si="0">ROUND(AE6,0)</f>
        <v>0</v>
      </c>
      <c r="H6" s="531">
        <f t="shared" si="0"/>
        <v>0</v>
      </c>
      <c r="I6" s="532">
        <f t="shared" si="0"/>
        <v>0</v>
      </c>
      <c r="J6" s="533">
        <f>(D6+E6+F6+G6+H6)-I6</f>
        <v>0</v>
      </c>
      <c r="K6" s="42">
        <f>'t1'!M6</f>
        <v>0</v>
      </c>
      <c r="AA6" s="530"/>
      <c r="AB6" s="534"/>
      <c r="AC6" s="534"/>
      <c r="AD6" s="531"/>
      <c r="AE6" s="534"/>
      <c r="AF6" s="534"/>
      <c r="AG6" s="535"/>
      <c r="AH6" s="533">
        <f>(AB6+AC6+AD6+AE6+AF6)-AG6</f>
        <v>0</v>
      </c>
      <c r="AI6" s="42">
        <f>'t1'!AK6</f>
        <v>0</v>
      </c>
    </row>
    <row r="7" spans="1:36" ht="12" customHeight="1" x14ac:dyDescent="0.2">
      <c r="A7" s="34" t="str">
        <f>'t1'!A7</f>
        <v>SEGRETARIO B</v>
      </c>
      <c r="B7" s="237" t="str">
        <f>'t1'!B7</f>
        <v>0D0103</v>
      </c>
      <c r="C7" s="530">
        <f t="shared" ref="C7:C49" si="1">ROUND(AA7,2)</f>
        <v>0</v>
      </c>
      <c r="D7" s="531">
        <f t="shared" ref="D7:F49" si="2">ROUND(AB7,0)</f>
        <v>0</v>
      </c>
      <c r="E7" s="531">
        <f t="shared" si="2"/>
        <v>0</v>
      </c>
      <c r="F7" s="531">
        <f t="shared" si="2"/>
        <v>0</v>
      </c>
      <c r="G7" s="531">
        <f t="shared" si="0"/>
        <v>0</v>
      </c>
      <c r="H7" s="531">
        <f t="shared" si="0"/>
        <v>0</v>
      </c>
      <c r="I7" s="532">
        <f t="shared" si="0"/>
        <v>0</v>
      </c>
      <c r="J7" s="533">
        <f t="shared" ref="J7:J49" si="3">(D7+E7+F7+G7+H7)-I7</f>
        <v>0</v>
      </c>
      <c r="K7" s="42">
        <f>'t1'!M7</f>
        <v>0</v>
      </c>
      <c r="AA7" s="530"/>
      <c r="AB7" s="534"/>
      <c r="AC7" s="534"/>
      <c r="AD7" s="531"/>
      <c r="AE7" s="534"/>
      <c r="AF7" s="534"/>
      <c r="AG7" s="535"/>
      <c r="AH7" s="533">
        <f t="shared" ref="AH7:AH49" si="4">(AB7+AC7+AD7+AE7+AF7)-AG7</f>
        <v>0</v>
      </c>
      <c r="AI7" s="42">
        <f>'t1'!AK7</f>
        <v>0</v>
      </c>
    </row>
    <row r="8" spans="1:36" ht="12" customHeight="1" x14ac:dyDescent="0.2">
      <c r="A8" s="34" t="str">
        <f>'t1'!A8</f>
        <v>SEGRETARIO C</v>
      </c>
      <c r="B8" s="237" t="str">
        <f>'t1'!B8</f>
        <v>0D0485</v>
      </c>
      <c r="C8" s="530">
        <f t="shared" si="1"/>
        <v>0</v>
      </c>
      <c r="D8" s="531">
        <f>ROUND(AB8,0)</f>
        <v>0</v>
      </c>
      <c r="E8" s="531">
        <f t="shared" si="2"/>
        <v>0</v>
      </c>
      <c r="F8" s="531">
        <f t="shared" si="2"/>
        <v>0</v>
      </c>
      <c r="G8" s="531">
        <f t="shared" si="0"/>
        <v>0</v>
      </c>
      <c r="H8" s="531">
        <f t="shared" si="0"/>
        <v>0</v>
      </c>
      <c r="I8" s="532">
        <f t="shared" si="0"/>
        <v>0</v>
      </c>
      <c r="J8" s="533">
        <f t="shared" si="3"/>
        <v>0</v>
      </c>
      <c r="K8" s="42">
        <f>'t1'!M8</f>
        <v>0</v>
      </c>
      <c r="AA8" s="530"/>
      <c r="AB8" s="534"/>
      <c r="AC8" s="534"/>
      <c r="AD8" s="531"/>
      <c r="AE8" s="534"/>
      <c r="AF8" s="534"/>
      <c r="AG8" s="535"/>
      <c r="AH8" s="533">
        <f t="shared" si="4"/>
        <v>0</v>
      </c>
      <c r="AI8" s="42">
        <f>'t1'!AK8</f>
        <v>0</v>
      </c>
    </row>
    <row r="9" spans="1:36" ht="12" customHeight="1" x14ac:dyDescent="0.2">
      <c r="A9" s="34" t="str">
        <f>'t1'!A9</f>
        <v>SEGRETARIO GENERALE CCIAA</v>
      </c>
      <c r="B9" s="237" t="str">
        <f>'t1'!B9</f>
        <v>0D0104</v>
      </c>
      <c r="C9" s="530">
        <f t="shared" si="1"/>
        <v>12</v>
      </c>
      <c r="D9" s="531">
        <f t="shared" si="2"/>
        <v>39979</v>
      </c>
      <c r="E9" s="531">
        <f t="shared" si="2"/>
        <v>0</v>
      </c>
      <c r="F9" s="531">
        <f t="shared" si="2"/>
        <v>0</v>
      </c>
      <c r="G9" s="531">
        <f t="shared" si="0"/>
        <v>11283</v>
      </c>
      <c r="H9" s="531">
        <f t="shared" si="0"/>
        <v>0</v>
      </c>
      <c r="I9" s="532">
        <f t="shared" si="0"/>
        <v>0</v>
      </c>
      <c r="J9" s="533">
        <f t="shared" si="3"/>
        <v>51262</v>
      </c>
      <c r="K9" s="42">
        <f>'t1'!M9</f>
        <v>1</v>
      </c>
      <c r="AA9" s="530">
        <v>12</v>
      </c>
      <c r="AB9" s="534">
        <v>39979</v>
      </c>
      <c r="AC9" s="534"/>
      <c r="AD9" s="531"/>
      <c r="AE9" s="534">
        <v>11283</v>
      </c>
      <c r="AF9" s="534"/>
      <c r="AG9" s="535"/>
      <c r="AH9" s="533">
        <f t="shared" si="4"/>
        <v>51262</v>
      </c>
      <c r="AI9" s="42">
        <f>'t1'!AK9</f>
        <v>1</v>
      </c>
    </row>
    <row r="10" spans="1:36" ht="12" customHeight="1" x14ac:dyDescent="0.2">
      <c r="A10" s="34" t="str">
        <f>'t1'!A10</f>
        <v>DIRETTORE  GENERALE</v>
      </c>
      <c r="B10" s="237" t="str">
        <f>'t1'!B10</f>
        <v>0D0097</v>
      </c>
      <c r="C10" s="530">
        <f t="shared" si="1"/>
        <v>0</v>
      </c>
      <c r="D10" s="531">
        <f t="shared" si="2"/>
        <v>0</v>
      </c>
      <c r="E10" s="531">
        <f t="shared" si="2"/>
        <v>0</v>
      </c>
      <c r="F10" s="531">
        <f t="shared" si="2"/>
        <v>0</v>
      </c>
      <c r="G10" s="531">
        <f t="shared" si="0"/>
        <v>0</v>
      </c>
      <c r="H10" s="531">
        <f t="shared" si="0"/>
        <v>0</v>
      </c>
      <c r="I10" s="532">
        <f t="shared" si="0"/>
        <v>0</v>
      </c>
      <c r="J10" s="533">
        <f t="shared" si="3"/>
        <v>0</v>
      </c>
      <c r="K10" s="42">
        <f>'t1'!M10</f>
        <v>0</v>
      </c>
      <c r="AA10" s="530"/>
      <c r="AB10" s="534"/>
      <c r="AC10" s="534"/>
      <c r="AD10" s="531"/>
      <c r="AE10" s="534"/>
      <c r="AF10" s="534"/>
      <c r="AG10" s="535"/>
      <c r="AH10" s="533">
        <f t="shared" si="4"/>
        <v>0</v>
      </c>
      <c r="AI10" s="42">
        <f>'t1'!AK10</f>
        <v>0</v>
      </c>
    </row>
    <row r="11" spans="1:36" ht="12" customHeight="1" x14ac:dyDescent="0.2">
      <c r="A11" s="34" t="str">
        <f>'t1'!A11</f>
        <v>DIRIGENTE FUORI D.O. ART.110 C.2 TUEL</v>
      </c>
      <c r="B11" s="237" t="str">
        <f>'t1'!B11</f>
        <v>0D0098</v>
      </c>
      <c r="C11" s="530">
        <f>ROUND(AA11,2)</f>
        <v>0</v>
      </c>
      <c r="D11" s="531">
        <f t="shared" si="2"/>
        <v>0</v>
      </c>
      <c r="E11" s="531">
        <f t="shared" si="2"/>
        <v>0</v>
      </c>
      <c r="F11" s="531">
        <f t="shared" si="2"/>
        <v>0</v>
      </c>
      <c r="G11" s="531">
        <f t="shared" si="0"/>
        <v>0</v>
      </c>
      <c r="H11" s="531">
        <f t="shared" si="0"/>
        <v>0</v>
      </c>
      <c r="I11" s="532">
        <f t="shared" si="0"/>
        <v>0</v>
      </c>
      <c r="J11" s="533">
        <f t="shared" si="3"/>
        <v>0</v>
      </c>
      <c r="K11" s="42">
        <f>'t1'!M11</f>
        <v>0</v>
      </c>
      <c r="AA11" s="530"/>
      <c r="AB11" s="534"/>
      <c r="AC11" s="534"/>
      <c r="AD11" s="531"/>
      <c r="AE11" s="534"/>
      <c r="AF11" s="534"/>
      <c r="AG11" s="535"/>
      <c r="AH11" s="533">
        <f t="shared" si="4"/>
        <v>0</v>
      </c>
      <c r="AI11" s="42">
        <f>'t1'!AK11</f>
        <v>0</v>
      </c>
    </row>
    <row r="12" spans="1:36" ht="12" customHeight="1" x14ac:dyDescent="0.2">
      <c r="A12" s="34" t="str">
        <f>'t1'!A12</f>
        <v>ALTE SPECIALIZZ. FUORI D.O.ART.110 C.2 TUEL</v>
      </c>
      <c r="B12" s="237" t="str">
        <f>'t1'!B12</f>
        <v>0D0095</v>
      </c>
      <c r="C12" s="530">
        <f t="shared" si="1"/>
        <v>0</v>
      </c>
      <c r="D12" s="531">
        <f t="shared" si="2"/>
        <v>0</v>
      </c>
      <c r="E12" s="531">
        <f t="shared" si="2"/>
        <v>0</v>
      </c>
      <c r="F12" s="531">
        <f t="shared" si="2"/>
        <v>0</v>
      </c>
      <c r="G12" s="531">
        <f t="shared" si="0"/>
        <v>0</v>
      </c>
      <c r="H12" s="531">
        <f t="shared" si="0"/>
        <v>0</v>
      </c>
      <c r="I12" s="532">
        <f t="shared" si="0"/>
        <v>0</v>
      </c>
      <c r="J12" s="533">
        <f t="shared" si="3"/>
        <v>0</v>
      </c>
      <c r="K12" s="42">
        <f>'t1'!M12</f>
        <v>0</v>
      </c>
      <c r="AA12" s="530"/>
      <c r="AB12" s="534"/>
      <c r="AC12" s="534"/>
      <c r="AD12" s="531"/>
      <c r="AE12" s="534"/>
      <c r="AF12" s="534"/>
      <c r="AG12" s="535"/>
      <c r="AH12" s="533">
        <f t="shared" si="4"/>
        <v>0</v>
      </c>
      <c r="AI12" s="42">
        <f>'t1'!AK12</f>
        <v>0</v>
      </c>
    </row>
    <row r="13" spans="1:36" ht="12" customHeight="1" x14ac:dyDescent="0.2">
      <c r="A13" s="34" t="str">
        <f>'t1'!A13</f>
        <v>DIRIGENTE A TEMPO INDETERMINATO</v>
      </c>
      <c r="B13" s="237" t="str">
        <f>'t1'!B13</f>
        <v>0D0164</v>
      </c>
      <c r="C13" s="530">
        <f t="shared" si="1"/>
        <v>24</v>
      </c>
      <c r="D13" s="531">
        <f t="shared" si="2"/>
        <v>79959</v>
      </c>
      <c r="E13" s="531">
        <f t="shared" si="2"/>
        <v>0</v>
      </c>
      <c r="F13" s="531">
        <f t="shared" si="2"/>
        <v>0</v>
      </c>
      <c r="G13" s="531">
        <f t="shared" si="0"/>
        <v>14783</v>
      </c>
      <c r="H13" s="531">
        <f t="shared" si="0"/>
        <v>0</v>
      </c>
      <c r="I13" s="532">
        <f t="shared" si="0"/>
        <v>0</v>
      </c>
      <c r="J13" s="533">
        <f t="shared" si="3"/>
        <v>94742</v>
      </c>
      <c r="K13" s="42">
        <f>'t1'!M13</f>
        <v>1</v>
      </c>
      <c r="AA13" s="530">
        <v>24</v>
      </c>
      <c r="AB13" s="534">
        <v>79959</v>
      </c>
      <c r="AC13" s="534"/>
      <c r="AD13" s="531"/>
      <c r="AE13" s="534">
        <v>14783</v>
      </c>
      <c r="AF13" s="534"/>
      <c r="AG13" s="535"/>
      <c r="AH13" s="533">
        <f t="shared" si="4"/>
        <v>94742</v>
      </c>
      <c r="AI13" s="42">
        <f>'t1'!AK13</f>
        <v>1</v>
      </c>
    </row>
    <row r="14" spans="1:36" ht="12" customHeight="1" x14ac:dyDescent="0.2">
      <c r="A14" s="34" t="str">
        <f>'t1'!A14</f>
        <v>DIRIGENTE A TEMPO DETERMINATO  ART.110 C.1 TUEL</v>
      </c>
      <c r="B14" s="237" t="str">
        <f>'t1'!B14</f>
        <v>0D0165</v>
      </c>
      <c r="C14" s="530">
        <f t="shared" si="1"/>
        <v>0</v>
      </c>
      <c r="D14" s="531">
        <f t="shared" si="2"/>
        <v>0</v>
      </c>
      <c r="E14" s="531">
        <f t="shared" si="2"/>
        <v>0</v>
      </c>
      <c r="F14" s="531">
        <f t="shared" si="2"/>
        <v>0</v>
      </c>
      <c r="G14" s="531">
        <f t="shared" si="0"/>
        <v>0</v>
      </c>
      <c r="H14" s="531">
        <f t="shared" si="0"/>
        <v>0</v>
      </c>
      <c r="I14" s="532">
        <f t="shared" si="0"/>
        <v>0</v>
      </c>
      <c r="J14" s="533">
        <f t="shared" si="3"/>
        <v>0</v>
      </c>
      <c r="K14" s="42">
        <f>'t1'!M14</f>
        <v>0</v>
      </c>
      <c r="AA14" s="530"/>
      <c r="AB14" s="534"/>
      <c r="AC14" s="534"/>
      <c r="AD14" s="531"/>
      <c r="AE14" s="534"/>
      <c r="AF14" s="534"/>
      <c r="AG14" s="535"/>
      <c r="AH14" s="533">
        <f t="shared" si="4"/>
        <v>0</v>
      </c>
      <c r="AI14" s="42">
        <f>'t1'!AK14</f>
        <v>0</v>
      </c>
    </row>
    <row r="15" spans="1:36" ht="12" customHeight="1" x14ac:dyDescent="0.2">
      <c r="A15" s="34" t="str">
        <f>'t1'!A15</f>
        <v>ALTE SPECIALIZZ. IN D.O. ART.110 C.1 TUEL</v>
      </c>
      <c r="B15" s="237" t="str">
        <f>'t1'!B15</f>
        <v>0D0I95</v>
      </c>
      <c r="C15" s="530">
        <f t="shared" si="1"/>
        <v>0</v>
      </c>
      <c r="D15" s="531">
        <f t="shared" si="2"/>
        <v>0</v>
      </c>
      <c r="E15" s="531">
        <f t="shared" si="2"/>
        <v>0</v>
      </c>
      <c r="F15" s="531">
        <f t="shared" si="2"/>
        <v>0</v>
      </c>
      <c r="G15" s="531">
        <f t="shared" si="0"/>
        <v>0</v>
      </c>
      <c r="H15" s="531">
        <f t="shared" si="0"/>
        <v>0</v>
      </c>
      <c r="I15" s="532">
        <f t="shared" si="0"/>
        <v>0</v>
      </c>
      <c r="J15" s="533">
        <f t="shared" si="3"/>
        <v>0</v>
      </c>
      <c r="K15" s="42">
        <f>'t1'!M15</f>
        <v>0</v>
      </c>
      <c r="AA15" s="530"/>
      <c r="AB15" s="534"/>
      <c r="AC15" s="534"/>
      <c r="AD15" s="531"/>
      <c r="AE15" s="534"/>
      <c r="AF15" s="534"/>
      <c r="AG15" s="535"/>
      <c r="AH15" s="533">
        <f t="shared" si="4"/>
        <v>0</v>
      </c>
      <c r="AI15" s="42">
        <f>'t1'!AK15</f>
        <v>0</v>
      </c>
    </row>
    <row r="16" spans="1:36" ht="12" customHeight="1" x14ac:dyDescent="0.2">
      <c r="A16" s="34" t="str">
        <f>'t1'!A16</f>
        <v>POSIZIONE ECONOMICA D7</v>
      </c>
      <c r="B16" s="237" t="str">
        <f>'t1'!B16</f>
        <v>0D7000</v>
      </c>
      <c r="C16" s="530">
        <f t="shared" si="1"/>
        <v>0</v>
      </c>
      <c r="D16" s="531">
        <f t="shared" si="2"/>
        <v>0</v>
      </c>
      <c r="E16" s="531">
        <f t="shared" si="2"/>
        <v>0</v>
      </c>
      <c r="F16" s="531">
        <f t="shared" si="2"/>
        <v>0</v>
      </c>
      <c r="G16" s="531">
        <f t="shared" si="0"/>
        <v>0</v>
      </c>
      <c r="H16" s="531">
        <f t="shared" si="0"/>
        <v>0</v>
      </c>
      <c r="I16" s="532">
        <f t="shared" si="0"/>
        <v>0</v>
      </c>
      <c r="J16" s="533">
        <f t="shared" si="3"/>
        <v>0</v>
      </c>
      <c r="K16" s="42">
        <f>'t1'!M16</f>
        <v>0</v>
      </c>
      <c r="AA16" s="530"/>
      <c r="AB16" s="534"/>
      <c r="AC16" s="534"/>
      <c r="AD16" s="531"/>
      <c r="AE16" s="534"/>
      <c r="AF16" s="534"/>
      <c r="AG16" s="535"/>
      <c r="AH16" s="533">
        <f t="shared" si="4"/>
        <v>0</v>
      </c>
      <c r="AI16" s="42">
        <f>'t1'!AK16</f>
        <v>0</v>
      </c>
    </row>
    <row r="17" spans="1:35" ht="12" customHeight="1" x14ac:dyDescent="0.2">
      <c r="A17" s="34" t="str">
        <f>'t1'!A17</f>
        <v>POSIZIONE ECONOMICA D6</v>
      </c>
      <c r="B17" s="237" t="str">
        <f>'t1'!B17</f>
        <v>099000</v>
      </c>
      <c r="C17" s="530">
        <f t="shared" si="1"/>
        <v>92.71</v>
      </c>
      <c r="D17" s="531">
        <f t="shared" si="2"/>
        <v>227665</v>
      </c>
      <c r="E17" s="531">
        <f t="shared" si="2"/>
        <v>574</v>
      </c>
      <c r="F17" s="531">
        <f t="shared" si="2"/>
        <v>0</v>
      </c>
      <c r="G17" s="531">
        <f t="shared" si="0"/>
        <v>23398</v>
      </c>
      <c r="H17" s="531">
        <f t="shared" si="0"/>
        <v>4187</v>
      </c>
      <c r="I17" s="532">
        <f t="shared" si="0"/>
        <v>0</v>
      </c>
      <c r="J17" s="533">
        <f t="shared" si="3"/>
        <v>255824</v>
      </c>
      <c r="K17" s="42">
        <f>'t1'!M17</f>
        <v>1</v>
      </c>
      <c r="AA17" s="530">
        <v>92.71</v>
      </c>
      <c r="AB17" s="534">
        <v>227665</v>
      </c>
      <c r="AC17" s="534">
        <v>574</v>
      </c>
      <c r="AD17" s="531"/>
      <c r="AE17" s="534">
        <v>23398</v>
      </c>
      <c r="AF17" s="534">
        <v>4187</v>
      </c>
      <c r="AG17" s="535"/>
      <c r="AH17" s="533">
        <f t="shared" si="4"/>
        <v>255824</v>
      </c>
      <c r="AI17" s="42">
        <f>'t1'!AK17</f>
        <v>1</v>
      </c>
    </row>
    <row r="18" spans="1:35" ht="12" customHeight="1" x14ac:dyDescent="0.2">
      <c r="A18" s="34" t="str">
        <f>'t1'!A18</f>
        <v>POSIZIONE ECONOMICA D5</v>
      </c>
      <c r="B18" s="237" t="str">
        <f>'t1'!B18</f>
        <v>0D5000</v>
      </c>
      <c r="C18" s="530">
        <f t="shared" si="1"/>
        <v>95.5</v>
      </c>
      <c r="D18" s="531">
        <f t="shared" si="2"/>
        <v>219355</v>
      </c>
      <c r="E18" s="531">
        <f t="shared" si="2"/>
        <v>1205</v>
      </c>
      <c r="F18" s="531">
        <f t="shared" si="2"/>
        <v>0</v>
      </c>
      <c r="G18" s="531">
        <f t="shared" si="0"/>
        <v>18486</v>
      </c>
      <c r="H18" s="531">
        <f t="shared" si="0"/>
        <v>3963</v>
      </c>
      <c r="I18" s="532">
        <f t="shared" si="0"/>
        <v>0</v>
      </c>
      <c r="J18" s="533">
        <f t="shared" si="3"/>
        <v>243009</v>
      </c>
      <c r="K18" s="42">
        <f>'t1'!M18</f>
        <v>1</v>
      </c>
      <c r="AA18" s="530">
        <v>95.5</v>
      </c>
      <c r="AB18" s="534">
        <v>219355</v>
      </c>
      <c r="AC18" s="534">
        <v>1205</v>
      </c>
      <c r="AD18" s="531"/>
      <c r="AE18" s="534">
        <v>18486</v>
      </c>
      <c r="AF18" s="534">
        <v>3963</v>
      </c>
      <c r="AG18" s="535"/>
      <c r="AH18" s="533">
        <f t="shared" si="4"/>
        <v>243009</v>
      </c>
      <c r="AI18" s="42">
        <f>'t1'!AK18</f>
        <v>1</v>
      </c>
    </row>
    <row r="19" spans="1:35" ht="12" customHeight="1" x14ac:dyDescent="0.2">
      <c r="A19" s="34" t="str">
        <f>'t1'!A19</f>
        <v>POSIZIONE ECONOMICA D4</v>
      </c>
      <c r="B19" s="237" t="str">
        <f>'t1'!B19</f>
        <v>0D4000</v>
      </c>
      <c r="C19" s="530">
        <f t="shared" si="1"/>
        <v>10</v>
      </c>
      <c r="D19" s="531">
        <f t="shared" si="2"/>
        <v>21987</v>
      </c>
      <c r="E19" s="531">
        <f t="shared" si="2"/>
        <v>0</v>
      </c>
      <c r="F19" s="531">
        <f t="shared" si="2"/>
        <v>0</v>
      </c>
      <c r="G19" s="531">
        <f t="shared" si="0"/>
        <v>1843</v>
      </c>
      <c r="H19" s="531">
        <f t="shared" si="0"/>
        <v>405</v>
      </c>
      <c r="I19" s="532">
        <f t="shared" si="0"/>
        <v>0</v>
      </c>
      <c r="J19" s="533">
        <f t="shared" si="3"/>
        <v>24235</v>
      </c>
      <c r="K19" s="42">
        <f>'t1'!M19</f>
        <v>1</v>
      </c>
      <c r="AA19" s="530">
        <v>10</v>
      </c>
      <c r="AB19" s="534">
        <v>21987</v>
      </c>
      <c r="AC19" s="534"/>
      <c r="AD19" s="531"/>
      <c r="AE19" s="534">
        <v>1843</v>
      </c>
      <c r="AF19" s="534">
        <v>405</v>
      </c>
      <c r="AG19" s="535"/>
      <c r="AH19" s="533">
        <f t="shared" si="4"/>
        <v>24235</v>
      </c>
      <c r="AI19" s="42">
        <f>'t1'!AK19</f>
        <v>1</v>
      </c>
    </row>
    <row r="20" spans="1:35" ht="12" customHeight="1" x14ac:dyDescent="0.2">
      <c r="A20" s="34" t="str">
        <f>'t1'!A20</f>
        <v>POSIZIONE ECONOMICA D3</v>
      </c>
      <c r="B20" s="237" t="str">
        <f>'t1'!B20</f>
        <v>050000</v>
      </c>
      <c r="C20" s="530">
        <f t="shared" si="1"/>
        <v>32.659999999999997</v>
      </c>
      <c r="D20" s="531">
        <f t="shared" si="2"/>
        <v>68852</v>
      </c>
      <c r="E20" s="531">
        <f t="shared" si="2"/>
        <v>0</v>
      </c>
      <c r="F20" s="531">
        <f t="shared" si="2"/>
        <v>0</v>
      </c>
      <c r="G20" s="531">
        <f t="shared" si="0"/>
        <v>5759</v>
      </c>
      <c r="H20" s="531">
        <f t="shared" si="0"/>
        <v>1347</v>
      </c>
      <c r="I20" s="532">
        <f t="shared" si="0"/>
        <v>0</v>
      </c>
      <c r="J20" s="533">
        <f t="shared" si="3"/>
        <v>75958</v>
      </c>
      <c r="K20" s="42">
        <f>'t1'!M20</f>
        <v>1</v>
      </c>
      <c r="AA20" s="530">
        <v>32.659999999999997</v>
      </c>
      <c r="AB20" s="534">
        <v>68852</v>
      </c>
      <c r="AC20" s="534"/>
      <c r="AD20" s="531"/>
      <c r="AE20" s="534">
        <v>5759</v>
      </c>
      <c r="AF20" s="534">
        <v>1347</v>
      </c>
      <c r="AG20" s="535"/>
      <c r="AH20" s="533">
        <f t="shared" si="4"/>
        <v>75958</v>
      </c>
      <c r="AI20" s="42">
        <f>'t1'!AK20</f>
        <v>1</v>
      </c>
    </row>
    <row r="21" spans="1:35" ht="12" customHeight="1" x14ac:dyDescent="0.2">
      <c r="A21" s="34" t="str">
        <f>'t1'!A21</f>
        <v>POSIZIONE ECONOMICA D2</v>
      </c>
      <c r="B21" s="237" t="str">
        <f>'t1'!B21</f>
        <v>049000</v>
      </c>
      <c r="C21" s="530">
        <f t="shared" si="1"/>
        <v>106</v>
      </c>
      <c r="D21" s="531">
        <f t="shared" si="2"/>
        <v>203925</v>
      </c>
      <c r="E21" s="531">
        <f t="shared" si="2"/>
        <v>939</v>
      </c>
      <c r="F21" s="531">
        <f t="shared" si="2"/>
        <v>0</v>
      </c>
      <c r="G21" s="531">
        <f t="shared" si="0"/>
        <v>17171</v>
      </c>
      <c r="H21" s="531">
        <f t="shared" si="0"/>
        <v>3754</v>
      </c>
      <c r="I21" s="532">
        <f t="shared" si="0"/>
        <v>0</v>
      </c>
      <c r="J21" s="533">
        <f t="shared" si="3"/>
        <v>225789</v>
      </c>
      <c r="K21" s="42">
        <f>'t1'!M21</f>
        <v>1</v>
      </c>
      <c r="AA21" s="530">
        <v>106</v>
      </c>
      <c r="AB21" s="534">
        <v>203925</v>
      </c>
      <c r="AC21" s="534">
        <v>939</v>
      </c>
      <c r="AD21" s="531"/>
      <c r="AE21" s="534">
        <v>17171</v>
      </c>
      <c r="AF21" s="534">
        <v>3754</v>
      </c>
      <c r="AG21" s="535"/>
      <c r="AH21" s="533">
        <f t="shared" si="4"/>
        <v>225789</v>
      </c>
      <c r="AI21" s="42">
        <f>'t1'!AK21</f>
        <v>1</v>
      </c>
    </row>
    <row r="22" spans="1:35" ht="12" customHeight="1" x14ac:dyDescent="0.2">
      <c r="A22" s="34" t="str">
        <f>'t1'!A22</f>
        <v>POSIZIONE ECONOMICA D1</v>
      </c>
      <c r="B22" s="237" t="str">
        <f>'t1'!B22</f>
        <v>0D1000</v>
      </c>
      <c r="C22" s="530">
        <f t="shared" si="1"/>
        <v>0</v>
      </c>
      <c r="D22" s="531">
        <f t="shared" si="2"/>
        <v>0</v>
      </c>
      <c r="E22" s="531">
        <f t="shared" si="2"/>
        <v>0</v>
      </c>
      <c r="F22" s="531">
        <f t="shared" si="2"/>
        <v>0</v>
      </c>
      <c r="G22" s="531">
        <f t="shared" si="0"/>
        <v>0</v>
      </c>
      <c r="H22" s="531">
        <f t="shared" si="0"/>
        <v>0</v>
      </c>
      <c r="I22" s="532">
        <f t="shared" si="0"/>
        <v>0</v>
      </c>
      <c r="J22" s="533">
        <f t="shared" si="3"/>
        <v>0</v>
      </c>
      <c r="K22" s="42">
        <f>'t1'!M22</f>
        <v>0</v>
      </c>
      <c r="AA22" s="530"/>
      <c r="AB22" s="534"/>
      <c r="AC22" s="534"/>
      <c r="AD22" s="531"/>
      <c r="AE22" s="534"/>
      <c r="AF22" s="534"/>
      <c r="AG22" s="535"/>
      <c r="AH22" s="533">
        <f t="shared" si="4"/>
        <v>0</v>
      </c>
      <c r="AI22" s="42">
        <f>'t1'!AK22</f>
        <v>0</v>
      </c>
    </row>
    <row r="23" spans="1:35" ht="12" customHeight="1" x14ac:dyDescent="0.2">
      <c r="A23" s="34" t="str">
        <f>'t1'!A23</f>
        <v>POSIZIONE ECONOMICA C6</v>
      </c>
      <c r="B23" s="237" t="str">
        <f>'t1'!B23</f>
        <v>097000</v>
      </c>
      <c r="C23" s="530">
        <f t="shared" si="1"/>
        <v>0</v>
      </c>
      <c r="D23" s="531">
        <f t="shared" si="2"/>
        <v>0</v>
      </c>
      <c r="E23" s="531">
        <f t="shared" si="2"/>
        <v>0</v>
      </c>
      <c r="F23" s="531">
        <f t="shared" si="2"/>
        <v>0</v>
      </c>
      <c r="G23" s="531">
        <f t="shared" si="0"/>
        <v>0</v>
      </c>
      <c r="H23" s="531">
        <f t="shared" si="0"/>
        <v>0</v>
      </c>
      <c r="I23" s="532">
        <f t="shared" si="0"/>
        <v>0</v>
      </c>
      <c r="J23" s="533">
        <f t="shared" si="3"/>
        <v>0</v>
      </c>
      <c r="K23" s="42">
        <f>'t1'!M23</f>
        <v>0</v>
      </c>
      <c r="AA23" s="530"/>
      <c r="AB23" s="534"/>
      <c r="AC23" s="534"/>
      <c r="AD23" s="531"/>
      <c r="AE23" s="534"/>
      <c r="AF23" s="534"/>
      <c r="AG23" s="535"/>
      <c r="AH23" s="533">
        <f t="shared" si="4"/>
        <v>0</v>
      </c>
      <c r="AI23" s="42">
        <f>'t1'!AK23</f>
        <v>0</v>
      </c>
    </row>
    <row r="24" spans="1:35" ht="12" customHeight="1" x14ac:dyDescent="0.2">
      <c r="A24" s="34" t="str">
        <f>'t1'!A24</f>
        <v>POSIZIONE ECONOMICA C5</v>
      </c>
      <c r="B24" s="237" t="str">
        <f>'t1'!B24</f>
        <v>046000</v>
      </c>
      <c r="C24" s="530">
        <f t="shared" si="1"/>
        <v>515.62</v>
      </c>
      <c r="D24" s="531">
        <f t="shared" si="2"/>
        <v>978275</v>
      </c>
      <c r="E24" s="531">
        <f t="shared" si="2"/>
        <v>8231</v>
      </c>
      <c r="F24" s="531">
        <f t="shared" si="2"/>
        <v>0</v>
      </c>
      <c r="G24" s="531">
        <f t="shared" si="0"/>
        <v>82832</v>
      </c>
      <c r="H24" s="531">
        <f t="shared" si="0"/>
        <v>18288</v>
      </c>
      <c r="I24" s="532">
        <f t="shared" si="0"/>
        <v>46</v>
      </c>
      <c r="J24" s="533">
        <f t="shared" si="3"/>
        <v>1087580</v>
      </c>
      <c r="K24" s="42">
        <f>'t1'!M24</f>
        <v>1</v>
      </c>
      <c r="AA24" s="530">
        <v>515.62</v>
      </c>
      <c r="AB24" s="534">
        <v>978275</v>
      </c>
      <c r="AC24" s="534">
        <v>8231</v>
      </c>
      <c r="AD24" s="531"/>
      <c r="AE24" s="534">
        <v>82832</v>
      </c>
      <c r="AF24" s="534">
        <v>18288</v>
      </c>
      <c r="AG24" s="535">
        <v>46</v>
      </c>
      <c r="AH24" s="533">
        <f t="shared" si="4"/>
        <v>1087580</v>
      </c>
      <c r="AI24" s="42">
        <f>'t1'!AK24</f>
        <v>1</v>
      </c>
    </row>
    <row r="25" spans="1:35" ht="12" customHeight="1" x14ac:dyDescent="0.2">
      <c r="A25" s="34" t="str">
        <f>'t1'!A25</f>
        <v>POSIZIONE ECONOMICA C4</v>
      </c>
      <c r="B25" s="237" t="str">
        <f>'t1'!B25</f>
        <v>045000</v>
      </c>
      <c r="C25" s="530">
        <f t="shared" si="1"/>
        <v>21.81</v>
      </c>
      <c r="D25" s="531">
        <f t="shared" si="2"/>
        <v>39903</v>
      </c>
      <c r="E25" s="531">
        <f t="shared" si="2"/>
        <v>0</v>
      </c>
      <c r="F25" s="531">
        <f t="shared" si="2"/>
        <v>0</v>
      </c>
      <c r="G25" s="531">
        <f t="shared" si="0"/>
        <v>3351</v>
      </c>
      <c r="H25" s="531">
        <f t="shared" si="0"/>
        <v>1329</v>
      </c>
      <c r="I25" s="532">
        <f t="shared" si="0"/>
        <v>0</v>
      </c>
      <c r="J25" s="533">
        <f t="shared" si="3"/>
        <v>44583</v>
      </c>
      <c r="K25" s="42">
        <f>'t1'!M25</f>
        <v>1</v>
      </c>
      <c r="AA25" s="530">
        <v>21.81</v>
      </c>
      <c r="AB25" s="534">
        <v>39903</v>
      </c>
      <c r="AC25" s="534"/>
      <c r="AD25" s="531"/>
      <c r="AE25" s="534">
        <v>3351</v>
      </c>
      <c r="AF25" s="534">
        <v>1329</v>
      </c>
      <c r="AG25" s="535"/>
      <c r="AH25" s="533">
        <f t="shared" si="4"/>
        <v>44583</v>
      </c>
      <c r="AI25" s="42">
        <f>'t1'!AK25</f>
        <v>1</v>
      </c>
    </row>
    <row r="26" spans="1:35" ht="12" customHeight="1" x14ac:dyDescent="0.2">
      <c r="A26" s="34" t="str">
        <f>'t1'!A26</f>
        <v>POSIZIONE ECONOMICA C3</v>
      </c>
      <c r="B26" s="237" t="str">
        <f>'t1'!B26</f>
        <v>043000</v>
      </c>
      <c r="C26" s="530">
        <f t="shared" si="1"/>
        <v>88</v>
      </c>
      <c r="D26" s="531">
        <f t="shared" si="2"/>
        <v>156098</v>
      </c>
      <c r="E26" s="531">
        <f t="shared" si="2"/>
        <v>1447</v>
      </c>
      <c r="F26" s="531">
        <f t="shared" si="2"/>
        <v>0</v>
      </c>
      <c r="G26" s="531">
        <f t="shared" si="0"/>
        <v>13204</v>
      </c>
      <c r="H26" s="531">
        <f t="shared" si="0"/>
        <v>6786</v>
      </c>
      <c r="I26" s="532">
        <f t="shared" si="0"/>
        <v>0</v>
      </c>
      <c r="J26" s="533">
        <f t="shared" si="3"/>
        <v>177535</v>
      </c>
      <c r="K26" s="42">
        <f>'t1'!M26</f>
        <v>1</v>
      </c>
      <c r="AA26" s="530">
        <v>88</v>
      </c>
      <c r="AB26" s="534">
        <v>156098</v>
      </c>
      <c r="AC26" s="534">
        <v>1447</v>
      </c>
      <c r="AD26" s="531"/>
      <c r="AE26" s="534">
        <v>13204</v>
      </c>
      <c r="AF26" s="534">
        <v>6786</v>
      </c>
      <c r="AG26" s="535"/>
      <c r="AH26" s="533">
        <f t="shared" si="4"/>
        <v>177535</v>
      </c>
      <c r="AI26" s="42">
        <f>'t1'!AK26</f>
        <v>1</v>
      </c>
    </row>
    <row r="27" spans="1:35" ht="12" customHeight="1" x14ac:dyDescent="0.2">
      <c r="A27" s="34" t="str">
        <f>'t1'!A27</f>
        <v>POSIZIONE ECONOMICA C2</v>
      </c>
      <c r="B27" s="237" t="str">
        <f>'t1'!B27</f>
        <v>042000</v>
      </c>
      <c r="C27" s="530">
        <f t="shared" si="1"/>
        <v>33.68</v>
      </c>
      <c r="D27" s="531">
        <f t="shared" si="2"/>
        <v>58108</v>
      </c>
      <c r="E27" s="531">
        <f t="shared" si="2"/>
        <v>0</v>
      </c>
      <c r="F27" s="531">
        <f t="shared" si="2"/>
        <v>0</v>
      </c>
      <c r="G27" s="531">
        <f t="shared" si="0"/>
        <v>4727</v>
      </c>
      <c r="H27" s="531">
        <f t="shared" si="0"/>
        <v>1140</v>
      </c>
      <c r="I27" s="532">
        <f t="shared" si="0"/>
        <v>0</v>
      </c>
      <c r="J27" s="533">
        <f t="shared" si="3"/>
        <v>63975</v>
      </c>
      <c r="K27" s="42">
        <f>'t1'!M27</f>
        <v>0</v>
      </c>
      <c r="AA27" s="530">
        <v>33.68</v>
      </c>
      <c r="AB27" s="534">
        <v>58108</v>
      </c>
      <c r="AC27" s="534"/>
      <c r="AD27" s="531"/>
      <c r="AE27" s="534">
        <v>4727</v>
      </c>
      <c r="AF27" s="534">
        <v>1140</v>
      </c>
      <c r="AG27" s="535"/>
      <c r="AH27" s="533">
        <f t="shared" si="4"/>
        <v>63975</v>
      </c>
      <c r="AI27" s="42">
        <f>'t1'!AK27</f>
        <v>0</v>
      </c>
    </row>
    <row r="28" spans="1:35" ht="12" customHeight="1" x14ac:dyDescent="0.2">
      <c r="A28" s="34" t="str">
        <f>'t1'!A28</f>
        <v>POSIZIONE ECONOMICA C1</v>
      </c>
      <c r="B28" s="237" t="str">
        <f>'t1'!B28</f>
        <v>0C1000</v>
      </c>
      <c r="C28" s="530">
        <f t="shared" si="1"/>
        <v>0</v>
      </c>
      <c r="D28" s="531">
        <f t="shared" si="2"/>
        <v>0</v>
      </c>
      <c r="E28" s="531">
        <f t="shared" si="2"/>
        <v>0</v>
      </c>
      <c r="F28" s="531">
        <f t="shared" si="2"/>
        <v>0</v>
      </c>
      <c r="G28" s="531">
        <f t="shared" si="0"/>
        <v>0</v>
      </c>
      <c r="H28" s="531">
        <f t="shared" si="0"/>
        <v>0</v>
      </c>
      <c r="I28" s="532">
        <f t="shared" si="0"/>
        <v>0</v>
      </c>
      <c r="J28" s="533">
        <f t="shared" si="3"/>
        <v>0</v>
      </c>
      <c r="K28" s="42">
        <f>'t1'!M28</f>
        <v>0</v>
      </c>
      <c r="AA28" s="530"/>
      <c r="AB28" s="534"/>
      <c r="AC28" s="534"/>
      <c r="AD28" s="531"/>
      <c r="AE28" s="534"/>
      <c r="AF28" s="534"/>
      <c r="AG28" s="535"/>
      <c r="AH28" s="533">
        <f t="shared" si="4"/>
        <v>0</v>
      </c>
      <c r="AI28" s="42">
        <f>'t1'!AK28</f>
        <v>0</v>
      </c>
    </row>
    <row r="29" spans="1:35" ht="12" customHeight="1" x14ac:dyDescent="0.2">
      <c r="A29" s="34" t="str">
        <f>'t1'!A29</f>
        <v>POSIZIONE ECONOMICA B8</v>
      </c>
      <c r="B29" s="237" t="str">
        <f>'t1'!B29</f>
        <v>0B8000</v>
      </c>
      <c r="C29" s="530">
        <f t="shared" si="1"/>
        <v>0</v>
      </c>
      <c r="D29" s="531">
        <f t="shared" si="2"/>
        <v>0</v>
      </c>
      <c r="E29" s="531">
        <f t="shared" si="2"/>
        <v>0</v>
      </c>
      <c r="F29" s="531">
        <f t="shared" si="2"/>
        <v>0</v>
      </c>
      <c r="G29" s="531">
        <f t="shared" si="0"/>
        <v>0</v>
      </c>
      <c r="H29" s="531">
        <f t="shared" si="0"/>
        <v>0</v>
      </c>
      <c r="I29" s="532">
        <f t="shared" si="0"/>
        <v>0</v>
      </c>
      <c r="J29" s="533">
        <f t="shared" si="3"/>
        <v>0</v>
      </c>
      <c r="K29" s="42">
        <f>'t1'!M29</f>
        <v>0</v>
      </c>
      <c r="AA29" s="530"/>
      <c r="AB29" s="534"/>
      <c r="AC29" s="534"/>
      <c r="AD29" s="531"/>
      <c r="AE29" s="534"/>
      <c r="AF29" s="534"/>
      <c r="AG29" s="535"/>
      <c r="AH29" s="533">
        <f t="shared" si="4"/>
        <v>0</v>
      </c>
      <c r="AI29" s="42">
        <f>'t1'!AK29</f>
        <v>0</v>
      </c>
    </row>
    <row r="30" spans="1:35" ht="12" customHeight="1" x14ac:dyDescent="0.2">
      <c r="A30" s="34" t="str">
        <f>'t1'!A30</f>
        <v xml:space="preserve">POSIZ. ECON. B7 - PROFILO ACCESSO B3  </v>
      </c>
      <c r="B30" s="237" t="str">
        <f>'t1'!B30</f>
        <v>0B7A00</v>
      </c>
      <c r="C30" s="530">
        <f t="shared" si="1"/>
        <v>43</v>
      </c>
      <c r="D30" s="531">
        <f t="shared" si="2"/>
        <v>74030</v>
      </c>
      <c r="E30" s="531">
        <f t="shared" si="2"/>
        <v>1422</v>
      </c>
      <c r="F30" s="531">
        <f t="shared" si="2"/>
        <v>0</v>
      </c>
      <c r="G30" s="531">
        <f t="shared" si="0"/>
        <v>6339</v>
      </c>
      <c r="H30" s="531">
        <f t="shared" si="0"/>
        <v>1461</v>
      </c>
      <c r="I30" s="532">
        <f t="shared" si="0"/>
        <v>20</v>
      </c>
      <c r="J30" s="533">
        <f t="shared" si="3"/>
        <v>83232</v>
      </c>
      <c r="K30" s="42">
        <f>'t1'!M30</f>
        <v>1</v>
      </c>
      <c r="AA30" s="530">
        <v>43</v>
      </c>
      <c r="AB30" s="534">
        <v>74030</v>
      </c>
      <c r="AC30" s="534">
        <v>1422</v>
      </c>
      <c r="AD30" s="531"/>
      <c r="AE30" s="534">
        <v>6339</v>
      </c>
      <c r="AF30" s="534">
        <v>1461</v>
      </c>
      <c r="AG30" s="535">
        <v>20</v>
      </c>
      <c r="AH30" s="533">
        <f t="shared" si="4"/>
        <v>83232</v>
      </c>
      <c r="AI30" s="42">
        <f>'t1'!AK30</f>
        <v>1</v>
      </c>
    </row>
    <row r="31" spans="1:35" ht="12" customHeight="1" x14ac:dyDescent="0.2">
      <c r="A31" s="34" t="str">
        <f>'t1'!A31</f>
        <v>POSIZ. ECON. B7 - PROFILO  ACCESSO B1</v>
      </c>
      <c r="B31" s="237" t="str">
        <f>'t1'!B31</f>
        <v>0B7000</v>
      </c>
      <c r="C31" s="530">
        <f t="shared" si="1"/>
        <v>21</v>
      </c>
      <c r="D31" s="531">
        <f t="shared" si="2"/>
        <v>36139</v>
      </c>
      <c r="E31" s="531">
        <f t="shared" si="2"/>
        <v>222</v>
      </c>
      <c r="F31" s="531">
        <f t="shared" si="2"/>
        <v>0</v>
      </c>
      <c r="G31" s="531">
        <f t="shared" si="0"/>
        <v>3132</v>
      </c>
      <c r="H31" s="531">
        <f t="shared" si="0"/>
        <v>742</v>
      </c>
      <c r="I31" s="532">
        <f t="shared" si="0"/>
        <v>0</v>
      </c>
      <c r="J31" s="533">
        <f t="shared" si="3"/>
        <v>40235</v>
      </c>
      <c r="K31" s="42">
        <f>'t1'!M31</f>
        <v>1</v>
      </c>
      <c r="AA31" s="530">
        <v>21</v>
      </c>
      <c r="AB31" s="534">
        <v>36139</v>
      </c>
      <c r="AC31" s="534">
        <v>222</v>
      </c>
      <c r="AD31" s="531"/>
      <c r="AE31" s="534">
        <v>3132</v>
      </c>
      <c r="AF31" s="534">
        <v>742</v>
      </c>
      <c r="AG31" s="535"/>
      <c r="AH31" s="533">
        <f t="shared" si="4"/>
        <v>40235</v>
      </c>
      <c r="AI31" s="42">
        <f>'t1'!AK31</f>
        <v>1</v>
      </c>
    </row>
    <row r="32" spans="1:35" ht="12" customHeight="1" x14ac:dyDescent="0.2">
      <c r="A32" s="34" t="str">
        <f>'t1'!A32</f>
        <v xml:space="preserve">POSIZ.ECON. B6 PROFILI ACCESSO B3 </v>
      </c>
      <c r="B32" s="237" t="str">
        <f>'t1'!B32</f>
        <v>038490</v>
      </c>
      <c r="C32" s="530">
        <f t="shared" si="1"/>
        <v>0</v>
      </c>
      <c r="D32" s="531">
        <f t="shared" si="2"/>
        <v>0</v>
      </c>
      <c r="E32" s="531">
        <f t="shared" si="2"/>
        <v>0</v>
      </c>
      <c r="F32" s="531">
        <f t="shared" si="2"/>
        <v>0</v>
      </c>
      <c r="G32" s="531">
        <f t="shared" si="0"/>
        <v>0</v>
      </c>
      <c r="H32" s="531">
        <f t="shared" si="0"/>
        <v>0</v>
      </c>
      <c r="I32" s="532">
        <f t="shared" si="0"/>
        <v>0</v>
      </c>
      <c r="J32" s="533">
        <f t="shared" si="3"/>
        <v>0</v>
      </c>
      <c r="K32" s="42">
        <f>'t1'!M32</f>
        <v>1</v>
      </c>
      <c r="AA32" s="530"/>
      <c r="AB32" s="534"/>
      <c r="AC32" s="534"/>
      <c r="AD32" s="531"/>
      <c r="AE32" s="534"/>
      <c r="AF32" s="534"/>
      <c r="AG32" s="535"/>
      <c r="AH32" s="533">
        <f t="shared" si="4"/>
        <v>0</v>
      </c>
      <c r="AI32" s="42">
        <f>'t1'!AK32</f>
        <v>1</v>
      </c>
    </row>
    <row r="33" spans="1:35" ht="12" customHeight="1" x14ac:dyDescent="0.2">
      <c r="A33" s="34" t="str">
        <f>'t1'!A33</f>
        <v>POSIZ.ECON. B6 PROFILI ACCESSO B1</v>
      </c>
      <c r="B33" s="237" t="str">
        <f>'t1'!B33</f>
        <v>038491</v>
      </c>
      <c r="C33" s="530">
        <f t="shared" si="1"/>
        <v>0</v>
      </c>
      <c r="D33" s="531">
        <f t="shared" si="2"/>
        <v>0</v>
      </c>
      <c r="E33" s="531">
        <f t="shared" si="2"/>
        <v>0</v>
      </c>
      <c r="F33" s="531">
        <f t="shared" si="2"/>
        <v>0</v>
      </c>
      <c r="G33" s="531">
        <f t="shared" si="0"/>
        <v>0</v>
      </c>
      <c r="H33" s="531">
        <f t="shared" si="0"/>
        <v>0</v>
      </c>
      <c r="I33" s="532">
        <f t="shared" si="0"/>
        <v>0</v>
      </c>
      <c r="J33" s="533">
        <f t="shared" si="3"/>
        <v>0</v>
      </c>
      <c r="K33" s="42">
        <f>'t1'!M33</f>
        <v>0</v>
      </c>
      <c r="AA33" s="530"/>
      <c r="AB33" s="534"/>
      <c r="AC33" s="534"/>
      <c r="AD33" s="531"/>
      <c r="AE33" s="534"/>
      <c r="AF33" s="534"/>
      <c r="AG33" s="535"/>
      <c r="AH33" s="533">
        <f t="shared" si="4"/>
        <v>0</v>
      </c>
      <c r="AI33" s="42">
        <f>'t1'!AK33</f>
        <v>0</v>
      </c>
    </row>
    <row r="34" spans="1:35" ht="12" customHeight="1" x14ac:dyDescent="0.2">
      <c r="A34" s="34" t="str">
        <f>'t1'!A34</f>
        <v>POSIZ.ECON. B5 PROFILI ACCESSO B3 -</v>
      </c>
      <c r="B34" s="237" t="str">
        <f>'t1'!B34</f>
        <v>037492</v>
      </c>
      <c r="C34" s="530">
        <f t="shared" si="1"/>
        <v>25.35</v>
      </c>
      <c r="D34" s="531">
        <f t="shared" si="2"/>
        <v>41223</v>
      </c>
      <c r="E34" s="531">
        <f t="shared" si="2"/>
        <v>0</v>
      </c>
      <c r="F34" s="531">
        <f t="shared" si="2"/>
        <v>0</v>
      </c>
      <c r="G34" s="531">
        <f t="shared" si="0"/>
        <v>3394</v>
      </c>
      <c r="H34" s="531">
        <f t="shared" si="0"/>
        <v>1417</v>
      </c>
      <c r="I34" s="532">
        <f t="shared" si="0"/>
        <v>5538</v>
      </c>
      <c r="J34" s="533">
        <f t="shared" si="3"/>
        <v>40496</v>
      </c>
      <c r="K34" s="42">
        <f>'t1'!M34</f>
        <v>0</v>
      </c>
      <c r="AA34" s="530">
        <v>25.35</v>
      </c>
      <c r="AB34" s="534">
        <v>41223</v>
      </c>
      <c r="AC34" s="534"/>
      <c r="AD34" s="531"/>
      <c r="AE34" s="534">
        <v>3394</v>
      </c>
      <c r="AF34" s="534">
        <v>1417</v>
      </c>
      <c r="AG34" s="535">
        <v>5538</v>
      </c>
      <c r="AH34" s="533">
        <f t="shared" si="4"/>
        <v>40496</v>
      </c>
      <c r="AI34" s="42">
        <f>'t1'!AK34</f>
        <v>0</v>
      </c>
    </row>
    <row r="35" spans="1:35" ht="12" customHeight="1" x14ac:dyDescent="0.2">
      <c r="A35" s="34" t="str">
        <f>'t1'!A35</f>
        <v>POSIZ.ECON. B5 PROFILI ACCESSO B1</v>
      </c>
      <c r="B35" s="237" t="str">
        <f>'t1'!B35</f>
        <v>037493</v>
      </c>
      <c r="C35" s="530">
        <f t="shared" si="1"/>
        <v>12</v>
      </c>
      <c r="D35" s="531">
        <f t="shared" si="2"/>
        <v>19556</v>
      </c>
      <c r="E35" s="531">
        <f t="shared" si="2"/>
        <v>0</v>
      </c>
      <c r="F35" s="531">
        <f t="shared" si="2"/>
        <v>0</v>
      </c>
      <c r="G35" s="531">
        <f t="shared" si="0"/>
        <v>1639</v>
      </c>
      <c r="H35" s="531">
        <f t="shared" si="0"/>
        <v>696</v>
      </c>
      <c r="I35" s="532">
        <f t="shared" si="0"/>
        <v>118</v>
      </c>
      <c r="J35" s="533">
        <f t="shared" si="3"/>
        <v>21773</v>
      </c>
      <c r="K35" s="42">
        <f>'t1'!M35</f>
        <v>1</v>
      </c>
      <c r="AA35" s="530">
        <v>12</v>
      </c>
      <c r="AB35" s="534">
        <v>19556</v>
      </c>
      <c r="AC35" s="534"/>
      <c r="AD35" s="531"/>
      <c r="AE35" s="534">
        <v>1639</v>
      </c>
      <c r="AF35" s="534">
        <v>696</v>
      </c>
      <c r="AG35" s="535">
        <v>118</v>
      </c>
      <c r="AH35" s="533">
        <f t="shared" si="4"/>
        <v>21773</v>
      </c>
      <c r="AI35" s="42">
        <f>'t1'!AK35</f>
        <v>1</v>
      </c>
    </row>
    <row r="36" spans="1:35" ht="12" customHeight="1" x14ac:dyDescent="0.2">
      <c r="A36" s="34" t="str">
        <f>'t1'!A36</f>
        <v xml:space="preserve">POSIZ.ECON. B4 PROFILI ACCESSO B3 </v>
      </c>
      <c r="B36" s="237" t="str">
        <f>'t1'!B36</f>
        <v>036494</v>
      </c>
      <c r="C36" s="530">
        <f t="shared" si="1"/>
        <v>0</v>
      </c>
      <c r="D36" s="531">
        <f t="shared" si="2"/>
        <v>0</v>
      </c>
      <c r="E36" s="531">
        <f t="shared" si="2"/>
        <v>0</v>
      </c>
      <c r="F36" s="531">
        <f t="shared" si="2"/>
        <v>0</v>
      </c>
      <c r="G36" s="531">
        <f t="shared" si="0"/>
        <v>0</v>
      </c>
      <c r="H36" s="531">
        <f t="shared" si="0"/>
        <v>0</v>
      </c>
      <c r="I36" s="532">
        <f t="shared" si="0"/>
        <v>0</v>
      </c>
      <c r="J36" s="533">
        <f t="shared" si="3"/>
        <v>0</v>
      </c>
      <c r="K36" s="42">
        <f>'t1'!M36</f>
        <v>0</v>
      </c>
      <c r="AA36" s="530"/>
      <c r="AB36" s="534"/>
      <c r="AC36" s="534"/>
      <c r="AD36" s="531"/>
      <c r="AE36" s="534"/>
      <c r="AF36" s="534"/>
      <c r="AG36" s="535"/>
      <c r="AH36" s="533">
        <f t="shared" si="4"/>
        <v>0</v>
      </c>
      <c r="AI36" s="42">
        <f>'t1'!AK36</f>
        <v>0</v>
      </c>
    </row>
    <row r="37" spans="1:35" ht="12" customHeight="1" x14ac:dyDescent="0.2">
      <c r="A37" s="34" t="str">
        <f>'t1'!A37</f>
        <v>POSIZ.ECON. B4 PROFILI ACCESSO B1</v>
      </c>
      <c r="B37" s="237" t="str">
        <f>'t1'!B37</f>
        <v>036495</v>
      </c>
      <c r="C37" s="530">
        <f t="shared" si="1"/>
        <v>12</v>
      </c>
      <c r="D37" s="531">
        <f t="shared" si="2"/>
        <v>19232</v>
      </c>
      <c r="E37" s="531">
        <f t="shared" si="2"/>
        <v>0</v>
      </c>
      <c r="F37" s="531">
        <f t="shared" si="2"/>
        <v>0</v>
      </c>
      <c r="G37" s="531">
        <f t="shared" si="0"/>
        <v>1612</v>
      </c>
      <c r="H37" s="531">
        <f t="shared" si="0"/>
        <v>348</v>
      </c>
      <c r="I37" s="532">
        <f t="shared" si="0"/>
        <v>0</v>
      </c>
      <c r="J37" s="533">
        <f t="shared" si="3"/>
        <v>21192</v>
      </c>
      <c r="K37" s="42">
        <f>'t1'!M37</f>
        <v>1</v>
      </c>
      <c r="AA37" s="530">
        <v>12</v>
      </c>
      <c r="AB37" s="534">
        <v>19232</v>
      </c>
      <c r="AC37" s="534"/>
      <c r="AD37" s="531"/>
      <c r="AE37" s="534">
        <v>1612</v>
      </c>
      <c r="AF37" s="534">
        <v>348</v>
      </c>
      <c r="AG37" s="535"/>
      <c r="AH37" s="533">
        <f t="shared" si="4"/>
        <v>21192</v>
      </c>
      <c r="AI37" s="42">
        <f>'t1'!AK37</f>
        <v>1</v>
      </c>
    </row>
    <row r="38" spans="1:35" ht="12" customHeight="1" x14ac:dyDescent="0.2">
      <c r="A38" s="34" t="str">
        <f>'t1'!A38</f>
        <v>POSIZIONE ECONOMICA DI ACCESSO B3</v>
      </c>
      <c r="B38" s="237" t="str">
        <f>'t1'!B38</f>
        <v>055000</v>
      </c>
      <c r="C38" s="530">
        <f t="shared" si="1"/>
        <v>0</v>
      </c>
      <c r="D38" s="531">
        <f t="shared" si="2"/>
        <v>0</v>
      </c>
      <c r="E38" s="531">
        <f t="shared" si="2"/>
        <v>0</v>
      </c>
      <c r="F38" s="531">
        <f t="shared" si="2"/>
        <v>0</v>
      </c>
      <c r="G38" s="531">
        <f t="shared" si="0"/>
        <v>0</v>
      </c>
      <c r="H38" s="531">
        <f t="shared" si="0"/>
        <v>0</v>
      </c>
      <c r="I38" s="532">
        <f t="shared" si="0"/>
        <v>0</v>
      </c>
      <c r="J38" s="533">
        <f t="shared" si="3"/>
        <v>0</v>
      </c>
      <c r="K38" s="42">
        <f>'t1'!M38</f>
        <v>0</v>
      </c>
      <c r="AA38" s="530"/>
      <c r="AB38" s="534"/>
      <c r="AC38" s="534"/>
      <c r="AD38" s="531"/>
      <c r="AE38" s="534"/>
      <c r="AF38" s="534"/>
      <c r="AG38" s="535"/>
      <c r="AH38" s="533">
        <f t="shared" si="4"/>
        <v>0</v>
      </c>
      <c r="AI38" s="42">
        <f>'t1'!AK38</f>
        <v>0</v>
      </c>
    </row>
    <row r="39" spans="1:35" ht="12" customHeight="1" x14ac:dyDescent="0.2">
      <c r="A39" s="34" t="str">
        <f>'t1'!A39</f>
        <v>POSIZIONE ECONOMICA B3</v>
      </c>
      <c r="B39" s="237" t="str">
        <f>'t1'!B39</f>
        <v>034000</v>
      </c>
      <c r="C39" s="530">
        <f t="shared" si="1"/>
        <v>0</v>
      </c>
      <c r="D39" s="531">
        <f t="shared" si="2"/>
        <v>0</v>
      </c>
      <c r="E39" s="531">
        <f t="shared" si="2"/>
        <v>0</v>
      </c>
      <c r="F39" s="531">
        <f t="shared" si="2"/>
        <v>0</v>
      </c>
      <c r="G39" s="531">
        <f t="shared" si="0"/>
        <v>0</v>
      </c>
      <c r="H39" s="531">
        <f t="shared" si="0"/>
        <v>0</v>
      </c>
      <c r="I39" s="532">
        <f t="shared" si="0"/>
        <v>0</v>
      </c>
      <c r="J39" s="533">
        <f t="shared" si="3"/>
        <v>0</v>
      </c>
      <c r="K39" s="42">
        <f>'t1'!M39</f>
        <v>0</v>
      </c>
      <c r="AA39" s="530"/>
      <c r="AB39" s="534"/>
      <c r="AC39" s="534"/>
      <c r="AD39" s="531"/>
      <c r="AE39" s="534"/>
      <c r="AF39" s="534"/>
      <c r="AG39" s="535"/>
      <c r="AH39" s="533">
        <f t="shared" si="4"/>
        <v>0</v>
      </c>
      <c r="AI39" s="42">
        <f>'t1'!AK39</f>
        <v>0</v>
      </c>
    </row>
    <row r="40" spans="1:35" ht="12" customHeight="1" x14ac:dyDescent="0.2">
      <c r="A40" s="34" t="str">
        <f>'t1'!A40</f>
        <v>POSIZIONE ECONOMICA B2</v>
      </c>
      <c r="B40" s="237" t="str">
        <f>'t1'!B40</f>
        <v>032000</v>
      </c>
      <c r="C40" s="530">
        <f t="shared" si="1"/>
        <v>0</v>
      </c>
      <c r="D40" s="531">
        <f t="shared" si="2"/>
        <v>0</v>
      </c>
      <c r="E40" s="531">
        <f t="shared" si="2"/>
        <v>0</v>
      </c>
      <c r="F40" s="531">
        <f t="shared" si="2"/>
        <v>0</v>
      </c>
      <c r="G40" s="531">
        <f t="shared" si="0"/>
        <v>0</v>
      </c>
      <c r="H40" s="531">
        <f t="shared" si="0"/>
        <v>0</v>
      </c>
      <c r="I40" s="532">
        <f t="shared" si="0"/>
        <v>0</v>
      </c>
      <c r="J40" s="533">
        <f t="shared" si="3"/>
        <v>0</v>
      </c>
      <c r="K40" s="42">
        <f>'t1'!M40</f>
        <v>0</v>
      </c>
      <c r="AA40" s="530"/>
      <c r="AB40" s="534"/>
      <c r="AC40" s="534"/>
      <c r="AD40" s="531"/>
      <c r="AE40" s="534"/>
      <c r="AF40" s="534"/>
      <c r="AG40" s="535"/>
      <c r="AH40" s="533">
        <f t="shared" si="4"/>
        <v>0</v>
      </c>
      <c r="AI40" s="42">
        <f>'t1'!AK40</f>
        <v>0</v>
      </c>
    </row>
    <row r="41" spans="1:35" ht="12" customHeight="1" x14ac:dyDescent="0.2">
      <c r="A41" s="34" t="str">
        <f>'t1'!A41</f>
        <v>POSIZIONE ECONOMICA DI ACCESSO B1</v>
      </c>
      <c r="B41" s="237" t="str">
        <f>'t1'!B41</f>
        <v>054000</v>
      </c>
      <c r="C41" s="530">
        <f t="shared" si="1"/>
        <v>0</v>
      </c>
      <c r="D41" s="531">
        <f t="shared" si="2"/>
        <v>0</v>
      </c>
      <c r="E41" s="531">
        <f t="shared" si="2"/>
        <v>0</v>
      </c>
      <c r="F41" s="531">
        <f t="shared" si="2"/>
        <v>0</v>
      </c>
      <c r="G41" s="531">
        <f t="shared" si="0"/>
        <v>0</v>
      </c>
      <c r="H41" s="531">
        <f t="shared" si="0"/>
        <v>0</v>
      </c>
      <c r="I41" s="532">
        <f t="shared" si="0"/>
        <v>0</v>
      </c>
      <c r="J41" s="533">
        <f t="shared" si="3"/>
        <v>0</v>
      </c>
      <c r="K41" s="42">
        <f>'t1'!M41</f>
        <v>0</v>
      </c>
      <c r="AA41" s="530"/>
      <c r="AB41" s="534"/>
      <c r="AC41" s="534"/>
      <c r="AD41" s="531"/>
      <c r="AE41" s="534"/>
      <c r="AF41" s="534"/>
      <c r="AG41" s="535"/>
      <c r="AH41" s="533">
        <f t="shared" si="4"/>
        <v>0</v>
      </c>
      <c r="AI41" s="42">
        <f>'t1'!AK41</f>
        <v>0</v>
      </c>
    </row>
    <row r="42" spans="1:35" ht="12" customHeight="1" x14ac:dyDescent="0.2">
      <c r="A42" s="34" t="str">
        <f>'t1'!A42</f>
        <v>POSIZIONE ECONOMICA A6</v>
      </c>
      <c r="B42" s="237" t="str">
        <f>'t1'!B42</f>
        <v>0A6000</v>
      </c>
      <c r="C42" s="530">
        <f t="shared" si="1"/>
        <v>0</v>
      </c>
      <c r="D42" s="531">
        <f t="shared" si="2"/>
        <v>0</v>
      </c>
      <c r="E42" s="531">
        <f t="shared" si="2"/>
        <v>0</v>
      </c>
      <c r="F42" s="531">
        <f t="shared" si="2"/>
        <v>0</v>
      </c>
      <c r="G42" s="531">
        <f t="shared" si="0"/>
        <v>0</v>
      </c>
      <c r="H42" s="531">
        <f t="shared" si="0"/>
        <v>0</v>
      </c>
      <c r="I42" s="532">
        <f t="shared" si="0"/>
        <v>0</v>
      </c>
      <c r="J42" s="533">
        <f t="shared" si="3"/>
        <v>0</v>
      </c>
      <c r="K42" s="42">
        <f>'t1'!M42</f>
        <v>0</v>
      </c>
      <c r="AA42" s="530"/>
      <c r="AB42" s="534"/>
      <c r="AC42" s="534"/>
      <c r="AD42" s="531"/>
      <c r="AE42" s="534"/>
      <c r="AF42" s="534"/>
      <c r="AG42" s="535"/>
      <c r="AH42" s="533">
        <f t="shared" si="4"/>
        <v>0</v>
      </c>
      <c r="AI42" s="42">
        <f>'t1'!AK42</f>
        <v>0</v>
      </c>
    </row>
    <row r="43" spans="1:35" ht="12" customHeight="1" x14ac:dyDescent="0.2">
      <c r="A43" s="34" t="str">
        <f>'t1'!A43</f>
        <v>POSIZIONE ECONOMICA A5</v>
      </c>
      <c r="B43" s="237" t="str">
        <f>'t1'!B43</f>
        <v>0A5000</v>
      </c>
      <c r="C43" s="530">
        <f t="shared" si="1"/>
        <v>16.63</v>
      </c>
      <c r="D43" s="531">
        <f t="shared" si="2"/>
        <v>25267</v>
      </c>
      <c r="E43" s="531">
        <f t="shared" si="2"/>
        <v>503</v>
      </c>
      <c r="F43" s="531">
        <f t="shared" si="2"/>
        <v>0</v>
      </c>
      <c r="G43" s="531">
        <f t="shared" si="0"/>
        <v>2163</v>
      </c>
      <c r="H43" s="531">
        <f t="shared" si="0"/>
        <v>499</v>
      </c>
      <c r="I43" s="532">
        <f t="shared" si="0"/>
        <v>0</v>
      </c>
      <c r="J43" s="533">
        <f t="shared" si="3"/>
        <v>28432</v>
      </c>
      <c r="K43" s="42">
        <f>'t1'!M43</f>
        <v>1</v>
      </c>
      <c r="AA43" s="530">
        <v>16.63</v>
      </c>
      <c r="AB43" s="534">
        <v>25267</v>
      </c>
      <c r="AC43" s="534">
        <v>503</v>
      </c>
      <c r="AD43" s="531"/>
      <c r="AE43" s="534">
        <v>2163</v>
      </c>
      <c r="AF43" s="534">
        <v>499</v>
      </c>
      <c r="AG43" s="535"/>
      <c r="AH43" s="533">
        <f t="shared" si="4"/>
        <v>28432</v>
      </c>
      <c r="AI43" s="42">
        <f>'t1'!AK43</f>
        <v>1</v>
      </c>
    </row>
    <row r="44" spans="1:35" ht="12" customHeight="1" x14ac:dyDescent="0.2">
      <c r="A44" s="34" t="str">
        <f>'t1'!A44</f>
        <v>POSIZIONE ECONOMICA A4</v>
      </c>
      <c r="B44" s="237" t="str">
        <f>'t1'!B44</f>
        <v>028000</v>
      </c>
      <c r="C44" s="530">
        <f t="shared" si="1"/>
        <v>0</v>
      </c>
      <c r="D44" s="531">
        <f t="shared" si="2"/>
        <v>0</v>
      </c>
      <c r="E44" s="531">
        <f t="shared" si="2"/>
        <v>0</v>
      </c>
      <c r="F44" s="531">
        <f t="shared" si="2"/>
        <v>0</v>
      </c>
      <c r="G44" s="531">
        <f t="shared" si="0"/>
        <v>0</v>
      </c>
      <c r="H44" s="531">
        <f t="shared" si="0"/>
        <v>0</v>
      </c>
      <c r="I44" s="532">
        <f t="shared" si="0"/>
        <v>0</v>
      </c>
      <c r="J44" s="533">
        <f t="shared" si="3"/>
        <v>0</v>
      </c>
      <c r="K44" s="42">
        <f>'t1'!M44</f>
        <v>0</v>
      </c>
      <c r="AA44" s="530"/>
      <c r="AB44" s="534"/>
      <c r="AC44" s="534"/>
      <c r="AD44" s="531"/>
      <c r="AE44" s="534"/>
      <c r="AF44" s="534"/>
      <c r="AG44" s="535"/>
      <c r="AH44" s="533">
        <f t="shared" si="4"/>
        <v>0</v>
      </c>
      <c r="AI44" s="42">
        <f>'t1'!AK44</f>
        <v>0</v>
      </c>
    </row>
    <row r="45" spans="1:35" ht="12" customHeight="1" x14ac:dyDescent="0.2">
      <c r="A45" s="34" t="str">
        <f>'t1'!A45</f>
        <v>POSIZIONE ECONOMICA A3</v>
      </c>
      <c r="B45" s="237" t="str">
        <f>'t1'!B45</f>
        <v>027000</v>
      </c>
      <c r="C45" s="530">
        <f t="shared" si="1"/>
        <v>0</v>
      </c>
      <c r="D45" s="531">
        <f t="shared" si="2"/>
        <v>0</v>
      </c>
      <c r="E45" s="531">
        <f t="shared" si="2"/>
        <v>0</v>
      </c>
      <c r="F45" s="531">
        <f t="shared" si="2"/>
        <v>0</v>
      </c>
      <c r="G45" s="531">
        <f t="shared" si="0"/>
        <v>0</v>
      </c>
      <c r="H45" s="531">
        <f t="shared" si="0"/>
        <v>0</v>
      </c>
      <c r="I45" s="532">
        <f t="shared" si="0"/>
        <v>0</v>
      </c>
      <c r="J45" s="533">
        <f t="shared" si="3"/>
        <v>0</v>
      </c>
      <c r="K45" s="42">
        <f>'t1'!M45</f>
        <v>0</v>
      </c>
      <c r="AA45" s="530"/>
      <c r="AB45" s="534"/>
      <c r="AC45" s="534"/>
      <c r="AD45" s="531"/>
      <c r="AE45" s="534"/>
      <c r="AF45" s="534"/>
      <c r="AG45" s="535"/>
      <c r="AH45" s="533">
        <f t="shared" si="4"/>
        <v>0</v>
      </c>
      <c r="AI45" s="42">
        <f>'t1'!AK45</f>
        <v>0</v>
      </c>
    </row>
    <row r="46" spans="1:35" ht="12" customHeight="1" x14ac:dyDescent="0.2">
      <c r="A46" s="34" t="str">
        <f>'t1'!A46</f>
        <v>POSIZIONE ECONOMICA A2</v>
      </c>
      <c r="B46" s="237" t="str">
        <f>'t1'!B46</f>
        <v>025000</v>
      </c>
      <c r="C46" s="530">
        <f t="shared" si="1"/>
        <v>0</v>
      </c>
      <c r="D46" s="531">
        <f t="shared" si="2"/>
        <v>0</v>
      </c>
      <c r="E46" s="531">
        <f t="shared" si="2"/>
        <v>0</v>
      </c>
      <c r="F46" s="531">
        <f t="shared" si="2"/>
        <v>0</v>
      </c>
      <c r="G46" s="531">
        <f t="shared" si="0"/>
        <v>0</v>
      </c>
      <c r="H46" s="531">
        <f t="shared" si="0"/>
        <v>0</v>
      </c>
      <c r="I46" s="532">
        <f t="shared" si="0"/>
        <v>0</v>
      </c>
      <c r="J46" s="533">
        <f t="shared" si="3"/>
        <v>0</v>
      </c>
      <c r="K46" s="42">
        <f>'t1'!M46</f>
        <v>0</v>
      </c>
      <c r="AA46" s="530"/>
      <c r="AB46" s="534"/>
      <c r="AC46" s="534"/>
      <c r="AD46" s="531"/>
      <c r="AE46" s="534"/>
      <c r="AF46" s="534"/>
      <c r="AG46" s="535"/>
      <c r="AH46" s="533">
        <f t="shared" si="4"/>
        <v>0</v>
      </c>
      <c r="AI46" s="42">
        <f>'t1'!AK46</f>
        <v>0</v>
      </c>
    </row>
    <row r="47" spans="1:35" ht="12" customHeight="1" x14ac:dyDescent="0.2">
      <c r="A47" s="34" t="str">
        <f>'t1'!A47</f>
        <v>POSIZIONE ECONOMICA A1</v>
      </c>
      <c r="B47" s="237" t="str">
        <f>'t1'!B47</f>
        <v>0A1000</v>
      </c>
      <c r="C47" s="530">
        <f t="shared" si="1"/>
        <v>0</v>
      </c>
      <c r="D47" s="531">
        <f t="shared" si="2"/>
        <v>0</v>
      </c>
      <c r="E47" s="531">
        <f t="shared" si="2"/>
        <v>0</v>
      </c>
      <c r="F47" s="531">
        <f t="shared" si="2"/>
        <v>0</v>
      </c>
      <c r="G47" s="531">
        <f t="shared" si="0"/>
        <v>0</v>
      </c>
      <c r="H47" s="531">
        <f t="shared" si="0"/>
        <v>0</v>
      </c>
      <c r="I47" s="532">
        <f t="shared" si="0"/>
        <v>0</v>
      </c>
      <c r="J47" s="533">
        <f t="shared" si="3"/>
        <v>0</v>
      </c>
      <c r="K47" s="42">
        <f>'t1'!M47</f>
        <v>0</v>
      </c>
      <c r="AA47" s="530"/>
      <c r="AB47" s="534"/>
      <c r="AC47" s="534"/>
      <c r="AD47" s="531"/>
      <c r="AE47" s="534"/>
      <c r="AF47" s="534"/>
      <c r="AG47" s="535"/>
      <c r="AH47" s="533">
        <f t="shared" si="4"/>
        <v>0</v>
      </c>
      <c r="AI47" s="42">
        <f>'t1'!AK47</f>
        <v>0</v>
      </c>
    </row>
    <row r="48" spans="1:35" ht="12" customHeight="1" x14ac:dyDescent="0.2">
      <c r="A48" s="34" t="str">
        <f>'t1'!A48</f>
        <v>CONTRATTISTI (a)</v>
      </c>
      <c r="B48" s="237" t="str">
        <f>'t1'!B48</f>
        <v>000061</v>
      </c>
      <c r="C48" s="530">
        <f t="shared" si="1"/>
        <v>0</v>
      </c>
      <c r="D48" s="531">
        <f t="shared" si="2"/>
        <v>0</v>
      </c>
      <c r="E48" s="531">
        <f t="shared" si="2"/>
        <v>0</v>
      </c>
      <c r="F48" s="531">
        <f t="shared" si="2"/>
        <v>0</v>
      </c>
      <c r="G48" s="531">
        <f t="shared" si="0"/>
        <v>0</v>
      </c>
      <c r="H48" s="531">
        <f t="shared" si="0"/>
        <v>0</v>
      </c>
      <c r="I48" s="532">
        <f t="shared" si="0"/>
        <v>0</v>
      </c>
      <c r="J48" s="533">
        <f t="shared" si="3"/>
        <v>0</v>
      </c>
      <c r="K48" s="42">
        <f>'t1'!M48</f>
        <v>0</v>
      </c>
      <c r="AA48" s="530"/>
      <c r="AB48" s="534"/>
      <c r="AC48" s="534"/>
      <c r="AD48" s="531"/>
      <c r="AE48" s="534"/>
      <c r="AF48" s="534"/>
      <c r="AG48" s="535"/>
      <c r="AH48" s="533">
        <f t="shared" si="4"/>
        <v>0</v>
      </c>
      <c r="AI48" s="42">
        <f>'t1'!AK48</f>
        <v>0</v>
      </c>
    </row>
    <row r="49" spans="1:35" ht="12" customHeight="1" thickBot="1" x14ac:dyDescent="0.25">
      <c r="A49" s="34" t="str">
        <f>'t1'!A49</f>
        <v>COLLABORATORE A T.D. ART. 90 TUEL (b)</v>
      </c>
      <c r="B49" s="237" t="str">
        <f>'t1'!B49</f>
        <v>000096</v>
      </c>
      <c r="C49" s="530">
        <f t="shared" si="1"/>
        <v>0</v>
      </c>
      <c r="D49" s="531">
        <f t="shared" si="2"/>
        <v>0</v>
      </c>
      <c r="E49" s="531">
        <f t="shared" si="2"/>
        <v>0</v>
      </c>
      <c r="F49" s="531">
        <f t="shared" si="2"/>
        <v>0</v>
      </c>
      <c r="G49" s="531">
        <f t="shared" si="0"/>
        <v>0</v>
      </c>
      <c r="H49" s="531">
        <f t="shared" si="0"/>
        <v>0</v>
      </c>
      <c r="I49" s="532">
        <f t="shared" si="0"/>
        <v>0</v>
      </c>
      <c r="J49" s="533">
        <f t="shared" si="3"/>
        <v>0</v>
      </c>
      <c r="K49" s="42">
        <f>'t1'!M49</f>
        <v>0</v>
      </c>
      <c r="AA49" s="530"/>
      <c r="AB49" s="534"/>
      <c r="AC49" s="534"/>
      <c r="AD49" s="531"/>
      <c r="AE49" s="534"/>
      <c r="AF49" s="534"/>
      <c r="AG49" s="535"/>
      <c r="AH49" s="533">
        <f t="shared" si="4"/>
        <v>0</v>
      </c>
      <c r="AI49" s="42">
        <f>'t1'!AK49</f>
        <v>0</v>
      </c>
    </row>
    <row r="50" spans="1:35" ht="12" customHeight="1" thickTop="1" thickBot="1" x14ac:dyDescent="0.25">
      <c r="A50" s="536" t="s">
        <v>96</v>
      </c>
      <c r="B50" s="537"/>
      <c r="C50" s="538">
        <f t="shared" ref="C50:J50" si="5">SUM(C6:C49)</f>
        <v>1161.96</v>
      </c>
      <c r="D50" s="539">
        <f t="shared" si="5"/>
        <v>2309553</v>
      </c>
      <c r="E50" s="539">
        <f t="shared" si="5"/>
        <v>14543</v>
      </c>
      <c r="F50" s="539">
        <f t="shared" si="5"/>
        <v>0</v>
      </c>
      <c r="G50" s="539">
        <f t="shared" si="5"/>
        <v>215116</v>
      </c>
      <c r="H50" s="539">
        <f t="shared" si="5"/>
        <v>46362</v>
      </c>
      <c r="I50" s="539">
        <f t="shared" si="5"/>
        <v>5722</v>
      </c>
      <c r="J50" s="540">
        <f t="shared" si="5"/>
        <v>2579852</v>
      </c>
      <c r="AA50" s="541">
        <f t="shared" ref="AA50:AG50" si="6">SUM(AA6:AA49)</f>
        <v>1161.96</v>
      </c>
      <c r="AB50" s="539">
        <f t="shared" si="6"/>
        <v>2309553</v>
      </c>
      <c r="AC50" s="539">
        <f t="shared" si="6"/>
        <v>14543</v>
      </c>
      <c r="AD50" s="539">
        <f t="shared" si="6"/>
        <v>0</v>
      </c>
      <c r="AE50" s="539">
        <f t="shared" si="6"/>
        <v>215116</v>
      </c>
      <c r="AF50" s="539">
        <f t="shared" si="6"/>
        <v>46362</v>
      </c>
      <c r="AG50" s="539">
        <f t="shared" si="6"/>
        <v>5722</v>
      </c>
      <c r="AH50" s="540">
        <f>(AB50+AC50+AD50+AE50+AF50)-AG50</f>
        <v>2579852</v>
      </c>
    </row>
    <row r="51" spans="1:35" s="352" customFormat="1" x14ac:dyDescent="0.2">
      <c r="A51" s="4" t="str">
        <f>'t1'!$A$51</f>
        <v>(a) personale a tempo indeterminato al quale viene applicato un contratto di lavoro di tipo privatistico (es.:tipografico,chimico,edile,metalmeccanico,portierato, ecc.)</v>
      </c>
      <c r="B51" s="52"/>
      <c r="C51" s="4"/>
      <c r="D51" s="4"/>
      <c r="E51" s="4"/>
      <c r="F51" s="4"/>
      <c r="G51" s="4"/>
      <c r="H51" s="4"/>
      <c r="I51" s="4"/>
      <c r="J51" s="4"/>
      <c r="AA51" s="4"/>
      <c r="AB51" s="4"/>
      <c r="AC51" s="4"/>
      <c r="AD51" s="4"/>
      <c r="AE51" s="4"/>
      <c r="AF51" s="4"/>
      <c r="AG51" s="4"/>
      <c r="AH51" s="4"/>
    </row>
    <row r="52" spans="1:35" x14ac:dyDescent="0.2">
      <c r="A52" s="4" t="str">
        <f>'t1'!$A$52</f>
        <v>(b) cfr." istruzioni generali e specifiche di comparto" e "glossario"</v>
      </c>
    </row>
    <row r="53" spans="1:35" x14ac:dyDescent="0.2">
      <c r="A53" s="4" t="s">
        <v>279</v>
      </c>
    </row>
    <row r="54" spans="1:35" x14ac:dyDescent="0.2">
      <c r="A54" s="4" t="s">
        <v>280</v>
      </c>
    </row>
  </sheetData>
  <sheetProtection password="EA98" sheet="1" formatColumns="0" selectLockedCells="1"/>
  <mergeCells count="2">
    <mergeCell ref="H2:J2"/>
    <mergeCell ref="AF2:AH2"/>
  </mergeCells>
  <conditionalFormatting sqref="AE6:AH49 A6:J49">
    <cfRule type="expression" dxfId="3" priority="3" stopIfTrue="1">
      <formula>$K6&gt;0</formula>
    </cfRule>
  </conditionalFormatting>
  <conditionalFormatting sqref="AA6:AC49">
    <cfRule type="expression" dxfId="2" priority="2" stopIfTrue="1">
      <formula>$K6&gt;0</formula>
    </cfRule>
  </conditionalFormatting>
  <conditionalFormatting sqref="AD6:AD49">
    <cfRule type="expression" dxfId="1" priority="1" stopIfTrue="1">
      <formula>$K6&gt;0</formula>
    </cfRule>
  </conditionalFormatting>
  <dataValidations count="2">
    <dataValidation type="decimal" allowBlank="1" showInputMessage="1" showErrorMessage="1" sqref="AA6:AA49">
      <formula1>0</formula1>
      <formula2>99999999</formula2>
    </dataValidation>
    <dataValidation type="whole" allowBlank="1" showInputMessage="1" showErrorMessage="1" errorTitle="ERRORE NEL DATO IMMESSO" error="INSERIRE SOLO NUMERI INTERI" sqref="AB6:AC49 AE6:AG49">
      <formula1>1</formula1>
      <formula2>999999999999</formula2>
    </dataValidation>
  </dataValidations>
  <printOptions horizontalCentered="1" verticalCentered="1"/>
  <pageMargins left="0" right="0" top="0.19685039370078741" bottom="0.15748031496062992" header="0.19685039370078741" footer="0.15748031496062992"/>
  <pageSetup paperSize="9" scale="8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pageSetUpPr fitToPage="1"/>
  </sheetPr>
  <dimension ref="A1:BI56"/>
  <sheetViews>
    <sheetView showGridLines="0" zoomScaleNormal="100" workbookViewId="0">
      <pane xSplit="2" ySplit="5" topLeftCell="AM27" activePane="bottomRight" state="frozen"/>
      <selection activeCell="AB27" sqref="AB27"/>
      <selection pane="topRight" activeCell="AB27" sqref="AB27"/>
      <selection pane="bottomLeft" activeCell="AB27" sqref="AB27"/>
      <selection pane="bottomRight" activeCell="AB27" sqref="AB27"/>
    </sheetView>
  </sheetViews>
  <sheetFormatPr defaultRowHeight="11.25" x14ac:dyDescent="0.2"/>
  <cols>
    <col min="1" max="1" width="43.5" style="4" customWidth="1"/>
    <col min="2" max="2" width="8.6640625" style="52" customWidth="1"/>
    <col min="3" max="15" width="11.5" style="4" hidden="1" customWidth="1"/>
    <col min="16" max="16" width="11.6640625" style="4" hidden="1" customWidth="1"/>
    <col min="17" max="20" width="11.5" style="4" hidden="1" customWidth="1"/>
    <col min="21" max="21" width="14.33203125" style="4" hidden="1" customWidth="1"/>
    <col min="22" max="25" width="11.5" style="4" hidden="1" customWidth="1"/>
    <col min="26" max="35" width="9.33203125" style="4" hidden="1" customWidth="1"/>
    <col min="36" max="48" width="11.5" style="4" customWidth="1"/>
    <col min="49" max="49" width="11.6640625" style="4" customWidth="1"/>
    <col min="50" max="51" width="11.5" style="4" customWidth="1"/>
    <col min="52" max="52" width="15.5" style="4" customWidth="1"/>
    <col min="53" max="53" width="11.5" style="4" customWidth="1"/>
    <col min="54" max="54" width="16.1640625" style="4" bestFit="1" customWidth="1"/>
    <col min="55" max="58" width="11.5" style="4" customWidth="1"/>
    <col min="59" max="59" width="0" style="4" hidden="1" customWidth="1"/>
    <col min="60" max="16384" width="9.33203125" style="4"/>
  </cols>
  <sheetData>
    <row r="1" spans="1:59" ht="36" customHeight="1" x14ac:dyDescent="0.2">
      <c r="A1" s="1" t="str">
        <f>'t1'!A1</f>
        <v>REGIONI ED AUTONOMIE LOCALI - anno 2018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56"/>
      <c r="AV1" s="542"/>
      <c r="BF1" s="56"/>
    </row>
    <row r="2" spans="1:59" ht="27" customHeight="1" thickBot="1" x14ac:dyDescent="0.25">
      <c r="A2" s="57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4"/>
      <c r="AN2" s="543"/>
      <c r="AO2" s="543"/>
      <c r="AP2" s="543"/>
      <c r="AQ2" s="543"/>
      <c r="AR2" s="543"/>
      <c r="AS2" s="543"/>
      <c r="AT2" s="543"/>
      <c r="AU2" s="543"/>
      <c r="AV2" s="543"/>
      <c r="AW2" s="543"/>
      <c r="AX2" s="543"/>
      <c r="AY2" s="543"/>
      <c r="AZ2" s="543"/>
      <c r="BA2" s="543"/>
      <c r="BB2" s="543"/>
      <c r="BC2" s="543"/>
      <c r="BD2" s="543"/>
      <c r="BE2" s="543"/>
      <c r="BF2" s="544"/>
    </row>
    <row r="3" spans="1:59" customFormat="1" ht="13.5" thickBot="1" x14ac:dyDescent="0.25">
      <c r="A3" s="59"/>
      <c r="B3" s="60"/>
      <c r="C3" s="545" t="s">
        <v>264</v>
      </c>
      <c r="D3" s="546"/>
      <c r="E3" s="546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8"/>
      <c r="AJ3" s="545" t="s">
        <v>264</v>
      </c>
      <c r="AK3" s="546"/>
      <c r="AL3" s="546"/>
      <c r="AM3" s="547"/>
      <c r="AN3" s="547"/>
      <c r="AO3" s="547"/>
      <c r="AP3" s="547"/>
      <c r="AQ3" s="547"/>
      <c r="AR3" s="547"/>
      <c r="AS3" s="547"/>
      <c r="AT3" s="547"/>
      <c r="AU3" s="547"/>
      <c r="AV3" s="547"/>
      <c r="AW3" s="547"/>
      <c r="AX3" s="547"/>
      <c r="AY3" s="547"/>
      <c r="AZ3" s="547"/>
      <c r="BA3" s="547"/>
      <c r="BB3" s="547"/>
      <c r="BC3" s="547"/>
      <c r="BD3" s="547"/>
      <c r="BE3" s="547"/>
      <c r="BF3" s="548"/>
    </row>
    <row r="4" spans="1:59" ht="48" customHeight="1" thickTop="1" x14ac:dyDescent="0.2">
      <c r="A4" s="549" t="s">
        <v>200</v>
      </c>
      <c r="B4" s="550" t="s">
        <v>2</v>
      </c>
      <c r="C4" s="551" t="s">
        <v>281</v>
      </c>
      <c r="D4" s="551" t="s">
        <v>282</v>
      </c>
      <c r="E4" s="551" t="s">
        <v>283</v>
      </c>
      <c r="F4" s="552" t="s">
        <v>284</v>
      </c>
      <c r="G4" s="552" t="s">
        <v>285</v>
      </c>
      <c r="H4" s="552" t="s">
        <v>286</v>
      </c>
      <c r="I4" s="552" t="s">
        <v>287</v>
      </c>
      <c r="J4" s="552" t="s">
        <v>288</v>
      </c>
      <c r="K4" s="552" t="s">
        <v>289</v>
      </c>
      <c r="L4" s="552" t="s">
        <v>290</v>
      </c>
      <c r="M4" s="553" t="s">
        <v>291</v>
      </c>
      <c r="N4" s="554" t="s">
        <v>292</v>
      </c>
      <c r="O4" s="554" t="s">
        <v>293</v>
      </c>
      <c r="P4" s="554" t="s">
        <v>294</v>
      </c>
      <c r="Q4" s="554" t="s">
        <v>295</v>
      </c>
      <c r="R4" s="554" t="s">
        <v>296</v>
      </c>
      <c r="S4" s="554" t="s">
        <v>297</v>
      </c>
      <c r="T4" s="554" t="s">
        <v>298</v>
      </c>
      <c r="U4" s="554" t="s">
        <v>299</v>
      </c>
      <c r="V4" s="554" t="s">
        <v>300</v>
      </c>
      <c r="W4" s="554" t="s">
        <v>301</v>
      </c>
      <c r="X4" s="555" t="s">
        <v>302</v>
      </c>
      <c r="Y4" s="556" t="s">
        <v>303</v>
      </c>
      <c r="AJ4" s="551" t="s">
        <v>281</v>
      </c>
      <c r="AK4" s="551" t="s">
        <v>282</v>
      </c>
      <c r="AL4" s="551" t="s">
        <v>283</v>
      </c>
      <c r="AM4" s="552" t="s">
        <v>284</v>
      </c>
      <c r="AN4" s="552" t="s">
        <v>285</v>
      </c>
      <c r="AO4" s="552" t="s">
        <v>286</v>
      </c>
      <c r="AP4" s="552" t="s">
        <v>287</v>
      </c>
      <c r="AQ4" s="552" t="s">
        <v>288</v>
      </c>
      <c r="AR4" s="552" t="s">
        <v>289</v>
      </c>
      <c r="AS4" s="552" t="s">
        <v>290</v>
      </c>
      <c r="AT4" s="553" t="s">
        <v>291</v>
      </c>
      <c r="AU4" s="554" t="s">
        <v>292</v>
      </c>
      <c r="AV4" s="554" t="s">
        <v>293</v>
      </c>
      <c r="AW4" s="554" t="s">
        <v>304</v>
      </c>
      <c r="AX4" s="554" t="s">
        <v>295</v>
      </c>
      <c r="AY4" s="554" t="s">
        <v>296</v>
      </c>
      <c r="AZ4" s="554" t="s">
        <v>297</v>
      </c>
      <c r="BA4" s="554" t="s">
        <v>298</v>
      </c>
      <c r="BB4" s="554" t="s">
        <v>299</v>
      </c>
      <c r="BC4" s="554" t="s">
        <v>300</v>
      </c>
      <c r="BD4" s="554" t="s">
        <v>301</v>
      </c>
      <c r="BE4" s="555" t="s">
        <v>302</v>
      </c>
      <c r="BF4" s="556" t="s">
        <v>303</v>
      </c>
    </row>
    <row r="5" spans="1:59" ht="14.25" customHeight="1" thickBot="1" x14ac:dyDescent="0.25">
      <c r="A5" s="176" t="s">
        <v>141</v>
      </c>
      <c r="B5" s="557"/>
      <c r="C5" s="558" t="s">
        <v>305</v>
      </c>
      <c r="D5" s="558" t="s">
        <v>306</v>
      </c>
      <c r="E5" s="558" t="s">
        <v>307</v>
      </c>
      <c r="F5" s="558" t="s">
        <v>308</v>
      </c>
      <c r="G5" s="558" t="s">
        <v>309</v>
      </c>
      <c r="H5" s="558" t="s">
        <v>310</v>
      </c>
      <c r="I5" s="558" t="s">
        <v>311</v>
      </c>
      <c r="J5" s="558" t="s">
        <v>312</v>
      </c>
      <c r="K5" s="559" t="s">
        <v>313</v>
      </c>
      <c r="L5" s="559" t="s">
        <v>314</v>
      </c>
      <c r="M5" s="559" t="s">
        <v>315</v>
      </c>
      <c r="N5" s="559" t="s">
        <v>316</v>
      </c>
      <c r="O5" s="559" t="s">
        <v>317</v>
      </c>
      <c r="P5" s="559" t="s">
        <v>318</v>
      </c>
      <c r="Q5" s="559" t="s">
        <v>319</v>
      </c>
      <c r="R5" s="559" t="s">
        <v>320</v>
      </c>
      <c r="S5" s="559" t="s">
        <v>321</v>
      </c>
      <c r="T5" s="559" t="s">
        <v>322</v>
      </c>
      <c r="U5" s="559" t="s">
        <v>323</v>
      </c>
      <c r="V5" s="559" t="s">
        <v>324</v>
      </c>
      <c r="W5" s="559" t="s">
        <v>325</v>
      </c>
      <c r="X5" s="559" t="s">
        <v>326</v>
      </c>
      <c r="Y5" s="560" t="s">
        <v>327</v>
      </c>
      <c r="AJ5" s="558" t="s">
        <v>305</v>
      </c>
      <c r="AK5" s="558" t="s">
        <v>306</v>
      </c>
      <c r="AL5" s="558" t="s">
        <v>307</v>
      </c>
      <c r="AM5" s="558" t="s">
        <v>308</v>
      </c>
      <c r="AN5" s="558" t="s">
        <v>309</v>
      </c>
      <c r="AO5" s="558" t="s">
        <v>310</v>
      </c>
      <c r="AP5" s="558" t="s">
        <v>311</v>
      </c>
      <c r="AQ5" s="558" t="s">
        <v>312</v>
      </c>
      <c r="AR5" s="559" t="s">
        <v>313</v>
      </c>
      <c r="AS5" s="559" t="s">
        <v>314</v>
      </c>
      <c r="AT5" s="559" t="s">
        <v>315</v>
      </c>
      <c r="AU5" s="559" t="s">
        <v>316</v>
      </c>
      <c r="AV5" s="559" t="s">
        <v>317</v>
      </c>
      <c r="AW5" s="559" t="s">
        <v>318</v>
      </c>
      <c r="AX5" s="559" t="s">
        <v>319</v>
      </c>
      <c r="AY5" s="559" t="s">
        <v>320</v>
      </c>
      <c r="AZ5" s="559" t="s">
        <v>321</v>
      </c>
      <c r="BA5" s="559" t="s">
        <v>322</v>
      </c>
      <c r="BB5" s="559" t="s">
        <v>323</v>
      </c>
      <c r="BC5" s="559" t="s">
        <v>324</v>
      </c>
      <c r="BD5" s="559" t="s">
        <v>325</v>
      </c>
      <c r="BE5" s="559" t="s">
        <v>326</v>
      </c>
      <c r="BF5" s="560" t="s">
        <v>327</v>
      </c>
    </row>
    <row r="6" spans="1:59" ht="12.75" customHeight="1" thickTop="1" x14ac:dyDescent="0.2">
      <c r="A6" s="34" t="str">
        <f>'t1'!A6</f>
        <v>SEGRETARIO A</v>
      </c>
      <c r="B6" s="237" t="str">
        <f>'t1'!B6</f>
        <v>0D0102</v>
      </c>
      <c r="C6" s="561">
        <f>ROUND(AJ6,0)</f>
        <v>0</v>
      </c>
      <c r="D6" s="561">
        <f t="shared" ref="D6:S49" si="0">ROUND(AK6,0)</f>
        <v>0</v>
      </c>
      <c r="E6" s="561">
        <f t="shared" si="0"/>
        <v>0</v>
      </c>
      <c r="F6" s="562">
        <f t="shared" si="0"/>
        <v>0</v>
      </c>
      <c r="G6" s="562">
        <f t="shared" si="0"/>
        <v>0</v>
      </c>
      <c r="H6" s="562">
        <f t="shared" si="0"/>
        <v>0</v>
      </c>
      <c r="I6" s="562">
        <f t="shared" si="0"/>
        <v>0</v>
      </c>
      <c r="J6" s="562">
        <f t="shared" si="0"/>
        <v>0</v>
      </c>
      <c r="K6" s="562">
        <f t="shared" si="0"/>
        <v>0</v>
      </c>
      <c r="L6" s="562">
        <f t="shared" si="0"/>
        <v>0</v>
      </c>
      <c r="M6" s="562">
        <f t="shared" si="0"/>
        <v>0</v>
      </c>
      <c r="N6" s="562">
        <f t="shared" si="0"/>
        <v>0</v>
      </c>
      <c r="O6" s="562">
        <f t="shared" si="0"/>
        <v>0</v>
      </c>
      <c r="P6" s="562">
        <f t="shared" si="0"/>
        <v>0</v>
      </c>
      <c r="Q6" s="562">
        <f t="shared" si="0"/>
        <v>0</v>
      </c>
      <c r="R6" s="562">
        <f t="shared" si="0"/>
        <v>0</v>
      </c>
      <c r="S6" s="562">
        <f t="shared" si="0"/>
        <v>0</v>
      </c>
      <c r="T6" s="562">
        <f t="shared" ref="T6:X49" si="1">ROUND(BA6,0)</f>
        <v>0</v>
      </c>
      <c r="U6" s="562">
        <f t="shared" si="1"/>
        <v>0</v>
      </c>
      <c r="V6" s="562">
        <f t="shared" si="1"/>
        <v>0</v>
      </c>
      <c r="W6" s="562">
        <f t="shared" si="1"/>
        <v>0</v>
      </c>
      <c r="X6" s="562">
        <f t="shared" si="1"/>
        <v>0</v>
      </c>
      <c r="Y6" s="563">
        <f t="shared" ref="Y6:Y49" si="2">SUM(C6:X6)</f>
        <v>0</v>
      </c>
      <c r="Z6" s="42">
        <f>'t1'!M6</f>
        <v>0</v>
      </c>
      <c r="AJ6" s="564"/>
      <c r="AK6" s="564"/>
      <c r="AL6" s="564"/>
      <c r="AM6" s="565"/>
      <c r="AN6" s="565"/>
      <c r="AO6" s="565"/>
      <c r="AP6" s="565"/>
      <c r="AQ6" s="565"/>
      <c r="AR6" s="565"/>
      <c r="AS6" s="565"/>
      <c r="AT6" s="565"/>
      <c r="AU6" s="565"/>
      <c r="AV6" s="565"/>
      <c r="AW6" s="565"/>
      <c r="AX6" s="565"/>
      <c r="AY6" s="565"/>
      <c r="AZ6" s="565"/>
      <c r="BA6" s="565"/>
      <c r="BB6" s="565"/>
      <c r="BC6" s="565"/>
      <c r="BD6" s="565"/>
      <c r="BE6" s="565"/>
      <c r="BF6" s="563">
        <f t="shared" ref="BF6:BF49" si="3">SUM(AJ6:BE6)</f>
        <v>0</v>
      </c>
      <c r="BG6" s="42">
        <f>'t1'!AR6</f>
        <v>0</v>
      </c>
    </row>
    <row r="7" spans="1:59" ht="12.75" customHeight="1" x14ac:dyDescent="0.2">
      <c r="A7" s="34" t="str">
        <f>'t1'!A7</f>
        <v>SEGRETARIO B</v>
      </c>
      <c r="B7" s="237" t="str">
        <f>'t1'!B7</f>
        <v>0D0103</v>
      </c>
      <c r="C7" s="561">
        <f t="shared" ref="C7:R49" si="4">ROUND(AJ7,0)</f>
        <v>0</v>
      </c>
      <c r="D7" s="561">
        <f t="shared" si="0"/>
        <v>0</v>
      </c>
      <c r="E7" s="561">
        <f t="shared" si="0"/>
        <v>0</v>
      </c>
      <c r="F7" s="562">
        <f t="shared" si="0"/>
        <v>0</v>
      </c>
      <c r="G7" s="562">
        <f t="shared" si="0"/>
        <v>0</v>
      </c>
      <c r="H7" s="562">
        <f t="shared" si="0"/>
        <v>0</v>
      </c>
      <c r="I7" s="562">
        <f t="shared" si="0"/>
        <v>0</v>
      </c>
      <c r="J7" s="562">
        <f t="shared" si="0"/>
        <v>0</v>
      </c>
      <c r="K7" s="562">
        <f t="shared" si="0"/>
        <v>0</v>
      </c>
      <c r="L7" s="562">
        <f t="shared" si="0"/>
        <v>0</v>
      </c>
      <c r="M7" s="562">
        <f t="shared" si="0"/>
        <v>0</v>
      </c>
      <c r="N7" s="562">
        <f t="shared" si="0"/>
        <v>0</v>
      </c>
      <c r="O7" s="562">
        <f t="shared" si="0"/>
        <v>0</v>
      </c>
      <c r="P7" s="562">
        <f t="shared" si="0"/>
        <v>0</v>
      </c>
      <c r="Q7" s="562">
        <f t="shared" si="0"/>
        <v>0</v>
      </c>
      <c r="R7" s="562">
        <f t="shared" si="0"/>
        <v>0</v>
      </c>
      <c r="S7" s="562">
        <f t="shared" si="0"/>
        <v>0</v>
      </c>
      <c r="T7" s="562">
        <f t="shared" si="1"/>
        <v>0</v>
      </c>
      <c r="U7" s="562">
        <f t="shared" si="1"/>
        <v>0</v>
      </c>
      <c r="V7" s="562">
        <f t="shared" si="1"/>
        <v>0</v>
      </c>
      <c r="W7" s="562">
        <f t="shared" si="1"/>
        <v>0</v>
      </c>
      <c r="X7" s="562">
        <f t="shared" si="1"/>
        <v>0</v>
      </c>
      <c r="Y7" s="563">
        <f t="shared" si="2"/>
        <v>0</v>
      </c>
      <c r="Z7" s="42">
        <f>'t1'!M7</f>
        <v>0</v>
      </c>
      <c r="AJ7" s="564"/>
      <c r="AK7" s="564"/>
      <c r="AL7" s="564"/>
      <c r="AM7" s="565"/>
      <c r="AN7" s="565"/>
      <c r="AO7" s="565"/>
      <c r="AP7" s="565"/>
      <c r="AQ7" s="565"/>
      <c r="AR7" s="565"/>
      <c r="AS7" s="565"/>
      <c r="AT7" s="565"/>
      <c r="AU7" s="565"/>
      <c r="AV7" s="565"/>
      <c r="AW7" s="565"/>
      <c r="AX7" s="565"/>
      <c r="AY7" s="565"/>
      <c r="AZ7" s="565"/>
      <c r="BA7" s="565"/>
      <c r="BB7" s="565"/>
      <c r="BC7" s="565"/>
      <c r="BD7" s="565"/>
      <c r="BE7" s="565"/>
      <c r="BF7" s="563">
        <f t="shared" si="3"/>
        <v>0</v>
      </c>
      <c r="BG7" s="42">
        <f>'t1'!AR7</f>
        <v>0</v>
      </c>
    </row>
    <row r="8" spans="1:59" ht="12.75" customHeight="1" x14ac:dyDescent="0.2">
      <c r="A8" s="34" t="str">
        <f>'t1'!A8</f>
        <v>SEGRETARIO C</v>
      </c>
      <c r="B8" s="237" t="str">
        <f>'t1'!B8</f>
        <v>0D0485</v>
      </c>
      <c r="C8" s="561">
        <f t="shared" si="4"/>
        <v>0</v>
      </c>
      <c r="D8" s="561">
        <f t="shared" si="0"/>
        <v>0</v>
      </c>
      <c r="E8" s="561">
        <f t="shared" si="0"/>
        <v>0</v>
      </c>
      <c r="F8" s="562">
        <f t="shared" si="0"/>
        <v>0</v>
      </c>
      <c r="G8" s="562">
        <f t="shared" si="0"/>
        <v>0</v>
      </c>
      <c r="H8" s="562">
        <f t="shared" si="0"/>
        <v>0</v>
      </c>
      <c r="I8" s="562">
        <f t="shared" si="0"/>
        <v>0</v>
      </c>
      <c r="J8" s="562">
        <f t="shared" si="0"/>
        <v>0</v>
      </c>
      <c r="K8" s="562">
        <f t="shared" si="0"/>
        <v>0</v>
      </c>
      <c r="L8" s="562">
        <f t="shared" si="0"/>
        <v>0</v>
      </c>
      <c r="M8" s="562">
        <f t="shared" si="0"/>
        <v>0</v>
      </c>
      <c r="N8" s="562">
        <f t="shared" si="0"/>
        <v>0</v>
      </c>
      <c r="O8" s="562">
        <f t="shared" si="0"/>
        <v>0</v>
      </c>
      <c r="P8" s="562">
        <f t="shared" si="0"/>
        <v>0</v>
      </c>
      <c r="Q8" s="562">
        <f t="shared" si="0"/>
        <v>0</v>
      </c>
      <c r="R8" s="562">
        <f t="shared" si="0"/>
        <v>0</v>
      </c>
      <c r="S8" s="562">
        <f t="shared" si="0"/>
        <v>0</v>
      </c>
      <c r="T8" s="562">
        <f t="shared" si="1"/>
        <v>0</v>
      </c>
      <c r="U8" s="562">
        <f t="shared" si="1"/>
        <v>0</v>
      </c>
      <c r="V8" s="562">
        <f t="shared" si="1"/>
        <v>0</v>
      </c>
      <c r="W8" s="562">
        <f t="shared" si="1"/>
        <v>0</v>
      </c>
      <c r="X8" s="562">
        <f t="shared" si="1"/>
        <v>0</v>
      </c>
      <c r="Y8" s="563">
        <f t="shared" si="2"/>
        <v>0</v>
      </c>
      <c r="Z8" s="42">
        <f>'t1'!M8</f>
        <v>0</v>
      </c>
      <c r="AJ8" s="564"/>
      <c r="AK8" s="564"/>
      <c r="AL8" s="564"/>
      <c r="AM8" s="565"/>
      <c r="AN8" s="565"/>
      <c r="AO8" s="565"/>
      <c r="AP8" s="565"/>
      <c r="AQ8" s="565"/>
      <c r="AR8" s="565"/>
      <c r="AS8" s="565"/>
      <c r="AT8" s="565"/>
      <c r="AU8" s="565"/>
      <c r="AV8" s="565"/>
      <c r="AW8" s="565"/>
      <c r="AX8" s="565"/>
      <c r="AY8" s="565"/>
      <c r="AZ8" s="565"/>
      <c r="BA8" s="565"/>
      <c r="BB8" s="565"/>
      <c r="BC8" s="565"/>
      <c r="BD8" s="565"/>
      <c r="BE8" s="565"/>
      <c r="BF8" s="563">
        <f t="shared" si="3"/>
        <v>0</v>
      </c>
      <c r="BG8" s="42">
        <f>'t1'!AR8</f>
        <v>0</v>
      </c>
    </row>
    <row r="9" spans="1:59" ht="12.75" customHeight="1" x14ac:dyDescent="0.2">
      <c r="A9" s="34" t="str">
        <f>'t1'!A9</f>
        <v>SEGRETARIO GENERALE CCIAA</v>
      </c>
      <c r="B9" s="237" t="str">
        <f>'t1'!B9</f>
        <v>0D0104</v>
      </c>
      <c r="C9" s="561">
        <f t="shared" si="4"/>
        <v>291</v>
      </c>
      <c r="D9" s="561">
        <f t="shared" si="0"/>
        <v>0</v>
      </c>
      <c r="E9" s="561">
        <f t="shared" si="0"/>
        <v>0</v>
      </c>
      <c r="F9" s="562">
        <f t="shared" si="0"/>
        <v>95123</v>
      </c>
      <c r="G9" s="562">
        <f t="shared" si="0"/>
        <v>26732</v>
      </c>
      <c r="H9" s="562">
        <f t="shared" si="0"/>
        <v>0</v>
      </c>
      <c r="I9" s="562">
        <f t="shared" si="0"/>
        <v>0</v>
      </c>
      <c r="J9" s="562">
        <f t="shared" si="0"/>
        <v>0</v>
      </c>
      <c r="K9" s="562">
        <f t="shared" si="0"/>
        <v>0</v>
      </c>
      <c r="L9" s="562">
        <f t="shared" si="0"/>
        <v>0</v>
      </c>
      <c r="M9" s="562">
        <f t="shared" si="0"/>
        <v>0</v>
      </c>
      <c r="N9" s="562">
        <f t="shared" si="0"/>
        <v>0</v>
      </c>
      <c r="O9" s="562">
        <f t="shared" si="0"/>
        <v>0</v>
      </c>
      <c r="P9" s="562">
        <f t="shared" si="0"/>
        <v>0</v>
      </c>
      <c r="Q9" s="562">
        <f t="shared" si="0"/>
        <v>0</v>
      </c>
      <c r="R9" s="562">
        <f t="shared" si="0"/>
        <v>0</v>
      </c>
      <c r="S9" s="562">
        <f t="shared" si="0"/>
        <v>0</v>
      </c>
      <c r="T9" s="562">
        <f t="shared" si="1"/>
        <v>0</v>
      </c>
      <c r="U9" s="562">
        <f t="shared" si="1"/>
        <v>0</v>
      </c>
      <c r="V9" s="562">
        <f t="shared" si="1"/>
        <v>0</v>
      </c>
      <c r="W9" s="562">
        <f t="shared" si="1"/>
        <v>0</v>
      </c>
      <c r="X9" s="562">
        <f t="shared" si="1"/>
        <v>0</v>
      </c>
      <c r="Y9" s="563">
        <f t="shared" si="2"/>
        <v>122146</v>
      </c>
      <c r="Z9" s="42">
        <f>'t1'!M9</f>
        <v>1</v>
      </c>
      <c r="AJ9" s="564">
        <v>291</v>
      </c>
      <c r="AK9" s="564"/>
      <c r="AL9" s="564"/>
      <c r="AM9" s="565">
        <v>95123</v>
      </c>
      <c r="AN9" s="565">
        <v>26732</v>
      </c>
      <c r="AO9" s="565"/>
      <c r="AP9" s="565"/>
      <c r="AQ9" s="565"/>
      <c r="AR9" s="565"/>
      <c r="AS9" s="565"/>
      <c r="AT9" s="565"/>
      <c r="AU9" s="565"/>
      <c r="AV9" s="565"/>
      <c r="AW9" s="565"/>
      <c r="AX9" s="565"/>
      <c r="AY9" s="565"/>
      <c r="AZ9" s="565"/>
      <c r="BA9" s="565"/>
      <c r="BB9" s="565"/>
      <c r="BC9" s="565"/>
      <c r="BD9" s="565"/>
      <c r="BE9" s="565"/>
      <c r="BF9" s="563">
        <f t="shared" si="3"/>
        <v>122146</v>
      </c>
      <c r="BG9" s="42">
        <f>'t1'!AR9</f>
        <v>0</v>
      </c>
    </row>
    <row r="10" spans="1:59" ht="12.75" customHeight="1" x14ac:dyDescent="0.2">
      <c r="A10" s="34" t="str">
        <f>'t1'!A10</f>
        <v>DIRETTORE  GENERALE</v>
      </c>
      <c r="B10" s="237" t="str">
        <f>'t1'!B10</f>
        <v>0D0097</v>
      </c>
      <c r="C10" s="561">
        <f t="shared" si="4"/>
        <v>0</v>
      </c>
      <c r="D10" s="561">
        <f t="shared" si="0"/>
        <v>0</v>
      </c>
      <c r="E10" s="561">
        <f t="shared" si="0"/>
        <v>0</v>
      </c>
      <c r="F10" s="562">
        <f t="shared" si="0"/>
        <v>0</v>
      </c>
      <c r="G10" s="562">
        <f t="shared" si="0"/>
        <v>0</v>
      </c>
      <c r="H10" s="562">
        <f t="shared" si="0"/>
        <v>0</v>
      </c>
      <c r="I10" s="562">
        <f t="shared" si="0"/>
        <v>0</v>
      </c>
      <c r="J10" s="562">
        <f t="shared" si="0"/>
        <v>0</v>
      </c>
      <c r="K10" s="562">
        <f t="shared" si="0"/>
        <v>0</v>
      </c>
      <c r="L10" s="562">
        <f t="shared" si="0"/>
        <v>0</v>
      </c>
      <c r="M10" s="562">
        <f t="shared" si="0"/>
        <v>0</v>
      </c>
      <c r="N10" s="562">
        <f t="shared" si="0"/>
        <v>0</v>
      </c>
      <c r="O10" s="562">
        <f t="shared" si="0"/>
        <v>0</v>
      </c>
      <c r="P10" s="562">
        <f t="shared" si="0"/>
        <v>0</v>
      </c>
      <c r="Q10" s="562">
        <f t="shared" si="0"/>
        <v>0</v>
      </c>
      <c r="R10" s="562">
        <f t="shared" si="0"/>
        <v>0</v>
      </c>
      <c r="S10" s="562">
        <f t="shared" si="0"/>
        <v>0</v>
      </c>
      <c r="T10" s="562">
        <f t="shared" si="1"/>
        <v>0</v>
      </c>
      <c r="U10" s="562">
        <f t="shared" si="1"/>
        <v>0</v>
      </c>
      <c r="V10" s="562">
        <f t="shared" si="1"/>
        <v>0</v>
      </c>
      <c r="W10" s="562">
        <f t="shared" si="1"/>
        <v>0</v>
      </c>
      <c r="X10" s="562">
        <f t="shared" si="1"/>
        <v>0</v>
      </c>
      <c r="Y10" s="563">
        <f t="shared" si="2"/>
        <v>0</v>
      </c>
      <c r="Z10" s="42">
        <f>'t1'!M10</f>
        <v>0</v>
      </c>
      <c r="AJ10" s="564"/>
      <c r="AK10" s="564"/>
      <c r="AL10" s="564"/>
      <c r="AM10" s="565"/>
      <c r="AN10" s="565"/>
      <c r="AO10" s="565"/>
      <c r="AP10" s="565"/>
      <c r="AQ10" s="565"/>
      <c r="AR10" s="565"/>
      <c r="AS10" s="565"/>
      <c r="AT10" s="565"/>
      <c r="AU10" s="565"/>
      <c r="AV10" s="565"/>
      <c r="AW10" s="565"/>
      <c r="AX10" s="565"/>
      <c r="AY10" s="565"/>
      <c r="AZ10" s="565"/>
      <c r="BA10" s="565"/>
      <c r="BB10" s="565"/>
      <c r="BC10" s="565"/>
      <c r="BD10" s="565"/>
      <c r="BE10" s="565"/>
      <c r="BF10" s="563">
        <f t="shared" si="3"/>
        <v>0</v>
      </c>
      <c r="BG10" s="42">
        <f>'t1'!AR10</f>
        <v>0</v>
      </c>
    </row>
    <row r="11" spans="1:59" ht="12.75" customHeight="1" x14ac:dyDescent="0.2">
      <c r="A11" s="34" t="str">
        <f>'t1'!A11</f>
        <v>DIRIGENTE FUORI D.O. ART.110 C.2 TUEL</v>
      </c>
      <c r="B11" s="237" t="str">
        <f>'t1'!B11</f>
        <v>0D0098</v>
      </c>
      <c r="C11" s="561">
        <f t="shared" si="4"/>
        <v>0</v>
      </c>
      <c r="D11" s="561">
        <f t="shared" si="0"/>
        <v>0</v>
      </c>
      <c r="E11" s="561">
        <f t="shared" si="0"/>
        <v>0</v>
      </c>
      <c r="F11" s="562">
        <f t="shared" si="0"/>
        <v>0</v>
      </c>
      <c r="G11" s="562">
        <f t="shared" si="0"/>
        <v>0</v>
      </c>
      <c r="H11" s="562">
        <f t="shared" si="0"/>
        <v>0</v>
      </c>
      <c r="I11" s="562">
        <f t="shared" si="0"/>
        <v>0</v>
      </c>
      <c r="J11" s="562">
        <f t="shared" si="0"/>
        <v>0</v>
      </c>
      <c r="K11" s="562">
        <f t="shared" si="0"/>
        <v>0</v>
      </c>
      <c r="L11" s="562">
        <f t="shared" si="0"/>
        <v>0</v>
      </c>
      <c r="M11" s="562">
        <f t="shared" si="0"/>
        <v>0</v>
      </c>
      <c r="N11" s="562">
        <f t="shared" si="0"/>
        <v>0</v>
      </c>
      <c r="O11" s="562">
        <f t="shared" si="0"/>
        <v>0</v>
      </c>
      <c r="P11" s="562">
        <f t="shared" si="0"/>
        <v>0</v>
      </c>
      <c r="Q11" s="562">
        <f t="shared" si="0"/>
        <v>0</v>
      </c>
      <c r="R11" s="562">
        <f t="shared" si="0"/>
        <v>0</v>
      </c>
      <c r="S11" s="562">
        <f t="shared" si="0"/>
        <v>0</v>
      </c>
      <c r="T11" s="562">
        <f t="shared" si="1"/>
        <v>0</v>
      </c>
      <c r="U11" s="562">
        <f t="shared" si="1"/>
        <v>0</v>
      </c>
      <c r="V11" s="562">
        <f t="shared" si="1"/>
        <v>0</v>
      </c>
      <c r="W11" s="562">
        <f t="shared" si="1"/>
        <v>0</v>
      </c>
      <c r="X11" s="562">
        <f t="shared" si="1"/>
        <v>0</v>
      </c>
      <c r="Y11" s="563">
        <f t="shared" si="2"/>
        <v>0</v>
      </c>
      <c r="Z11" s="42">
        <f>'t1'!M11</f>
        <v>0</v>
      </c>
      <c r="AJ11" s="564"/>
      <c r="AK11" s="564"/>
      <c r="AL11" s="564"/>
      <c r="AM11" s="565"/>
      <c r="AN11" s="565"/>
      <c r="AO11" s="565"/>
      <c r="AP11" s="565"/>
      <c r="AQ11" s="565"/>
      <c r="AR11" s="565"/>
      <c r="AS11" s="565"/>
      <c r="AT11" s="565"/>
      <c r="AU11" s="565"/>
      <c r="AV11" s="565"/>
      <c r="AW11" s="565"/>
      <c r="AX11" s="565"/>
      <c r="AY11" s="565"/>
      <c r="AZ11" s="565"/>
      <c r="BA11" s="565"/>
      <c r="BB11" s="565"/>
      <c r="BC11" s="565"/>
      <c r="BD11" s="565"/>
      <c r="BE11" s="565"/>
      <c r="BF11" s="563">
        <f t="shared" si="3"/>
        <v>0</v>
      </c>
      <c r="BG11" s="42">
        <f>'t1'!AR11</f>
        <v>0</v>
      </c>
    </row>
    <row r="12" spans="1:59" ht="12.75" customHeight="1" x14ac:dyDescent="0.2">
      <c r="A12" s="34" t="str">
        <f>'t1'!A12</f>
        <v>ALTE SPECIALIZZ. FUORI D.O.ART.110 C.2 TUEL</v>
      </c>
      <c r="B12" s="237" t="str">
        <f>'t1'!B12</f>
        <v>0D0095</v>
      </c>
      <c r="C12" s="561">
        <f t="shared" si="4"/>
        <v>0</v>
      </c>
      <c r="D12" s="561">
        <f t="shared" si="0"/>
        <v>0</v>
      </c>
      <c r="E12" s="561">
        <f t="shared" si="0"/>
        <v>0</v>
      </c>
      <c r="F12" s="562">
        <f t="shared" si="0"/>
        <v>0</v>
      </c>
      <c r="G12" s="562">
        <f t="shared" si="0"/>
        <v>0</v>
      </c>
      <c r="H12" s="562">
        <f t="shared" si="0"/>
        <v>0</v>
      </c>
      <c r="I12" s="562">
        <f t="shared" si="0"/>
        <v>0</v>
      </c>
      <c r="J12" s="562">
        <f t="shared" si="0"/>
        <v>0</v>
      </c>
      <c r="K12" s="562">
        <f t="shared" si="0"/>
        <v>0</v>
      </c>
      <c r="L12" s="562">
        <f t="shared" si="0"/>
        <v>0</v>
      </c>
      <c r="M12" s="562">
        <f t="shared" si="0"/>
        <v>0</v>
      </c>
      <c r="N12" s="562">
        <f t="shared" si="0"/>
        <v>0</v>
      </c>
      <c r="O12" s="562">
        <f t="shared" si="0"/>
        <v>0</v>
      </c>
      <c r="P12" s="562">
        <f t="shared" si="0"/>
        <v>0</v>
      </c>
      <c r="Q12" s="562">
        <f t="shared" si="0"/>
        <v>0</v>
      </c>
      <c r="R12" s="562">
        <f t="shared" si="0"/>
        <v>0</v>
      </c>
      <c r="S12" s="562">
        <f t="shared" si="0"/>
        <v>0</v>
      </c>
      <c r="T12" s="562">
        <f t="shared" si="1"/>
        <v>0</v>
      </c>
      <c r="U12" s="562">
        <f t="shared" si="1"/>
        <v>0</v>
      </c>
      <c r="V12" s="562">
        <f t="shared" si="1"/>
        <v>0</v>
      </c>
      <c r="W12" s="562">
        <f t="shared" si="1"/>
        <v>0</v>
      </c>
      <c r="X12" s="562">
        <f t="shared" si="1"/>
        <v>0</v>
      </c>
      <c r="Y12" s="563">
        <f t="shared" si="2"/>
        <v>0</v>
      </c>
      <c r="Z12" s="42">
        <f>'t1'!M12</f>
        <v>0</v>
      </c>
      <c r="AJ12" s="564"/>
      <c r="AK12" s="564"/>
      <c r="AL12" s="564"/>
      <c r="AM12" s="565"/>
      <c r="AN12" s="565"/>
      <c r="AO12" s="565"/>
      <c r="AP12" s="565"/>
      <c r="AQ12" s="565"/>
      <c r="AR12" s="565"/>
      <c r="AS12" s="565"/>
      <c r="AT12" s="565"/>
      <c r="AU12" s="565"/>
      <c r="AV12" s="565"/>
      <c r="AW12" s="565"/>
      <c r="AX12" s="565"/>
      <c r="AY12" s="565"/>
      <c r="AZ12" s="565"/>
      <c r="BA12" s="565"/>
      <c r="BB12" s="565"/>
      <c r="BC12" s="565"/>
      <c r="BD12" s="565"/>
      <c r="BE12" s="565"/>
      <c r="BF12" s="563">
        <f t="shared" si="3"/>
        <v>0</v>
      </c>
      <c r="BG12" s="42">
        <f>'t1'!AR12</f>
        <v>0</v>
      </c>
    </row>
    <row r="13" spans="1:59" ht="12.75" customHeight="1" x14ac:dyDescent="0.2">
      <c r="A13" s="34" t="str">
        <f>'t1'!A13</f>
        <v>DIRIGENTE A TEMPO INDETERMINATO</v>
      </c>
      <c r="B13" s="237" t="str">
        <f>'t1'!B13</f>
        <v>0D0164</v>
      </c>
      <c r="C13" s="561">
        <f t="shared" si="4"/>
        <v>581</v>
      </c>
      <c r="D13" s="561">
        <f t="shared" si="0"/>
        <v>0</v>
      </c>
      <c r="E13" s="561">
        <f t="shared" si="0"/>
        <v>0</v>
      </c>
      <c r="F13" s="562">
        <f t="shared" si="0"/>
        <v>96670</v>
      </c>
      <c r="G13" s="562">
        <f t="shared" si="0"/>
        <v>24464</v>
      </c>
      <c r="H13" s="562">
        <f t="shared" si="0"/>
        <v>0</v>
      </c>
      <c r="I13" s="562">
        <f t="shared" si="0"/>
        <v>0</v>
      </c>
      <c r="J13" s="562">
        <f t="shared" si="0"/>
        <v>0</v>
      </c>
      <c r="K13" s="562">
        <f t="shared" si="0"/>
        <v>0</v>
      </c>
      <c r="L13" s="562">
        <f t="shared" si="0"/>
        <v>0</v>
      </c>
      <c r="M13" s="562">
        <f t="shared" si="0"/>
        <v>0</v>
      </c>
      <c r="N13" s="562">
        <f t="shared" si="0"/>
        <v>0</v>
      </c>
      <c r="O13" s="562">
        <f t="shared" si="0"/>
        <v>0</v>
      </c>
      <c r="P13" s="562">
        <f t="shared" si="0"/>
        <v>0</v>
      </c>
      <c r="Q13" s="562">
        <f t="shared" si="0"/>
        <v>0</v>
      </c>
      <c r="R13" s="562">
        <f t="shared" si="0"/>
        <v>0</v>
      </c>
      <c r="S13" s="562">
        <f t="shared" si="0"/>
        <v>0</v>
      </c>
      <c r="T13" s="562">
        <f t="shared" si="1"/>
        <v>0</v>
      </c>
      <c r="U13" s="562">
        <f t="shared" si="1"/>
        <v>0</v>
      </c>
      <c r="V13" s="562">
        <f t="shared" si="1"/>
        <v>0</v>
      </c>
      <c r="W13" s="562">
        <f t="shared" si="1"/>
        <v>0</v>
      </c>
      <c r="X13" s="562">
        <f t="shared" si="1"/>
        <v>0</v>
      </c>
      <c r="Y13" s="563">
        <f t="shared" si="2"/>
        <v>121715</v>
      </c>
      <c r="Z13" s="42">
        <f>'t1'!M13</f>
        <v>1</v>
      </c>
      <c r="AJ13" s="564">
        <v>581</v>
      </c>
      <c r="AK13" s="564"/>
      <c r="AL13" s="564"/>
      <c r="AM13" s="565">
        <v>96670</v>
      </c>
      <c r="AN13" s="565">
        <v>24464</v>
      </c>
      <c r="AO13" s="565"/>
      <c r="AP13" s="565"/>
      <c r="AQ13" s="565"/>
      <c r="AR13" s="565"/>
      <c r="AS13" s="565"/>
      <c r="AT13" s="565"/>
      <c r="AU13" s="565"/>
      <c r="AV13" s="565"/>
      <c r="AW13" s="565"/>
      <c r="AX13" s="565"/>
      <c r="AY13" s="565"/>
      <c r="AZ13" s="565"/>
      <c r="BA13" s="565"/>
      <c r="BB13" s="565"/>
      <c r="BC13" s="565"/>
      <c r="BD13" s="565"/>
      <c r="BE13" s="565"/>
      <c r="BF13" s="563">
        <f t="shared" si="3"/>
        <v>121715</v>
      </c>
      <c r="BG13" s="42">
        <f>'t1'!AR13</f>
        <v>0</v>
      </c>
    </row>
    <row r="14" spans="1:59" ht="12.75" customHeight="1" x14ac:dyDescent="0.2">
      <c r="A14" s="34" t="str">
        <f>'t1'!A14</f>
        <v>DIRIGENTE A TEMPO DETERMINATO  ART.110 C.1 TUEL</v>
      </c>
      <c r="B14" s="237" t="str">
        <f>'t1'!B14</f>
        <v>0D0165</v>
      </c>
      <c r="C14" s="561">
        <f t="shared" si="4"/>
        <v>0</v>
      </c>
      <c r="D14" s="561">
        <f t="shared" si="0"/>
        <v>0</v>
      </c>
      <c r="E14" s="561">
        <f t="shared" si="0"/>
        <v>0</v>
      </c>
      <c r="F14" s="562">
        <f t="shared" si="0"/>
        <v>0</v>
      </c>
      <c r="G14" s="562">
        <f t="shared" si="0"/>
        <v>0</v>
      </c>
      <c r="H14" s="562">
        <f t="shared" si="0"/>
        <v>0</v>
      </c>
      <c r="I14" s="562">
        <f t="shared" si="0"/>
        <v>0</v>
      </c>
      <c r="J14" s="562">
        <f t="shared" si="0"/>
        <v>0</v>
      </c>
      <c r="K14" s="562">
        <f t="shared" si="0"/>
        <v>0</v>
      </c>
      <c r="L14" s="562">
        <f t="shared" si="0"/>
        <v>0</v>
      </c>
      <c r="M14" s="562">
        <f t="shared" si="0"/>
        <v>0</v>
      </c>
      <c r="N14" s="562">
        <f t="shared" si="0"/>
        <v>0</v>
      </c>
      <c r="O14" s="562">
        <f t="shared" si="0"/>
        <v>0</v>
      </c>
      <c r="P14" s="562">
        <f t="shared" si="0"/>
        <v>0</v>
      </c>
      <c r="Q14" s="562">
        <f t="shared" si="0"/>
        <v>0</v>
      </c>
      <c r="R14" s="562">
        <f t="shared" si="0"/>
        <v>0</v>
      </c>
      <c r="S14" s="562">
        <f t="shared" si="0"/>
        <v>0</v>
      </c>
      <c r="T14" s="562">
        <f t="shared" si="1"/>
        <v>0</v>
      </c>
      <c r="U14" s="562">
        <f t="shared" si="1"/>
        <v>0</v>
      </c>
      <c r="V14" s="562">
        <f t="shared" si="1"/>
        <v>0</v>
      </c>
      <c r="W14" s="562">
        <f t="shared" si="1"/>
        <v>0</v>
      </c>
      <c r="X14" s="562">
        <f t="shared" si="1"/>
        <v>0</v>
      </c>
      <c r="Y14" s="563">
        <f t="shared" si="2"/>
        <v>0</v>
      </c>
      <c r="Z14" s="42">
        <f>'t1'!M14</f>
        <v>0</v>
      </c>
      <c r="AJ14" s="564"/>
      <c r="AK14" s="564"/>
      <c r="AL14" s="564"/>
      <c r="AM14" s="565"/>
      <c r="AN14" s="565"/>
      <c r="AO14" s="565"/>
      <c r="AP14" s="565"/>
      <c r="AQ14" s="565"/>
      <c r="AR14" s="565"/>
      <c r="AS14" s="565"/>
      <c r="AT14" s="565"/>
      <c r="AU14" s="565"/>
      <c r="AV14" s="565"/>
      <c r="AW14" s="565"/>
      <c r="AX14" s="565"/>
      <c r="AY14" s="565"/>
      <c r="AZ14" s="565"/>
      <c r="BA14" s="565"/>
      <c r="BB14" s="565"/>
      <c r="BC14" s="565"/>
      <c r="BD14" s="565"/>
      <c r="BE14" s="565"/>
      <c r="BF14" s="563">
        <f t="shared" si="3"/>
        <v>0</v>
      </c>
      <c r="BG14" s="42">
        <f>'t1'!AR14</f>
        <v>0</v>
      </c>
    </row>
    <row r="15" spans="1:59" ht="12.75" customHeight="1" x14ac:dyDescent="0.2">
      <c r="A15" s="34" t="str">
        <f>'t1'!A15</f>
        <v>ALTE SPECIALIZZ. IN D.O. ART.110 C.1 TUEL</v>
      </c>
      <c r="B15" s="237" t="str">
        <f>'t1'!B15</f>
        <v>0D0I95</v>
      </c>
      <c r="C15" s="561">
        <f t="shared" si="4"/>
        <v>0</v>
      </c>
      <c r="D15" s="561">
        <f t="shared" si="0"/>
        <v>0</v>
      </c>
      <c r="E15" s="561">
        <f t="shared" si="0"/>
        <v>0</v>
      </c>
      <c r="F15" s="562">
        <f t="shared" si="0"/>
        <v>0</v>
      </c>
      <c r="G15" s="562">
        <f t="shared" si="0"/>
        <v>0</v>
      </c>
      <c r="H15" s="562">
        <f t="shared" si="0"/>
        <v>0</v>
      </c>
      <c r="I15" s="562">
        <f t="shared" si="0"/>
        <v>0</v>
      </c>
      <c r="J15" s="562">
        <f t="shared" si="0"/>
        <v>0</v>
      </c>
      <c r="K15" s="562">
        <f t="shared" si="0"/>
        <v>0</v>
      </c>
      <c r="L15" s="562">
        <f t="shared" si="0"/>
        <v>0</v>
      </c>
      <c r="M15" s="562">
        <f t="shared" si="0"/>
        <v>0</v>
      </c>
      <c r="N15" s="562">
        <f t="shared" si="0"/>
        <v>0</v>
      </c>
      <c r="O15" s="562">
        <f t="shared" si="0"/>
        <v>0</v>
      </c>
      <c r="P15" s="562">
        <f t="shared" si="0"/>
        <v>0</v>
      </c>
      <c r="Q15" s="562">
        <f t="shared" si="0"/>
        <v>0</v>
      </c>
      <c r="R15" s="562">
        <f t="shared" si="0"/>
        <v>0</v>
      </c>
      <c r="S15" s="562">
        <f t="shared" si="0"/>
        <v>0</v>
      </c>
      <c r="T15" s="562">
        <f t="shared" si="1"/>
        <v>0</v>
      </c>
      <c r="U15" s="562">
        <f t="shared" si="1"/>
        <v>0</v>
      </c>
      <c r="V15" s="562">
        <f t="shared" si="1"/>
        <v>0</v>
      </c>
      <c r="W15" s="562">
        <f t="shared" si="1"/>
        <v>0</v>
      </c>
      <c r="X15" s="562">
        <f t="shared" si="1"/>
        <v>0</v>
      </c>
      <c r="Y15" s="563">
        <f t="shared" si="2"/>
        <v>0</v>
      </c>
      <c r="Z15" s="42">
        <f>'t1'!M15</f>
        <v>0</v>
      </c>
      <c r="AJ15" s="564"/>
      <c r="AK15" s="564"/>
      <c r="AL15" s="564"/>
      <c r="AM15" s="565"/>
      <c r="AN15" s="565"/>
      <c r="AO15" s="565"/>
      <c r="AP15" s="565"/>
      <c r="AQ15" s="565"/>
      <c r="AR15" s="565"/>
      <c r="AS15" s="565"/>
      <c r="AT15" s="565"/>
      <c r="AU15" s="565"/>
      <c r="AV15" s="565"/>
      <c r="AW15" s="565"/>
      <c r="AX15" s="565"/>
      <c r="AY15" s="565"/>
      <c r="AZ15" s="565"/>
      <c r="BA15" s="565"/>
      <c r="BB15" s="565"/>
      <c r="BC15" s="565"/>
      <c r="BD15" s="565"/>
      <c r="BE15" s="565"/>
      <c r="BF15" s="563">
        <f t="shared" si="3"/>
        <v>0</v>
      </c>
      <c r="BG15" s="42">
        <f>'t1'!AR15</f>
        <v>0</v>
      </c>
    </row>
    <row r="16" spans="1:59" ht="12.75" customHeight="1" x14ac:dyDescent="0.2">
      <c r="A16" s="34" t="str">
        <f>'t1'!A16</f>
        <v>POSIZIONE ECONOMICA D7</v>
      </c>
      <c r="B16" s="237" t="str">
        <f>'t1'!B16</f>
        <v>0D7000</v>
      </c>
      <c r="C16" s="561">
        <f t="shared" si="4"/>
        <v>0</v>
      </c>
      <c r="D16" s="561">
        <f t="shared" si="0"/>
        <v>0</v>
      </c>
      <c r="E16" s="561">
        <f t="shared" si="0"/>
        <v>0</v>
      </c>
      <c r="F16" s="562">
        <f t="shared" si="0"/>
        <v>0</v>
      </c>
      <c r="G16" s="562">
        <f t="shared" si="0"/>
        <v>0</v>
      </c>
      <c r="H16" s="562">
        <f t="shared" si="0"/>
        <v>0</v>
      </c>
      <c r="I16" s="562">
        <f t="shared" si="0"/>
        <v>0</v>
      </c>
      <c r="J16" s="562">
        <f t="shared" si="0"/>
        <v>0</v>
      </c>
      <c r="K16" s="562">
        <f t="shared" si="0"/>
        <v>0</v>
      </c>
      <c r="L16" s="562">
        <f t="shared" si="0"/>
        <v>0</v>
      </c>
      <c r="M16" s="562">
        <f t="shared" si="0"/>
        <v>0</v>
      </c>
      <c r="N16" s="562">
        <f t="shared" si="0"/>
        <v>0</v>
      </c>
      <c r="O16" s="562">
        <f t="shared" si="0"/>
        <v>0</v>
      </c>
      <c r="P16" s="562">
        <f t="shared" si="0"/>
        <v>0</v>
      </c>
      <c r="Q16" s="562">
        <f t="shared" si="0"/>
        <v>0</v>
      </c>
      <c r="R16" s="562">
        <f t="shared" si="0"/>
        <v>0</v>
      </c>
      <c r="S16" s="562">
        <f t="shared" si="0"/>
        <v>0</v>
      </c>
      <c r="T16" s="562">
        <f t="shared" si="1"/>
        <v>0</v>
      </c>
      <c r="U16" s="562">
        <f t="shared" si="1"/>
        <v>0</v>
      </c>
      <c r="V16" s="562">
        <f t="shared" si="1"/>
        <v>0</v>
      </c>
      <c r="W16" s="562">
        <f t="shared" si="1"/>
        <v>0</v>
      </c>
      <c r="X16" s="562">
        <f t="shared" si="1"/>
        <v>0</v>
      </c>
      <c r="Y16" s="563">
        <f t="shared" si="2"/>
        <v>0</v>
      </c>
      <c r="Z16" s="42">
        <f>'t1'!M16</f>
        <v>0</v>
      </c>
      <c r="AJ16" s="564"/>
      <c r="AK16" s="564"/>
      <c r="AL16" s="564"/>
      <c r="AM16" s="565"/>
      <c r="AN16" s="565"/>
      <c r="AO16" s="565"/>
      <c r="AP16" s="565"/>
      <c r="AQ16" s="565"/>
      <c r="AR16" s="565"/>
      <c r="AS16" s="565"/>
      <c r="AT16" s="565"/>
      <c r="AU16" s="565"/>
      <c r="AV16" s="565"/>
      <c r="AW16" s="565"/>
      <c r="AX16" s="565"/>
      <c r="AY16" s="565"/>
      <c r="AZ16" s="565"/>
      <c r="BA16" s="565"/>
      <c r="BB16" s="565"/>
      <c r="BC16" s="565"/>
      <c r="BD16" s="565"/>
      <c r="BE16" s="565"/>
      <c r="BF16" s="563">
        <f t="shared" si="3"/>
        <v>0</v>
      </c>
      <c r="BG16" s="42">
        <f>'t1'!AR16</f>
        <v>0</v>
      </c>
    </row>
    <row r="17" spans="1:59" ht="12.75" customHeight="1" x14ac:dyDescent="0.2">
      <c r="A17" s="34" t="str">
        <f>'t1'!A17</f>
        <v>POSIZIONE ECONOMICA D6</v>
      </c>
      <c r="B17" s="237" t="str">
        <f>'t1'!B17</f>
        <v>099000</v>
      </c>
      <c r="C17" s="561">
        <f t="shared" si="4"/>
        <v>412</v>
      </c>
      <c r="D17" s="561">
        <f t="shared" si="0"/>
        <v>0</v>
      </c>
      <c r="E17" s="561">
        <f t="shared" si="0"/>
        <v>0</v>
      </c>
      <c r="F17" s="562">
        <f t="shared" si="0"/>
        <v>48517</v>
      </c>
      <c r="G17" s="562">
        <f t="shared" si="0"/>
        <v>12945</v>
      </c>
      <c r="H17" s="562">
        <f t="shared" si="0"/>
        <v>4797</v>
      </c>
      <c r="I17" s="562">
        <f t="shared" si="0"/>
        <v>2699</v>
      </c>
      <c r="J17" s="562">
        <f t="shared" si="0"/>
        <v>0</v>
      </c>
      <c r="K17" s="562">
        <f t="shared" si="0"/>
        <v>0</v>
      </c>
      <c r="L17" s="562">
        <f t="shared" si="0"/>
        <v>211</v>
      </c>
      <c r="M17" s="562">
        <f t="shared" si="0"/>
        <v>0</v>
      </c>
      <c r="N17" s="562">
        <f t="shared" si="0"/>
        <v>4077</v>
      </c>
      <c r="O17" s="562">
        <f t="shared" si="0"/>
        <v>4715</v>
      </c>
      <c r="P17" s="562">
        <f t="shared" si="0"/>
        <v>0</v>
      </c>
      <c r="Q17" s="562">
        <f t="shared" si="0"/>
        <v>0</v>
      </c>
      <c r="R17" s="562">
        <f t="shared" si="0"/>
        <v>0</v>
      </c>
      <c r="S17" s="562">
        <f t="shared" si="0"/>
        <v>0</v>
      </c>
      <c r="T17" s="562">
        <f t="shared" si="1"/>
        <v>154</v>
      </c>
      <c r="U17" s="562">
        <f t="shared" si="1"/>
        <v>0</v>
      </c>
      <c r="V17" s="562">
        <f t="shared" si="1"/>
        <v>30</v>
      </c>
      <c r="W17" s="562">
        <f t="shared" si="1"/>
        <v>0</v>
      </c>
      <c r="X17" s="562">
        <f t="shared" si="1"/>
        <v>2151</v>
      </c>
      <c r="Y17" s="563">
        <f t="shared" si="2"/>
        <v>80708</v>
      </c>
      <c r="Z17" s="42">
        <f>'t1'!M17</f>
        <v>1</v>
      </c>
      <c r="AJ17" s="564">
        <v>412</v>
      </c>
      <c r="AK17" s="564"/>
      <c r="AL17" s="564"/>
      <c r="AM17" s="565">
        <v>48517</v>
      </c>
      <c r="AN17" s="565">
        <v>12945</v>
      </c>
      <c r="AO17" s="565">
        <v>4797</v>
      </c>
      <c r="AP17" s="565">
        <v>2699</v>
      </c>
      <c r="AQ17" s="565"/>
      <c r="AR17" s="565"/>
      <c r="AS17" s="565">
        <v>211</v>
      </c>
      <c r="AT17" s="565"/>
      <c r="AU17" s="565">
        <v>4077</v>
      </c>
      <c r="AV17" s="565">
        <v>4715</v>
      </c>
      <c r="AW17" s="565"/>
      <c r="AX17" s="565"/>
      <c r="AY17" s="565"/>
      <c r="AZ17" s="565"/>
      <c r="BA17" s="565">
        <v>154</v>
      </c>
      <c r="BB17" s="565"/>
      <c r="BC17" s="565">
        <v>30</v>
      </c>
      <c r="BD17" s="565"/>
      <c r="BE17" s="565">
        <v>2151</v>
      </c>
      <c r="BF17" s="563">
        <f t="shared" si="3"/>
        <v>80708</v>
      </c>
      <c r="BG17" s="42">
        <f>'t1'!AR17</f>
        <v>0</v>
      </c>
    </row>
    <row r="18" spans="1:59" ht="12.75" customHeight="1" x14ac:dyDescent="0.2">
      <c r="A18" s="34" t="str">
        <f>'t1'!A18</f>
        <v>POSIZIONE ECONOMICA D5</v>
      </c>
      <c r="B18" s="237" t="str">
        <f>'t1'!B18</f>
        <v>0D5000</v>
      </c>
      <c r="C18" s="561">
        <f t="shared" si="4"/>
        <v>398</v>
      </c>
      <c r="D18" s="561">
        <f t="shared" si="0"/>
        <v>0</v>
      </c>
      <c r="E18" s="561">
        <f t="shared" si="0"/>
        <v>0</v>
      </c>
      <c r="F18" s="562">
        <f t="shared" si="0"/>
        <v>0</v>
      </c>
      <c r="G18" s="562">
        <f t="shared" si="0"/>
        <v>0</v>
      </c>
      <c r="H18" s="562">
        <f t="shared" si="0"/>
        <v>4938</v>
      </c>
      <c r="I18" s="562">
        <f t="shared" si="0"/>
        <v>0</v>
      </c>
      <c r="J18" s="562">
        <f t="shared" si="0"/>
        <v>0</v>
      </c>
      <c r="K18" s="562">
        <f t="shared" si="0"/>
        <v>0</v>
      </c>
      <c r="L18" s="562">
        <f t="shared" si="0"/>
        <v>38</v>
      </c>
      <c r="M18" s="562">
        <f t="shared" si="0"/>
        <v>0</v>
      </c>
      <c r="N18" s="562">
        <f t="shared" si="0"/>
        <v>11894</v>
      </c>
      <c r="O18" s="562">
        <f t="shared" si="0"/>
        <v>13271</v>
      </c>
      <c r="P18" s="562">
        <f t="shared" si="0"/>
        <v>0</v>
      </c>
      <c r="Q18" s="562">
        <f t="shared" si="0"/>
        <v>0</v>
      </c>
      <c r="R18" s="562">
        <f t="shared" si="0"/>
        <v>0</v>
      </c>
      <c r="S18" s="562">
        <f t="shared" si="0"/>
        <v>0</v>
      </c>
      <c r="T18" s="562">
        <f t="shared" si="1"/>
        <v>159</v>
      </c>
      <c r="U18" s="562">
        <f t="shared" si="1"/>
        <v>0</v>
      </c>
      <c r="V18" s="562">
        <f t="shared" si="1"/>
        <v>85</v>
      </c>
      <c r="W18" s="562">
        <f t="shared" si="1"/>
        <v>0</v>
      </c>
      <c r="X18" s="562">
        <f t="shared" si="1"/>
        <v>4700</v>
      </c>
      <c r="Y18" s="563">
        <f t="shared" si="2"/>
        <v>35483</v>
      </c>
      <c r="Z18" s="42">
        <f>'t1'!M18</f>
        <v>1</v>
      </c>
      <c r="AJ18" s="564">
        <v>398</v>
      </c>
      <c r="AK18" s="564"/>
      <c r="AL18" s="564"/>
      <c r="AM18" s="565"/>
      <c r="AN18" s="565"/>
      <c r="AO18" s="565">
        <v>4938</v>
      </c>
      <c r="AP18" s="565"/>
      <c r="AQ18" s="565"/>
      <c r="AR18" s="565"/>
      <c r="AS18" s="565">
        <v>38</v>
      </c>
      <c r="AT18" s="565"/>
      <c r="AU18" s="565">
        <v>11894</v>
      </c>
      <c r="AV18" s="565">
        <v>13271</v>
      </c>
      <c r="AW18" s="565"/>
      <c r="AX18" s="565"/>
      <c r="AY18" s="565"/>
      <c r="AZ18" s="565"/>
      <c r="BA18" s="565">
        <v>159</v>
      </c>
      <c r="BB18" s="565"/>
      <c r="BC18" s="565">
        <v>85</v>
      </c>
      <c r="BD18" s="565"/>
      <c r="BE18" s="565">
        <v>4700</v>
      </c>
      <c r="BF18" s="563">
        <f t="shared" si="3"/>
        <v>35483</v>
      </c>
      <c r="BG18" s="42">
        <f>'t1'!AR18</f>
        <v>0</v>
      </c>
    </row>
    <row r="19" spans="1:59" ht="12.75" customHeight="1" x14ac:dyDescent="0.2">
      <c r="A19" s="34" t="str">
        <f>'t1'!A19</f>
        <v>POSIZIONE ECONOMICA D4</v>
      </c>
      <c r="B19" s="237" t="str">
        <f>'t1'!B19</f>
        <v>0D4000</v>
      </c>
      <c r="C19" s="561">
        <f t="shared" si="4"/>
        <v>40</v>
      </c>
      <c r="D19" s="561">
        <f t="shared" si="0"/>
        <v>0</v>
      </c>
      <c r="E19" s="561">
        <f t="shared" si="0"/>
        <v>0</v>
      </c>
      <c r="F19" s="562">
        <f t="shared" si="0"/>
        <v>0</v>
      </c>
      <c r="G19" s="562">
        <f t="shared" si="0"/>
        <v>0</v>
      </c>
      <c r="H19" s="562">
        <f t="shared" si="0"/>
        <v>519</v>
      </c>
      <c r="I19" s="562">
        <f t="shared" si="0"/>
        <v>0</v>
      </c>
      <c r="J19" s="562">
        <f t="shared" si="0"/>
        <v>0</v>
      </c>
      <c r="K19" s="562">
        <f t="shared" si="0"/>
        <v>0</v>
      </c>
      <c r="L19" s="562">
        <f t="shared" si="0"/>
        <v>0</v>
      </c>
      <c r="M19" s="562">
        <f t="shared" si="0"/>
        <v>0</v>
      </c>
      <c r="N19" s="562">
        <f t="shared" si="0"/>
        <v>1250</v>
      </c>
      <c r="O19" s="562">
        <f t="shared" si="0"/>
        <v>1337</v>
      </c>
      <c r="P19" s="562">
        <f t="shared" si="0"/>
        <v>0</v>
      </c>
      <c r="Q19" s="562">
        <f t="shared" si="0"/>
        <v>0</v>
      </c>
      <c r="R19" s="562">
        <f t="shared" si="0"/>
        <v>0</v>
      </c>
      <c r="S19" s="562">
        <f t="shared" si="0"/>
        <v>0</v>
      </c>
      <c r="T19" s="562">
        <f t="shared" si="1"/>
        <v>50</v>
      </c>
      <c r="U19" s="562">
        <f t="shared" si="1"/>
        <v>0</v>
      </c>
      <c r="V19" s="562">
        <f t="shared" si="1"/>
        <v>2</v>
      </c>
      <c r="W19" s="562">
        <f t="shared" si="1"/>
        <v>0</v>
      </c>
      <c r="X19" s="562">
        <f t="shared" si="1"/>
        <v>0</v>
      </c>
      <c r="Y19" s="563">
        <f t="shared" si="2"/>
        <v>3198</v>
      </c>
      <c r="Z19" s="42">
        <f>'t1'!M19</f>
        <v>1</v>
      </c>
      <c r="AJ19" s="564">
        <v>40</v>
      </c>
      <c r="AK19" s="564"/>
      <c r="AL19" s="564"/>
      <c r="AM19" s="565"/>
      <c r="AN19" s="565"/>
      <c r="AO19" s="565">
        <v>519</v>
      </c>
      <c r="AP19" s="565"/>
      <c r="AQ19" s="565"/>
      <c r="AR19" s="565"/>
      <c r="AS19" s="565"/>
      <c r="AT19" s="565"/>
      <c r="AU19" s="565">
        <v>1250</v>
      </c>
      <c r="AV19" s="565">
        <v>1337</v>
      </c>
      <c r="AW19" s="565"/>
      <c r="AX19" s="565"/>
      <c r="AY19" s="565"/>
      <c r="AZ19" s="565"/>
      <c r="BA19" s="565">
        <v>50</v>
      </c>
      <c r="BB19" s="565"/>
      <c r="BC19" s="565">
        <v>2</v>
      </c>
      <c r="BD19" s="565"/>
      <c r="BE19" s="565"/>
      <c r="BF19" s="563">
        <f t="shared" si="3"/>
        <v>3198</v>
      </c>
      <c r="BG19" s="42">
        <f>'t1'!AR19</f>
        <v>0</v>
      </c>
    </row>
    <row r="20" spans="1:59" ht="12.75" customHeight="1" x14ac:dyDescent="0.2">
      <c r="A20" s="34" t="str">
        <f>'t1'!A20</f>
        <v>POSIZIONE ECONOMICA D3</v>
      </c>
      <c r="B20" s="237" t="str">
        <f>'t1'!B20</f>
        <v>050000</v>
      </c>
      <c r="C20" s="561">
        <f t="shared" si="4"/>
        <v>129</v>
      </c>
      <c r="D20" s="561">
        <f t="shared" si="0"/>
        <v>0</v>
      </c>
      <c r="E20" s="561">
        <f t="shared" si="0"/>
        <v>0</v>
      </c>
      <c r="F20" s="562">
        <f t="shared" si="0"/>
        <v>0</v>
      </c>
      <c r="G20" s="562">
        <f t="shared" si="0"/>
        <v>0</v>
      </c>
      <c r="H20" s="562">
        <f t="shared" si="0"/>
        <v>1685</v>
      </c>
      <c r="I20" s="562">
        <f t="shared" si="0"/>
        <v>0</v>
      </c>
      <c r="J20" s="562">
        <f t="shared" si="0"/>
        <v>0</v>
      </c>
      <c r="K20" s="562">
        <f t="shared" si="0"/>
        <v>0</v>
      </c>
      <c r="L20" s="562">
        <f t="shared" si="0"/>
        <v>0</v>
      </c>
      <c r="M20" s="562">
        <f t="shared" si="0"/>
        <v>0</v>
      </c>
      <c r="N20" s="562">
        <f t="shared" si="0"/>
        <v>4057</v>
      </c>
      <c r="O20" s="562">
        <f t="shared" si="0"/>
        <v>2904</v>
      </c>
      <c r="P20" s="562">
        <f t="shared" si="0"/>
        <v>0</v>
      </c>
      <c r="Q20" s="562">
        <f t="shared" si="0"/>
        <v>0</v>
      </c>
      <c r="R20" s="562">
        <f t="shared" si="0"/>
        <v>0</v>
      </c>
      <c r="S20" s="562">
        <f t="shared" si="0"/>
        <v>0</v>
      </c>
      <c r="T20" s="562">
        <f t="shared" si="1"/>
        <v>242</v>
      </c>
      <c r="U20" s="562">
        <f t="shared" si="1"/>
        <v>0</v>
      </c>
      <c r="V20" s="562">
        <f t="shared" si="1"/>
        <v>0</v>
      </c>
      <c r="W20" s="562">
        <f t="shared" si="1"/>
        <v>0</v>
      </c>
      <c r="X20" s="562">
        <f t="shared" si="1"/>
        <v>0</v>
      </c>
      <c r="Y20" s="563">
        <f t="shared" si="2"/>
        <v>9017</v>
      </c>
      <c r="Z20" s="42">
        <f>'t1'!M20</f>
        <v>1</v>
      </c>
      <c r="AJ20" s="564">
        <v>129</v>
      </c>
      <c r="AK20" s="564"/>
      <c r="AL20" s="564"/>
      <c r="AM20" s="565"/>
      <c r="AN20" s="565"/>
      <c r="AO20" s="565">
        <v>1685</v>
      </c>
      <c r="AP20" s="565"/>
      <c r="AQ20" s="565"/>
      <c r="AR20" s="565"/>
      <c r="AS20" s="565"/>
      <c r="AT20" s="565"/>
      <c r="AU20" s="565">
        <v>4057</v>
      </c>
      <c r="AV20" s="565">
        <v>2904</v>
      </c>
      <c r="AW20" s="565"/>
      <c r="AX20" s="565"/>
      <c r="AY20" s="565"/>
      <c r="AZ20" s="565"/>
      <c r="BA20" s="565">
        <v>242</v>
      </c>
      <c r="BB20" s="565"/>
      <c r="BC20" s="565"/>
      <c r="BD20" s="565"/>
      <c r="BE20" s="565"/>
      <c r="BF20" s="563">
        <f t="shared" si="3"/>
        <v>9017</v>
      </c>
      <c r="BG20" s="42">
        <f>'t1'!AR20</f>
        <v>0</v>
      </c>
    </row>
    <row r="21" spans="1:59" ht="12.75" customHeight="1" x14ac:dyDescent="0.2">
      <c r="A21" s="34" t="str">
        <f>'t1'!A21</f>
        <v>POSIZIONE ECONOMICA D2</v>
      </c>
      <c r="B21" s="237" t="str">
        <f>'t1'!B21</f>
        <v>049000</v>
      </c>
      <c r="C21" s="561">
        <f t="shared" si="4"/>
        <v>368</v>
      </c>
      <c r="D21" s="561">
        <f t="shared" si="0"/>
        <v>0</v>
      </c>
      <c r="E21" s="561">
        <f t="shared" si="0"/>
        <v>0</v>
      </c>
      <c r="F21" s="562">
        <f t="shared" si="0"/>
        <v>0</v>
      </c>
      <c r="G21" s="562">
        <f t="shared" si="0"/>
        <v>0</v>
      </c>
      <c r="H21" s="562">
        <f t="shared" si="0"/>
        <v>5471</v>
      </c>
      <c r="I21" s="562">
        <f t="shared" si="0"/>
        <v>0</v>
      </c>
      <c r="J21" s="562">
        <f t="shared" si="0"/>
        <v>0</v>
      </c>
      <c r="K21" s="562">
        <f t="shared" si="0"/>
        <v>0</v>
      </c>
      <c r="L21" s="562">
        <f t="shared" si="0"/>
        <v>217</v>
      </c>
      <c r="M21" s="562">
        <f t="shared" si="0"/>
        <v>0</v>
      </c>
      <c r="N21" s="562">
        <f t="shared" si="0"/>
        <v>13176</v>
      </c>
      <c r="O21" s="562">
        <f t="shared" si="0"/>
        <v>14499</v>
      </c>
      <c r="P21" s="562">
        <f t="shared" si="0"/>
        <v>0</v>
      </c>
      <c r="Q21" s="562">
        <f t="shared" si="0"/>
        <v>0</v>
      </c>
      <c r="R21" s="562">
        <f t="shared" si="0"/>
        <v>0</v>
      </c>
      <c r="S21" s="562">
        <f t="shared" ref="S21:S64" si="5">ROUND(AZ21,0)</f>
        <v>0</v>
      </c>
      <c r="T21" s="562">
        <f t="shared" si="1"/>
        <v>1413</v>
      </c>
      <c r="U21" s="562">
        <f t="shared" si="1"/>
        <v>0</v>
      </c>
      <c r="V21" s="562">
        <f t="shared" si="1"/>
        <v>144</v>
      </c>
      <c r="W21" s="562">
        <f t="shared" si="1"/>
        <v>0</v>
      </c>
      <c r="X21" s="562">
        <f t="shared" si="1"/>
        <v>10357</v>
      </c>
      <c r="Y21" s="563">
        <f t="shared" si="2"/>
        <v>45645</v>
      </c>
      <c r="Z21" s="42">
        <f>'t1'!M21</f>
        <v>1</v>
      </c>
      <c r="AJ21" s="564">
        <v>368</v>
      </c>
      <c r="AK21" s="564"/>
      <c r="AL21" s="564"/>
      <c r="AM21" s="565"/>
      <c r="AN21" s="565"/>
      <c r="AO21" s="565">
        <v>5471</v>
      </c>
      <c r="AP21" s="565"/>
      <c r="AQ21" s="565"/>
      <c r="AR21" s="565"/>
      <c r="AS21" s="565">
        <v>217</v>
      </c>
      <c r="AT21" s="565"/>
      <c r="AU21" s="565">
        <v>13176</v>
      </c>
      <c r="AV21" s="565">
        <v>14499</v>
      </c>
      <c r="AW21" s="565"/>
      <c r="AX21" s="565"/>
      <c r="AY21" s="565"/>
      <c r="AZ21" s="565"/>
      <c r="BA21" s="565">
        <v>1413</v>
      </c>
      <c r="BB21" s="565"/>
      <c r="BC21" s="565">
        <v>144</v>
      </c>
      <c r="BD21" s="565"/>
      <c r="BE21" s="565">
        <v>10357</v>
      </c>
      <c r="BF21" s="563">
        <f t="shared" si="3"/>
        <v>45645</v>
      </c>
      <c r="BG21" s="42">
        <f>'t1'!AR21</f>
        <v>0</v>
      </c>
    </row>
    <row r="22" spans="1:59" ht="12.75" customHeight="1" x14ac:dyDescent="0.2">
      <c r="A22" s="34" t="str">
        <f>'t1'!A22</f>
        <v>POSIZIONE ECONOMICA D1</v>
      </c>
      <c r="B22" s="237" t="str">
        <f>'t1'!B22</f>
        <v>0D1000</v>
      </c>
      <c r="C22" s="561">
        <f t="shared" si="4"/>
        <v>0</v>
      </c>
      <c r="D22" s="561">
        <f t="shared" si="4"/>
        <v>0</v>
      </c>
      <c r="E22" s="561">
        <f t="shared" si="4"/>
        <v>0</v>
      </c>
      <c r="F22" s="562">
        <f t="shared" si="4"/>
        <v>0</v>
      </c>
      <c r="G22" s="562">
        <f t="shared" si="4"/>
        <v>0</v>
      </c>
      <c r="H22" s="562">
        <f t="shared" si="4"/>
        <v>0</v>
      </c>
      <c r="I22" s="562">
        <f t="shared" si="4"/>
        <v>0</v>
      </c>
      <c r="J22" s="562">
        <f t="shared" si="4"/>
        <v>0</v>
      </c>
      <c r="K22" s="562">
        <f t="shared" si="4"/>
        <v>0</v>
      </c>
      <c r="L22" s="562">
        <f t="shared" si="4"/>
        <v>0</v>
      </c>
      <c r="M22" s="562">
        <f t="shared" si="4"/>
        <v>0</v>
      </c>
      <c r="N22" s="562">
        <f t="shared" si="4"/>
        <v>0</v>
      </c>
      <c r="O22" s="562">
        <f t="shared" si="4"/>
        <v>0</v>
      </c>
      <c r="P22" s="562">
        <f t="shared" si="4"/>
        <v>0</v>
      </c>
      <c r="Q22" s="562">
        <f t="shared" si="4"/>
        <v>0</v>
      </c>
      <c r="R22" s="562">
        <f t="shared" si="4"/>
        <v>0</v>
      </c>
      <c r="S22" s="562">
        <f t="shared" si="5"/>
        <v>0</v>
      </c>
      <c r="T22" s="562">
        <f t="shared" si="1"/>
        <v>0</v>
      </c>
      <c r="U22" s="562">
        <f t="shared" si="1"/>
        <v>0</v>
      </c>
      <c r="V22" s="562">
        <f t="shared" si="1"/>
        <v>0</v>
      </c>
      <c r="W22" s="562">
        <f t="shared" si="1"/>
        <v>0</v>
      </c>
      <c r="X22" s="562">
        <f t="shared" si="1"/>
        <v>0</v>
      </c>
      <c r="Y22" s="563">
        <f t="shared" si="2"/>
        <v>0</v>
      </c>
      <c r="Z22" s="42">
        <f>'t1'!M22</f>
        <v>0</v>
      </c>
      <c r="AJ22" s="564"/>
      <c r="AK22" s="564"/>
      <c r="AL22" s="564"/>
      <c r="AM22" s="565"/>
      <c r="AN22" s="565"/>
      <c r="AO22" s="565"/>
      <c r="AP22" s="565"/>
      <c r="AQ22" s="565"/>
      <c r="AR22" s="565"/>
      <c r="AS22" s="565"/>
      <c r="AT22" s="565"/>
      <c r="AU22" s="565"/>
      <c r="AV22" s="565"/>
      <c r="AW22" s="565"/>
      <c r="AX22" s="565"/>
      <c r="AY22" s="565"/>
      <c r="AZ22" s="565"/>
      <c r="BA22" s="565"/>
      <c r="BB22" s="565"/>
      <c r="BC22" s="565"/>
      <c r="BD22" s="565"/>
      <c r="BE22" s="565"/>
      <c r="BF22" s="563">
        <f t="shared" si="3"/>
        <v>0</v>
      </c>
      <c r="BG22" s="42">
        <f>'t1'!AR22</f>
        <v>0</v>
      </c>
    </row>
    <row r="23" spans="1:59" ht="12.75" customHeight="1" x14ac:dyDescent="0.2">
      <c r="A23" s="34" t="str">
        <f>'t1'!A23</f>
        <v>POSIZIONE ECONOMICA C6</v>
      </c>
      <c r="B23" s="237" t="str">
        <f>'t1'!B23</f>
        <v>097000</v>
      </c>
      <c r="C23" s="561">
        <f t="shared" si="4"/>
        <v>0</v>
      </c>
      <c r="D23" s="561">
        <f t="shared" si="4"/>
        <v>0</v>
      </c>
      <c r="E23" s="561">
        <f t="shared" si="4"/>
        <v>0</v>
      </c>
      <c r="F23" s="562">
        <f t="shared" si="4"/>
        <v>0</v>
      </c>
      <c r="G23" s="562">
        <f t="shared" si="4"/>
        <v>0</v>
      </c>
      <c r="H23" s="562">
        <f t="shared" si="4"/>
        <v>0</v>
      </c>
      <c r="I23" s="562">
        <f t="shared" si="4"/>
        <v>0</v>
      </c>
      <c r="J23" s="562">
        <f t="shared" si="4"/>
        <v>0</v>
      </c>
      <c r="K23" s="562">
        <f t="shared" si="4"/>
        <v>0</v>
      </c>
      <c r="L23" s="562">
        <f t="shared" si="4"/>
        <v>0</v>
      </c>
      <c r="M23" s="562">
        <f t="shared" si="4"/>
        <v>0</v>
      </c>
      <c r="N23" s="562">
        <f t="shared" si="4"/>
        <v>0</v>
      </c>
      <c r="O23" s="562">
        <f t="shared" si="4"/>
        <v>0</v>
      </c>
      <c r="P23" s="562">
        <f t="shared" si="4"/>
        <v>0</v>
      </c>
      <c r="Q23" s="562">
        <f t="shared" si="4"/>
        <v>0</v>
      </c>
      <c r="R23" s="562">
        <f t="shared" si="4"/>
        <v>0</v>
      </c>
      <c r="S23" s="562">
        <f t="shared" si="5"/>
        <v>0</v>
      </c>
      <c r="T23" s="562">
        <f t="shared" si="1"/>
        <v>0</v>
      </c>
      <c r="U23" s="562">
        <f t="shared" si="1"/>
        <v>0</v>
      </c>
      <c r="V23" s="562">
        <f t="shared" si="1"/>
        <v>0</v>
      </c>
      <c r="W23" s="562">
        <f t="shared" si="1"/>
        <v>0</v>
      </c>
      <c r="X23" s="562">
        <f t="shared" si="1"/>
        <v>0</v>
      </c>
      <c r="Y23" s="563">
        <f t="shared" si="2"/>
        <v>0</v>
      </c>
      <c r="Z23" s="42">
        <f>'t1'!M23</f>
        <v>0</v>
      </c>
      <c r="AJ23" s="564"/>
      <c r="AK23" s="564"/>
      <c r="AL23" s="564"/>
      <c r="AM23" s="565"/>
      <c r="AN23" s="565"/>
      <c r="AO23" s="565"/>
      <c r="AP23" s="565"/>
      <c r="AQ23" s="565"/>
      <c r="AR23" s="565"/>
      <c r="AS23" s="565"/>
      <c r="AT23" s="565"/>
      <c r="AU23" s="565"/>
      <c r="AV23" s="565"/>
      <c r="AW23" s="565"/>
      <c r="AX23" s="565"/>
      <c r="AY23" s="565"/>
      <c r="AZ23" s="565"/>
      <c r="BA23" s="565"/>
      <c r="BB23" s="565"/>
      <c r="BC23" s="565"/>
      <c r="BD23" s="565"/>
      <c r="BE23" s="565"/>
      <c r="BF23" s="563">
        <f t="shared" si="3"/>
        <v>0</v>
      </c>
      <c r="BG23" s="42">
        <f>'t1'!AR23</f>
        <v>0</v>
      </c>
    </row>
    <row r="24" spans="1:59" ht="12.75" customHeight="1" x14ac:dyDescent="0.2">
      <c r="A24" s="34" t="str">
        <f>'t1'!A24</f>
        <v>POSIZIONE ECONOMICA C5</v>
      </c>
      <c r="B24" s="237" t="str">
        <f>'t1'!B24</f>
        <v>046000</v>
      </c>
      <c r="C24" s="561">
        <f t="shared" si="4"/>
        <v>1781</v>
      </c>
      <c r="D24" s="561">
        <f t="shared" si="4"/>
        <v>0</v>
      </c>
      <c r="E24" s="561">
        <f t="shared" si="4"/>
        <v>0</v>
      </c>
      <c r="F24" s="562">
        <f t="shared" si="4"/>
        <v>0</v>
      </c>
      <c r="G24" s="562">
        <f t="shared" si="4"/>
        <v>0</v>
      </c>
      <c r="H24" s="562">
        <f t="shared" si="4"/>
        <v>23356</v>
      </c>
      <c r="I24" s="562">
        <f t="shared" si="4"/>
        <v>1701</v>
      </c>
      <c r="J24" s="562">
        <f t="shared" si="4"/>
        <v>17414</v>
      </c>
      <c r="K24" s="562">
        <f t="shared" si="4"/>
        <v>0</v>
      </c>
      <c r="L24" s="562">
        <f t="shared" si="4"/>
        <v>3396</v>
      </c>
      <c r="M24" s="562">
        <f t="shared" si="4"/>
        <v>0</v>
      </c>
      <c r="N24" s="562">
        <f t="shared" si="4"/>
        <v>0</v>
      </c>
      <c r="O24" s="562">
        <f t="shared" si="4"/>
        <v>60377</v>
      </c>
      <c r="P24" s="562">
        <f t="shared" si="4"/>
        <v>0</v>
      </c>
      <c r="Q24" s="562">
        <f t="shared" si="4"/>
        <v>0</v>
      </c>
      <c r="R24" s="562">
        <f t="shared" si="4"/>
        <v>0</v>
      </c>
      <c r="S24" s="562">
        <f t="shared" si="5"/>
        <v>0</v>
      </c>
      <c r="T24" s="562">
        <f t="shared" si="1"/>
        <v>7286</v>
      </c>
      <c r="U24" s="562">
        <f t="shared" si="1"/>
        <v>0</v>
      </c>
      <c r="V24" s="562">
        <f t="shared" si="1"/>
        <v>210</v>
      </c>
      <c r="W24" s="562">
        <f t="shared" si="1"/>
        <v>401</v>
      </c>
      <c r="X24" s="562">
        <f t="shared" si="1"/>
        <v>13844</v>
      </c>
      <c r="Y24" s="563">
        <f t="shared" si="2"/>
        <v>129766</v>
      </c>
      <c r="Z24" s="42">
        <f>'t1'!M24</f>
        <v>1</v>
      </c>
      <c r="AJ24" s="564">
        <v>1781</v>
      </c>
      <c r="AK24" s="564"/>
      <c r="AL24" s="564"/>
      <c r="AM24" s="565"/>
      <c r="AN24" s="565"/>
      <c r="AO24" s="565">
        <v>23356</v>
      </c>
      <c r="AP24" s="565">
        <v>1701</v>
      </c>
      <c r="AQ24" s="565">
        <v>17414</v>
      </c>
      <c r="AR24" s="565"/>
      <c r="AS24" s="565">
        <v>3396</v>
      </c>
      <c r="AT24" s="565"/>
      <c r="AU24" s="565"/>
      <c r="AV24" s="565">
        <v>60377</v>
      </c>
      <c r="AW24" s="565"/>
      <c r="AX24" s="565"/>
      <c r="AY24" s="565"/>
      <c r="AZ24" s="565"/>
      <c r="BA24" s="565">
        <v>7286</v>
      </c>
      <c r="BB24" s="565"/>
      <c r="BC24" s="565">
        <v>210</v>
      </c>
      <c r="BD24" s="565">
        <v>401</v>
      </c>
      <c r="BE24" s="565">
        <v>13844</v>
      </c>
      <c r="BF24" s="563">
        <f t="shared" si="3"/>
        <v>129766</v>
      </c>
      <c r="BG24" s="42">
        <f>'t1'!AR24</f>
        <v>0</v>
      </c>
    </row>
    <row r="25" spans="1:59" ht="12.75" customHeight="1" x14ac:dyDescent="0.2">
      <c r="A25" s="34" t="str">
        <f>'t1'!A25</f>
        <v>POSIZIONE ECONOMICA C4</v>
      </c>
      <c r="B25" s="237" t="str">
        <f>'t1'!B25</f>
        <v>045000</v>
      </c>
      <c r="C25" s="561">
        <f t="shared" si="4"/>
        <v>73</v>
      </c>
      <c r="D25" s="561">
        <f t="shared" si="4"/>
        <v>0</v>
      </c>
      <c r="E25" s="561">
        <f t="shared" si="4"/>
        <v>0</v>
      </c>
      <c r="F25" s="562">
        <f t="shared" si="4"/>
        <v>0</v>
      </c>
      <c r="G25" s="562">
        <f t="shared" si="4"/>
        <v>0</v>
      </c>
      <c r="H25" s="562">
        <f t="shared" si="4"/>
        <v>961</v>
      </c>
      <c r="I25" s="562">
        <f t="shared" si="4"/>
        <v>0</v>
      </c>
      <c r="J25" s="562">
        <f t="shared" si="4"/>
        <v>0</v>
      </c>
      <c r="K25" s="562">
        <f t="shared" si="4"/>
        <v>0</v>
      </c>
      <c r="L25" s="562">
        <f t="shared" si="4"/>
        <v>0</v>
      </c>
      <c r="M25" s="562">
        <f t="shared" si="4"/>
        <v>0</v>
      </c>
      <c r="N25" s="562">
        <f t="shared" si="4"/>
        <v>0</v>
      </c>
      <c r="O25" s="562">
        <f t="shared" si="4"/>
        <v>2611</v>
      </c>
      <c r="P25" s="562">
        <f t="shared" si="4"/>
        <v>0</v>
      </c>
      <c r="Q25" s="562">
        <f t="shared" si="4"/>
        <v>0</v>
      </c>
      <c r="R25" s="562">
        <f t="shared" si="4"/>
        <v>0</v>
      </c>
      <c r="S25" s="562">
        <f t="shared" si="5"/>
        <v>0</v>
      </c>
      <c r="T25" s="562">
        <f t="shared" si="1"/>
        <v>327</v>
      </c>
      <c r="U25" s="562">
        <f t="shared" si="1"/>
        <v>0</v>
      </c>
      <c r="V25" s="562">
        <f t="shared" si="1"/>
        <v>16</v>
      </c>
      <c r="W25" s="562">
        <f t="shared" si="1"/>
        <v>0</v>
      </c>
      <c r="X25" s="562">
        <f t="shared" si="1"/>
        <v>376</v>
      </c>
      <c r="Y25" s="563">
        <f t="shared" si="2"/>
        <v>4364</v>
      </c>
      <c r="Z25" s="42">
        <f>'t1'!M25</f>
        <v>1</v>
      </c>
      <c r="AJ25" s="564">
        <v>73</v>
      </c>
      <c r="AK25" s="564"/>
      <c r="AL25" s="564"/>
      <c r="AM25" s="565"/>
      <c r="AN25" s="565"/>
      <c r="AO25" s="565">
        <v>961</v>
      </c>
      <c r="AP25" s="565"/>
      <c r="AQ25" s="565"/>
      <c r="AR25" s="565"/>
      <c r="AS25" s="565"/>
      <c r="AT25" s="565"/>
      <c r="AU25" s="565"/>
      <c r="AV25" s="565">
        <v>2611</v>
      </c>
      <c r="AW25" s="565"/>
      <c r="AX25" s="565"/>
      <c r="AY25" s="565"/>
      <c r="AZ25" s="565"/>
      <c r="BA25" s="565">
        <v>327</v>
      </c>
      <c r="BB25" s="565"/>
      <c r="BC25" s="565">
        <v>16</v>
      </c>
      <c r="BD25" s="565"/>
      <c r="BE25" s="565">
        <v>376</v>
      </c>
      <c r="BF25" s="563">
        <f t="shared" si="3"/>
        <v>4364</v>
      </c>
      <c r="BG25" s="42">
        <f>'t1'!AR25</f>
        <v>0</v>
      </c>
    </row>
    <row r="26" spans="1:59" ht="12.75" customHeight="1" x14ac:dyDescent="0.2">
      <c r="A26" s="34" t="str">
        <f>'t1'!A26</f>
        <v>POSIZIONE ECONOMICA C3</v>
      </c>
      <c r="B26" s="237" t="str">
        <f>'t1'!B26</f>
        <v>043000</v>
      </c>
      <c r="C26" s="561">
        <f t="shared" si="4"/>
        <v>282</v>
      </c>
      <c r="D26" s="561">
        <f t="shared" si="4"/>
        <v>0</v>
      </c>
      <c r="E26" s="561">
        <f t="shared" si="4"/>
        <v>0</v>
      </c>
      <c r="F26" s="562">
        <f t="shared" si="4"/>
        <v>0</v>
      </c>
      <c r="G26" s="562">
        <f t="shared" si="4"/>
        <v>0</v>
      </c>
      <c r="H26" s="562">
        <f t="shared" si="4"/>
        <v>3978</v>
      </c>
      <c r="I26" s="562">
        <f t="shared" si="4"/>
        <v>0</v>
      </c>
      <c r="J26" s="562">
        <f t="shared" si="4"/>
        <v>0</v>
      </c>
      <c r="K26" s="562">
        <f t="shared" si="4"/>
        <v>0</v>
      </c>
      <c r="L26" s="562">
        <f t="shared" si="4"/>
        <v>438</v>
      </c>
      <c r="M26" s="562">
        <f t="shared" si="4"/>
        <v>0</v>
      </c>
      <c r="N26" s="562">
        <f t="shared" si="4"/>
        <v>0</v>
      </c>
      <c r="O26" s="562">
        <f t="shared" si="4"/>
        <v>10596</v>
      </c>
      <c r="P26" s="562">
        <f t="shared" si="4"/>
        <v>0</v>
      </c>
      <c r="Q26" s="562">
        <f t="shared" si="4"/>
        <v>0</v>
      </c>
      <c r="R26" s="562">
        <f t="shared" si="4"/>
        <v>0</v>
      </c>
      <c r="S26" s="562">
        <f t="shared" si="5"/>
        <v>0</v>
      </c>
      <c r="T26" s="562">
        <f t="shared" si="1"/>
        <v>1467</v>
      </c>
      <c r="U26" s="562">
        <f t="shared" si="1"/>
        <v>0</v>
      </c>
      <c r="V26" s="562">
        <f t="shared" si="1"/>
        <v>205</v>
      </c>
      <c r="W26" s="562">
        <f t="shared" si="1"/>
        <v>88</v>
      </c>
      <c r="X26" s="562">
        <f t="shared" si="1"/>
        <v>2830</v>
      </c>
      <c r="Y26" s="563">
        <f t="shared" si="2"/>
        <v>19884</v>
      </c>
      <c r="Z26" s="42">
        <f>'t1'!M26</f>
        <v>1</v>
      </c>
      <c r="AJ26" s="564">
        <v>282</v>
      </c>
      <c r="AK26" s="564"/>
      <c r="AL26" s="564"/>
      <c r="AM26" s="565"/>
      <c r="AN26" s="565"/>
      <c r="AO26" s="565">
        <v>3978</v>
      </c>
      <c r="AP26" s="565"/>
      <c r="AQ26" s="565"/>
      <c r="AR26" s="565"/>
      <c r="AS26" s="565">
        <v>438</v>
      </c>
      <c r="AT26" s="565"/>
      <c r="AU26" s="565"/>
      <c r="AV26" s="565">
        <v>10596</v>
      </c>
      <c r="AW26" s="565"/>
      <c r="AX26" s="565"/>
      <c r="AY26" s="565"/>
      <c r="AZ26" s="565"/>
      <c r="BA26" s="565">
        <v>1467</v>
      </c>
      <c r="BB26" s="565"/>
      <c r="BC26" s="565">
        <v>205</v>
      </c>
      <c r="BD26" s="565">
        <v>88</v>
      </c>
      <c r="BE26" s="565">
        <v>2830</v>
      </c>
      <c r="BF26" s="563">
        <f t="shared" si="3"/>
        <v>19884</v>
      </c>
      <c r="BG26" s="42">
        <f>'t1'!AR26</f>
        <v>0</v>
      </c>
    </row>
    <row r="27" spans="1:59" ht="12.75" customHeight="1" x14ac:dyDescent="0.2">
      <c r="A27" s="34" t="str">
        <f>'t1'!A27</f>
        <v>POSIZIONE ECONOMICA C2</v>
      </c>
      <c r="B27" s="237" t="str">
        <f>'t1'!B27</f>
        <v>042000</v>
      </c>
      <c r="C27" s="561">
        <f t="shared" si="4"/>
        <v>112</v>
      </c>
      <c r="D27" s="561">
        <f t="shared" si="4"/>
        <v>0</v>
      </c>
      <c r="E27" s="561">
        <f t="shared" si="4"/>
        <v>0</v>
      </c>
      <c r="F27" s="562">
        <f t="shared" si="4"/>
        <v>0</v>
      </c>
      <c r="G27" s="562">
        <f t="shared" si="4"/>
        <v>0</v>
      </c>
      <c r="H27" s="562">
        <f t="shared" si="4"/>
        <v>1539</v>
      </c>
      <c r="I27" s="562">
        <f t="shared" si="4"/>
        <v>0</v>
      </c>
      <c r="J27" s="562">
        <f t="shared" si="4"/>
        <v>0</v>
      </c>
      <c r="K27" s="562">
        <f t="shared" si="4"/>
        <v>0</v>
      </c>
      <c r="L27" s="562">
        <f t="shared" si="4"/>
        <v>87</v>
      </c>
      <c r="M27" s="562">
        <f t="shared" si="4"/>
        <v>0</v>
      </c>
      <c r="N27" s="562">
        <f t="shared" si="4"/>
        <v>0</v>
      </c>
      <c r="O27" s="562">
        <f t="shared" si="4"/>
        <v>3904</v>
      </c>
      <c r="P27" s="562">
        <f t="shared" si="4"/>
        <v>0</v>
      </c>
      <c r="Q27" s="562">
        <f t="shared" si="4"/>
        <v>0</v>
      </c>
      <c r="R27" s="562">
        <f t="shared" si="4"/>
        <v>0</v>
      </c>
      <c r="S27" s="562">
        <f t="shared" si="5"/>
        <v>0</v>
      </c>
      <c r="T27" s="562">
        <f t="shared" si="1"/>
        <v>609</v>
      </c>
      <c r="U27" s="562">
        <f t="shared" si="1"/>
        <v>0</v>
      </c>
      <c r="V27" s="562">
        <f t="shared" si="1"/>
        <v>4</v>
      </c>
      <c r="W27" s="562">
        <f t="shared" si="1"/>
        <v>0</v>
      </c>
      <c r="X27" s="562">
        <f t="shared" si="1"/>
        <v>784</v>
      </c>
      <c r="Y27" s="563">
        <f t="shared" si="2"/>
        <v>7039</v>
      </c>
      <c r="Z27" s="42">
        <f>'t1'!M27</f>
        <v>0</v>
      </c>
      <c r="AJ27" s="564">
        <v>112</v>
      </c>
      <c r="AK27" s="564"/>
      <c r="AL27" s="564"/>
      <c r="AM27" s="565"/>
      <c r="AN27" s="565"/>
      <c r="AO27" s="565">
        <v>1539</v>
      </c>
      <c r="AP27" s="565"/>
      <c r="AQ27" s="565"/>
      <c r="AR27" s="565"/>
      <c r="AS27" s="565">
        <v>87</v>
      </c>
      <c r="AT27" s="565"/>
      <c r="AU27" s="565"/>
      <c r="AV27" s="565">
        <v>3904</v>
      </c>
      <c r="AW27" s="565"/>
      <c r="AX27" s="565"/>
      <c r="AY27" s="565"/>
      <c r="AZ27" s="565"/>
      <c r="BA27" s="565">
        <v>609</v>
      </c>
      <c r="BB27" s="565"/>
      <c r="BC27" s="565">
        <v>4</v>
      </c>
      <c r="BD27" s="565"/>
      <c r="BE27" s="565">
        <v>784</v>
      </c>
      <c r="BF27" s="563">
        <f t="shared" si="3"/>
        <v>7039</v>
      </c>
      <c r="BG27" s="42">
        <f>'t1'!AR27</f>
        <v>0</v>
      </c>
    </row>
    <row r="28" spans="1:59" ht="12.75" customHeight="1" x14ac:dyDescent="0.2">
      <c r="A28" s="34" t="str">
        <f>'t1'!A28</f>
        <v>POSIZIONE ECONOMICA C1</v>
      </c>
      <c r="B28" s="237" t="str">
        <f>'t1'!B28</f>
        <v>0C1000</v>
      </c>
      <c r="C28" s="561">
        <f t="shared" si="4"/>
        <v>0</v>
      </c>
      <c r="D28" s="561">
        <f t="shared" si="4"/>
        <v>0</v>
      </c>
      <c r="E28" s="561">
        <f t="shared" si="4"/>
        <v>0</v>
      </c>
      <c r="F28" s="562">
        <f t="shared" si="4"/>
        <v>0</v>
      </c>
      <c r="G28" s="562">
        <f t="shared" si="4"/>
        <v>0</v>
      </c>
      <c r="H28" s="562">
        <f t="shared" si="4"/>
        <v>0</v>
      </c>
      <c r="I28" s="562">
        <f t="shared" si="4"/>
        <v>0</v>
      </c>
      <c r="J28" s="562">
        <f t="shared" si="4"/>
        <v>0</v>
      </c>
      <c r="K28" s="562">
        <f t="shared" si="4"/>
        <v>0</v>
      </c>
      <c r="L28" s="562">
        <f t="shared" si="4"/>
        <v>0</v>
      </c>
      <c r="M28" s="562">
        <f t="shared" si="4"/>
        <v>0</v>
      </c>
      <c r="N28" s="562">
        <f t="shared" si="4"/>
        <v>0</v>
      </c>
      <c r="O28" s="562">
        <f t="shared" si="4"/>
        <v>0</v>
      </c>
      <c r="P28" s="562">
        <f t="shared" si="4"/>
        <v>0</v>
      </c>
      <c r="Q28" s="562">
        <f t="shared" si="4"/>
        <v>0</v>
      </c>
      <c r="R28" s="562">
        <f t="shared" si="4"/>
        <v>0</v>
      </c>
      <c r="S28" s="562">
        <f t="shared" si="5"/>
        <v>0</v>
      </c>
      <c r="T28" s="562">
        <f t="shared" si="1"/>
        <v>0</v>
      </c>
      <c r="U28" s="562">
        <f t="shared" si="1"/>
        <v>0</v>
      </c>
      <c r="V28" s="562">
        <f t="shared" si="1"/>
        <v>0</v>
      </c>
      <c r="W28" s="562">
        <f t="shared" si="1"/>
        <v>0</v>
      </c>
      <c r="X28" s="562">
        <f t="shared" si="1"/>
        <v>0</v>
      </c>
      <c r="Y28" s="563">
        <f t="shared" si="2"/>
        <v>0</v>
      </c>
      <c r="Z28" s="42">
        <f>'t1'!M28</f>
        <v>0</v>
      </c>
      <c r="AJ28" s="564"/>
      <c r="AK28" s="564"/>
      <c r="AL28" s="564"/>
      <c r="AM28" s="565"/>
      <c r="AN28" s="565"/>
      <c r="AO28" s="565"/>
      <c r="AP28" s="565"/>
      <c r="AQ28" s="565"/>
      <c r="AR28" s="565"/>
      <c r="AS28" s="565"/>
      <c r="AT28" s="565"/>
      <c r="AU28" s="565"/>
      <c r="AV28" s="565"/>
      <c r="AW28" s="565"/>
      <c r="AX28" s="565"/>
      <c r="AY28" s="565"/>
      <c r="AZ28" s="565"/>
      <c r="BA28" s="565"/>
      <c r="BB28" s="565"/>
      <c r="BC28" s="565"/>
      <c r="BD28" s="565"/>
      <c r="BE28" s="565"/>
      <c r="BF28" s="563">
        <f t="shared" si="3"/>
        <v>0</v>
      </c>
      <c r="BG28" s="42">
        <f>'t1'!AR28</f>
        <v>0</v>
      </c>
    </row>
    <row r="29" spans="1:59" ht="12.75" customHeight="1" x14ac:dyDescent="0.2">
      <c r="A29" s="34" t="str">
        <f>'t1'!A29</f>
        <v>POSIZIONE ECONOMICA B8</v>
      </c>
      <c r="B29" s="237" t="str">
        <f>'t1'!B29</f>
        <v>0B8000</v>
      </c>
      <c r="C29" s="561">
        <f t="shared" si="4"/>
        <v>0</v>
      </c>
      <c r="D29" s="561">
        <f t="shared" si="4"/>
        <v>0</v>
      </c>
      <c r="E29" s="561">
        <f t="shared" si="4"/>
        <v>0</v>
      </c>
      <c r="F29" s="562">
        <f t="shared" si="4"/>
        <v>0</v>
      </c>
      <c r="G29" s="562">
        <f t="shared" si="4"/>
        <v>0</v>
      </c>
      <c r="H29" s="562">
        <f t="shared" si="4"/>
        <v>0</v>
      </c>
      <c r="I29" s="562">
        <f t="shared" si="4"/>
        <v>0</v>
      </c>
      <c r="J29" s="562">
        <f t="shared" si="4"/>
        <v>0</v>
      </c>
      <c r="K29" s="562">
        <f t="shared" si="4"/>
        <v>0</v>
      </c>
      <c r="L29" s="562">
        <f t="shared" si="4"/>
        <v>0</v>
      </c>
      <c r="M29" s="562">
        <f t="shared" si="4"/>
        <v>0</v>
      </c>
      <c r="N29" s="562">
        <f t="shared" si="4"/>
        <v>0</v>
      </c>
      <c r="O29" s="562">
        <f t="shared" si="4"/>
        <v>0</v>
      </c>
      <c r="P29" s="562">
        <f t="shared" si="4"/>
        <v>0</v>
      </c>
      <c r="Q29" s="562">
        <f t="shared" si="4"/>
        <v>0</v>
      </c>
      <c r="R29" s="562">
        <f t="shared" si="4"/>
        <v>0</v>
      </c>
      <c r="S29" s="562">
        <f t="shared" si="5"/>
        <v>0</v>
      </c>
      <c r="T29" s="562">
        <f t="shared" si="1"/>
        <v>0</v>
      </c>
      <c r="U29" s="562">
        <f t="shared" si="1"/>
        <v>0</v>
      </c>
      <c r="V29" s="562">
        <f t="shared" si="1"/>
        <v>0</v>
      </c>
      <c r="W29" s="562">
        <f t="shared" si="1"/>
        <v>0</v>
      </c>
      <c r="X29" s="562">
        <f t="shared" si="1"/>
        <v>0</v>
      </c>
      <c r="Y29" s="563">
        <f t="shared" si="2"/>
        <v>0</v>
      </c>
      <c r="Z29" s="42">
        <f>'t1'!M29</f>
        <v>0</v>
      </c>
      <c r="AJ29" s="564"/>
      <c r="AK29" s="564"/>
      <c r="AL29" s="564"/>
      <c r="AM29" s="565"/>
      <c r="AN29" s="565"/>
      <c r="AO29" s="565"/>
      <c r="AP29" s="565"/>
      <c r="AQ29" s="565"/>
      <c r="AR29" s="565"/>
      <c r="AS29" s="565"/>
      <c r="AT29" s="565"/>
      <c r="AU29" s="565"/>
      <c r="AV29" s="565"/>
      <c r="AW29" s="565"/>
      <c r="AX29" s="565"/>
      <c r="AY29" s="565"/>
      <c r="AZ29" s="565"/>
      <c r="BA29" s="565"/>
      <c r="BB29" s="565"/>
      <c r="BC29" s="565"/>
      <c r="BD29" s="565"/>
      <c r="BE29" s="565"/>
      <c r="BF29" s="563">
        <f t="shared" si="3"/>
        <v>0</v>
      </c>
      <c r="BG29" s="42">
        <f>'t1'!AR29</f>
        <v>0</v>
      </c>
    </row>
    <row r="30" spans="1:59" ht="12.75" customHeight="1" x14ac:dyDescent="0.2">
      <c r="A30" s="34" t="str">
        <f>'t1'!A30</f>
        <v xml:space="preserve">POSIZ. ECON. B7 - PROFILO ACCESSO B3  </v>
      </c>
      <c r="B30" s="237" t="str">
        <f>'t1'!B30</f>
        <v>0B7A00</v>
      </c>
      <c r="C30" s="561">
        <f t="shared" si="4"/>
        <v>143</v>
      </c>
      <c r="D30" s="561">
        <f t="shared" si="4"/>
        <v>0</v>
      </c>
      <c r="E30" s="561">
        <f t="shared" si="4"/>
        <v>0</v>
      </c>
      <c r="F30" s="562">
        <f t="shared" si="4"/>
        <v>0</v>
      </c>
      <c r="G30" s="562">
        <f t="shared" si="4"/>
        <v>0</v>
      </c>
      <c r="H30" s="562">
        <f t="shared" si="4"/>
        <v>1639</v>
      </c>
      <c r="I30" s="562">
        <f t="shared" si="4"/>
        <v>198</v>
      </c>
      <c r="J30" s="562">
        <f t="shared" si="4"/>
        <v>0</v>
      </c>
      <c r="K30" s="562">
        <f t="shared" si="4"/>
        <v>0</v>
      </c>
      <c r="L30" s="562">
        <f t="shared" si="4"/>
        <v>449</v>
      </c>
      <c r="M30" s="562">
        <f t="shared" si="4"/>
        <v>0</v>
      </c>
      <c r="N30" s="562">
        <f t="shared" si="4"/>
        <v>0</v>
      </c>
      <c r="O30" s="562">
        <f t="shared" si="4"/>
        <v>4011</v>
      </c>
      <c r="P30" s="562">
        <f t="shared" si="4"/>
        <v>0</v>
      </c>
      <c r="Q30" s="562">
        <f t="shared" si="4"/>
        <v>0</v>
      </c>
      <c r="R30" s="562">
        <f t="shared" si="4"/>
        <v>0</v>
      </c>
      <c r="S30" s="562">
        <f t="shared" si="5"/>
        <v>0</v>
      </c>
      <c r="T30" s="562">
        <f t="shared" si="1"/>
        <v>777</v>
      </c>
      <c r="U30" s="562">
        <f t="shared" si="1"/>
        <v>0</v>
      </c>
      <c r="V30" s="562">
        <f t="shared" si="1"/>
        <v>13</v>
      </c>
      <c r="W30" s="562">
        <f t="shared" si="1"/>
        <v>0</v>
      </c>
      <c r="X30" s="562">
        <f t="shared" si="1"/>
        <v>838</v>
      </c>
      <c r="Y30" s="563">
        <f t="shared" si="2"/>
        <v>8068</v>
      </c>
      <c r="Z30" s="42">
        <f>'t1'!M30</f>
        <v>1</v>
      </c>
      <c r="AJ30" s="564">
        <v>143</v>
      </c>
      <c r="AK30" s="564"/>
      <c r="AL30" s="564"/>
      <c r="AM30" s="565"/>
      <c r="AN30" s="565"/>
      <c r="AO30" s="565">
        <v>1639</v>
      </c>
      <c r="AP30" s="565">
        <v>198</v>
      </c>
      <c r="AQ30" s="565"/>
      <c r="AR30" s="565"/>
      <c r="AS30" s="565">
        <v>449</v>
      </c>
      <c r="AT30" s="565"/>
      <c r="AU30" s="565"/>
      <c r="AV30" s="565">
        <v>4011</v>
      </c>
      <c r="AW30" s="565"/>
      <c r="AX30" s="565"/>
      <c r="AY30" s="565"/>
      <c r="AZ30" s="565"/>
      <c r="BA30" s="565">
        <v>777</v>
      </c>
      <c r="BB30" s="565"/>
      <c r="BC30" s="565">
        <v>13</v>
      </c>
      <c r="BD30" s="565"/>
      <c r="BE30" s="565">
        <v>838</v>
      </c>
      <c r="BF30" s="563">
        <f t="shared" si="3"/>
        <v>8068</v>
      </c>
      <c r="BG30" s="42">
        <f>'t1'!AR30</f>
        <v>0</v>
      </c>
    </row>
    <row r="31" spans="1:59" ht="12.75" customHeight="1" x14ac:dyDescent="0.2">
      <c r="A31" s="34" t="str">
        <f>'t1'!A31</f>
        <v>POSIZ. ECON. B7 - PROFILO  ACCESSO B1</v>
      </c>
      <c r="B31" s="237" t="str">
        <f>'t1'!B31</f>
        <v>0B7000</v>
      </c>
      <c r="C31" s="561">
        <f t="shared" si="4"/>
        <v>75</v>
      </c>
      <c r="D31" s="561">
        <f t="shared" si="4"/>
        <v>0</v>
      </c>
      <c r="E31" s="561">
        <f t="shared" si="4"/>
        <v>0</v>
      </c>
      <c r="F31" s="562">
        <f t="shared" si="4"/>
        <v>0</v>
      </c>
      <c r="G31" s="562">
        <f t="shared" si="4"/>
        <v>0</v>
      </c>
      <c r="H31" s="562">
        <f t="shared" si="4"/>
        <v>812</v>
      </c>
      <c r="I31" s="562">
        <f t="shared" si="4"/>
        <v>1032</v>
      </c>
      <c r="J31" s="562">
        <f t="shared" si="4"/>
        <v>0</v>
      </c>
      <c r="K31" s="562">
        <f t="shared" si="4"/>
        <v>0</v>
      </c>
      <c r="L31" s="562">
        <f t="shared" si="4"/>
        <v>455</v>
      </c>
      <c r="M31" s="562">
        <f t="shared" si="4"/>
        <v>0</v>
      </c>
      <c r="N31" s="562">
        <f t="shared" si="4"/>
        <v>0</v>
      </c>
      <c r="O31" s="562">
        <f t="shared" si="4"/>
        <v>1910</v>
      </c>
      <c r="P31" s="562">
        <f t="shared" si="4"/>
        <v>0</v>
      </c>
      <c r="Q31" s="562">
        <f t="shared" si="4"/>
        <v>0</v>
      </c>
      <c r="R31" s="562">
        <f t="shared" si="4"/>
        <v>0</v>
      </c>
      <c r="S31" s="562">
        <f t="shared" si="5"/>
        <v>0</v>
      </c>
      <c r="T31" s="562">
        <f t="shared" si="1"/>
        <v>374</v>
      </c>
      <c r="U31" s="562">
        <f t="shared" si="1"/>
        <v>0</v>
      </c>
      <c r="V31" s="562">
        <f t="shared" si="1"/>
        <v>12</v>
      </c>
      <c r="W31" s="562">
        <f t="shared" si="1"/>
        <v>105</v>
      </c>
      <c r="X31" s="562">
        <f t="shared" si="1"/>
        <v>669</v>
      </c>
      <c r="Y31" s="563">
        <f t="shared" si="2"/>
        <v>5444</v>
      </c>
      <c r="Z31" s="42">
        <f>'t1'!M31</f>
        <v>1</v>
      </c>
      <c r="AJ31" s="564">
        <v>75</v>
      </c>
      <c r="AK31" s="564"/>
      <c r="AL31" s="564"/>
      <c r="AM31" s="565"/>
      <c r="AN31" s="565"/>
      <c r="AO31" s="565">
        <v>812</v>
      </c>
      <c r="AP31" s="565">
        <v>1032</v>
      </c>
      <c r="AQ31" s="565"/>
      <c r="AR31" s="565"/>
      <c r="AS31" s="565">
        <v>455</v>
      </c>
      <c r="AT31" s="565"/>
      <c r="AU31" s="565"/>
      <c r="AV31" s="565">
        <v>1910</v>
      </c>
      <c r="AW31" s="565"/>
      <c r="AX31" s="565"/>
      <c r="AY31" s="565"/>
      <c r="AZ31" s="565"/>
      <c r="BA31" s="565">
        <v>374</v>
      </c>
      <c r="BB31" s="565"/>
      <c r="BC31" s="565">
        <v>12</v>
      </c>
      <c r="BD31" s="565">
        <v>105</v>
      </c>
      <c r="BE31" s="565">
        <v>669</v>
      </c>
      <c r="BF31" s="563">
        <f t="shared" si="3"/>
        <v>5444</v>
      </c>
      <c r="BG31" s="42">
        <f>'t1'!AR31</f>
        <v>0</v>
      </c>
    </row>
    <row r="32" spans="1:59" ht="12.75" customHeight="1" x14ac:dyDescent="0.2">
      <c r="A32" s="34" t="str">
        <f>'t1'!A32</f>
        <v xml:space="preserve">POSIZ.ECON. B6 PROFILI ACCESSO B3 </v>
      </c>
      <c r="B32" s="237" t="str">
        <f>'t1'!B32</f>
        <v>038490</v>
      </c>
      <c r="C32" s="561">
        <f t="shared" si="4"/>
        <v>0</v>
      </c>
      <c r="D32" s="561">
        <f t="shared" si="4"/>
        <v>0</v>
      </c>
      <c r="E32" s="561">
        <f t="shared" si="4"/>
        <v>0</v>
      </c>
      <c r="F32" s="562">
        <f t="shared" si="4"/>
        <v>0</v>
      </c>
      <c r="G32" s="562">
        <f t="shared" si="4"/>
        <v>0</v>
      </c>
      <c r="H32" s="562">
        <f t="shared" si="4"/>
        <v>0</v>
      </c>
      <c r="I32" s="562">
        <f t="shared" si="4"/>
        <v>0</v>
      </c>
      <c r="J32" s="562">
        <f t="shared" si="4"/>
        <v>0</v>
      </c>
      <c r="K32" s="562">
        <f t="shared" si="4"/>
        <v>0</v>
      </c>
      <c r="L32" s="562">
        <f t="shared" si="4"/>
        <v>0</v>
      </c>
      <c r="M32" s="562">
        <f t="shared" si="4"/>
        <v>0</v>
      </c>
      <c r="N32" s="562">
        <f t="shared" si="4"/>
        <v>0</v>
      </c>
      <c r="O32" s="562">
        <f t="shared" si="4"/>
        <v>0</v>
      </c>
      <c r="P32" s="562">
        <f t="shared" si="4"/>
        <v>0</v>
      </c>
      <c r="Q32" s="562">
        <f t="shared" si="4"/>
        <v>0</v>
      </c>
      <c r="R32" s="562">
        <f t="shared" si="4"/>
        <v>0</v>
      </c>
      <c r="S32" s="562">
        <f t="shared" si="5"/>
        <v>0</v>
      </c>
      <c r="T32" s="562">
        <f t="shared" si="1"/>
        <v>0</v>
      </c>
      <c r="U32" s="562">
        <f t="shared" si="1"/>
        <v>0</v>
      </c>
      <c r="V32" s="562">
        <f t="shared" si="1"/>
        <v>0</v>
      </c>
      <c r="W32" s="562">
        <f t="shared" si="1"/>
        <v>0</v>
      </c>
      <c r="X32" s="562">
        <f t="shared" si="1"/>
        <v>0</v>
      </c>
      <c r="Y32" s="563">
        <f t="shared" si="2"/>
        <v>0</v>
      </c>
      <c r="Z32" s="42">
        <f>'t1'!M32</f>
        <v>1</v>
      </c>
      <c r="AJ32" s="564"/>
      <c r="AK32" s="564"/>
      <c r="AL32" s="564"/>
      <c r="AM32" s="565"/>
      <c r="AN32" s="565"/>
      <c r="AO32" s="565"/>
      <c r="AP32" s="565"/>
      <c r="AQ32" s="565"/>
      <c r="AR32" s="565"/>
      <c r="AS32" s="565"/>
      <c r="AT32" s="565"/>
      <c r="AU32" s="565"/>
      <c r="AV32" s="565"/>
      <c r="AW32" s="565"/>
      <c r="AX32" s="565"/>
      <c r="AY32" s="565"/>
      <c r="AZ32" s="565"/>
      <c r="BA32" s="565"/>
      <c r="BB32" s="565"/>
      <c r="BC32" s="565"/>
      <c r="BD32" s="565"/>
      <c r="BE32" s="565"/>
      <c r="BF32" s="563">
        <f t="shared" si="3"/>
        <v>0</v>
      </c>
      <c r="BG32" s="42">
        <f>'t1'!AR32</f>
        <v>0</v>
      </c>
    </row>
    <row r="33" spans="1:59" ht="12.75" customHeight="1" x14ac:dyDescent="0.2">
      <c r="A33" s="34" t="str">
        <f>'t1'!A33</f>
        <v>POSIZ.ECON. B6 PROFILI ACCESSO B1</v>
      </c>
      <c r="B33" s="237" t="str">
        <f>'t1'!B33</f>
        <v>038491</v>
      </c>
      <c r="C33" s="561">
        <f t="shared" si="4"/>
        <v>0</v>
      </c>
      <c r="D33" s="561">
        <f t="shared" si="4"/>
        <v>0</v>
      </c>
      <c r="E33" s="561">
        <f t="shared" si="4"/>
        <v>0</v>
      </c>
      <c r="F33" s="562">
        <f t="shared" si="4"/>
        <v>0</v>
      </c>
      <c r="G33" s="562">
        <f t="shared" si="4"/>
        <v>0</v>
      </c>
      <c r="H33" s="562">
        <f t="shared" si="4"/>
        <v>0</v>
      </c>
      <c r="I33" s="562">
        <f t="shared" si="4"/>
        <v>0</v>
      </c>
      <c r="J33" s="562">
        <f t="shared" si="4"/>
        <v>0</v>
      </c>
      <c r="K33" s="562">
        <f t="shared" si="4"/>
        <v>0</v>
      </c>
      <c r="L33" s="562">
        <f t="shared" si="4"/>
        <v>0</v>
      </c>
      <c r="M33" s="562">
        <f t="shared" si="4"/>
        <v>0</v>
      </c>
      <c r="N33" s="562">
        <f t="shared" si="4"/>
        <v>0</v>
      </c>
      <c r="O33" s="562">
        <f t="shared" si="4"/>
        <v>0</v>
      </c>
      <c r="P33" s="562">
        <f t="shared" si="4"/>
        <v>0</v>
      </c>
      <c r="Q33" s="562">
        <f t="shared" si="4"/>
        <v>0</v>
      </c>
      <c r="R33" s="562">
        <f t="shared" si="4"/>
        <v>0</v>
      </c>
      <c r="S33" s="562">
        <f t="shared" si="5"/>
        <v>0</v>
      </c>
      <c r="T33" s="562">
        <f t="shared" si="1"/>
        <v>0</v>
      </c>
      <c r="U33" s="562">
        <f t="shared" si="1"/>
        <v>0</v>
      </c>
      <c r="V33" s="562">
        <f t="shared" si="1"/>
        <v>0</v>
      </c>
      <c r="W33" s="562">
        <f t="shared" si="1"/>
        <v>0</v>
      </c>
      <c r="X33" s="562">
        <f t="shared" si="1"/>
        <v>0</v>
      </c>
      <c r="Y33" s="563">
        <f t="shared" si="2"/>
        <v>0</v>
      </c>
      <c r="Z33" s="42">
        <f>'t1'!M33</f>
        <v>0</v>
      </c>
      <c r="AJ33" s="564"/>
      <c r="AK33" s="564"/>
      <c r="AL33" s="564"/>
      <c r="AM33" s="565"/>
      <c r="AN33" s="565"/>
      <c r="AO33" s="565"/>
      <c r="AP33" s="565"/>
      <c r="AQ33" s="565"/>
      <c r="AR33" s="565"/>
      <c r="AS33" s="565"/>
      <c r="AT33" s="565"/>
      <c r="AU33" s="565"/>
      <c r="AV33" s="565"/>
      <c r="AW33" s="565"/>
      <c r="AX33" s="565"/>
      <c r="AY33" s="565"/>
      <c r="AZ33" s="565"/>
      <c r="BA33" s="565"/>
      <c r="BB33" s="565"/>
      <c r="BC33" s="565"/>
      <c r="BD33" s="565"/>
      <c r="BE33" s="565"/>
      <c r="BF33" s="563">
        <f t="shared" si="3"/>
        <v>0</v>
      </c>
      <c r="BG33" s="42">
        <f>'t1'!AR33</f>
        <v>0</v>
      </c>
    </row>
    <row r="34" spans="1:59" ht="12.75" customHeight="1" x14ac:dyDescent="0.2">
      <c r="A34" s="34" t="str">
        <f>'t1'!A34</f>
        <v>POSIZ.ECON. B5 PROFILI ACCESSO B3 -</v>
      </c>
      <c r="B34" s="237" t="str">
        <f>'t1'!B34</f>
        <v>037492</v>
      </c>
      <c r="C34" s="561">
        <f t="shared" si="4"/>
        <v>98</v>
      </c>
      <c r="D34" s="561">
        <f t="shared" si="4"/>
        <v>0</v>
      </c>
      <c r="E34" s="561">
        <f t="shared" si="4"/>
        <v>0</v>
      </c>
      <c r="F34" s="562">
        <f t="shared" si="4"/>
        <v>0</v>
      </c>
      <c r="G34" s="562">
        <f t="shared" si="4"/>
        <v>0</v>
      </c>
      <c r="H34" s="562">
        <f t="shared" si="4"/>
        <v>982</v>
      </c>
      <c r="I34" s="562">
        <f t="shared" si="4"/>
        <v>0</v>
      </c>
      <c r="J34" s="562">
        <f t="shared" si="4"/>
        <v>0</v>
      </c>
      <c r="K34" s="562">
        <f t="shared" si="4"/>
        <v>0</v>
      </c>
      <c r="L34" s="562">
        <f t="shared" si="4"/>
        <v>0</v>
      </c>
      <c r="M34" s="562">
        <f t="shared" si="4"/>
        <v>0</v>
      </c>
      <c r="N34" s="562">
        <f t="shared" si="4"/>
        <v>0</v>
      </c>
      <c r="O34" s="562">
        <f t="shared" si="4"/>
        <v>3569</v>
      </c>
      <c r="P34" s="562">
        <f t="shared" si="4"/>
        <v>0</v>
      </c>
      <c r="Q34" s="562">
        <f t="shared" si="4"/>
        <v>0</v>
      </c>
      <c r="R34" s="562">
        <f t="shared" si="4"/>
        <v>0</v>
      </c>
      <c r="S34" s="562">
        <f t="shared" si="5"/>
        <v>0</v>
      </c>
      <c r="T34" s="562">
        <f t="shared" si="1"/>
        <v>437</v>
      </c>
      <c r="U34" s="562">
        <f t="shared" si="1"/>
        <v>0</v>
      </c>
      <c r="V34" s="562">
        <f t="shared" si="1"/>
        <v>44</v>
      </c>
      <c r="W34" s="562">
        <f t="shared" si="1"/>
        <v>0</v>
      </c>
      <c r="X34" s="562">
        <f t="shared" si="1"/>
        <v>1842</v>
      </c>
      <c r="Y34" s="563">
        <f t="shared" si="2"/>
        <v>6972</v>
      </c>
      <c r="Z34" s="42">
        <f>'t1'!M34</f>
        <v>0</v>
      </c>
      <c r="AJ34" s="564">
        <v>98</v>
      </c>
      <c r="AK34" s="564"/>
      <c r="AL34" s="564"/>
      <c r="AM34" s="565"/>
      <c r="AN34" s="565"/>
      <c r="AO34" s="565">
        <v>982</v>
      </c>
      <c r="AP34" s="565"/>
      <c r="AQ34" s="565"/>
      <c r="AR34" s="565"/>
      <c r="AS34" s="565"/>
      <c r="AT34" s="565"/>
      <c r="AU34" s="565"/>
      <c r="AV34" s="565">
        <v>3569</v>
      </c>
      <c r="AW34" s="565"/>
      <c r="AX34" s="565"/>
      <c r="AY34" s="565"/>
      <c r="AZ34" s="565"/>
      <c r="BA34" s="565">
        <v>437</v>
      </c>
      <c r="BB34" s="565"/>
      <c r="BC34" s="565">
        <v>44</v>
      </c>
      <c r="BD34" s="565"/>
      <c r="BE34" s="565">
        <v>1842</v>
      </c>
      <c r="BF34" s="563">
        <f t="shared" si="3"/>
        <v>6972</v>
      </c>
      <c r="BG34" s="42">
        <f>'t1'!AR34</f>
        <v>0</v>
      </c>
    </row>
    <row r="35" spans="1:59" ht="12.75" customHeight="1" x14ac:dyDescent="0.2">
      <c r="A35" s="34" t="str">
        <f>'t1'!A35</f>
        <v>POSIZ.ECON. B5 PROFILI ACCESSO B1</v>
      </c>
      <c r="B35" s="237" t="str">
        <f>'t1'!B35</f>
        <v>037493</v>
      </c>
      <c r="C35" s="561">
        <f t="shared" si="4"/>
        <v>35</v>
      </c>
      <c r="D35" s="561">
        <f t="shared" si="4"/>
        <v>0</v>
      </c>
      <c r="E35" s="561">
        <f t="shared" si="4"/>
        <v>0</v>
      </c>
      <c r="F35" s="562">
        <f t="shared" si="4"/>
        <v>0</v>
      </c>
      <c r="G35" s="562">
        <f t="shared" si="4"/>
        <v>0</v>
      </c>
      <c r="H35" s="562">
        <f t="shared" si="4"/>
        <v>467</v>
      </c>
      <c r="I35" s="562">
        <f t="shared" si="4"/>
        <v>0</v>
      </c>
      <c r="J35" s="562">
        <f t="shared" si="4"/>
        <v>0</v>
      </c>
      <c r="K35" s="562">
        <f t="shared" si="4"/>
        <v>0</v>
      </c>
      <c r="L35" s="562">
        <f t="shared" si="4"/>
        <v>191</v>
      </c>
      <c r="M35" s="562">
        <f t="shared" si="4"/>
        <v>0</v>
      </c>
      <c r="N35" s="562">
        <f t="shared" si="4"/>
        <v>0</v>
      </c>
      <c r="O35" s="562">
        <f t="shared" si="4"/>
        <v>981</v>
      </c>
      <c r="P35" s="562">
        <f t="shared" si="4"/>
        <v>0</v>
      </c>
      <c r="Q35" s="562">
        <f t="shared" si="4"/>
        <v>0</v>
      </c>
      <c r="R35" s="562">
        <f t="shared" si="4"/>
        <v>0</v>
      </c>
      <c r="S35" s="562">
        <f t="shared" si="5"/>
        <v>0</v>
      </c>
      <c r="T35" s="562">
        <f t="shared" si="1"/>
        <v>230</v>
      </c>
      <c r="U35" s="562">
        <f t="shared" si="1"/>
        <v>0</v>
      </c>
      <c r="V35" s="562">
        <f t="shared" si="1"/>
        <v>5</v>
      </c>
      <c r="W35" s="562">
        <f t="shared" si="1"/>
        <v>64</v>
      </c>
      <c r="X35" s="562">
        <f t="shared" si="1"/>
        <v>119</v>
      </c>
      <c r="Y35" s="563">
        <f t="shared" si="2"/>
        <v>2092</v>
      </c>
      <c r="Z35" s="42">
        <f>'t1'!M35</f>
        <v>1</v>
      </c>
      <c r="AJ35" s="564">
        <v>35</v>
      </c>
      <c r="AK35" s="564"/>
      <c r="AL35" s="564"/>
      <c r="AM35" s="565"/>
      <c r="AN35" s="565"/>
      <c r="AO35" s="565">
        <v>467</v>
      </c>
      <c r="AP35" s="565"/>
      <c r="AQ35" s="565"/>
      <c r="AR35" s="565"/>
      <c r="AS35" s="565">
        <v>191</v>
      </c>
      <c r="AT35" s="565"/>
      <c r="AU35" s="565"/>
      <c r="AV35" s="565">
        <v>981</v>
      </c>
      <c r="AW35" s="565"/>
      <c r="AX35" s="565"/>
      <c r="AY35" s="565"/>
      <c r="AZ35" s="565"/>
      <c r="BA35" s="565">
        <v>230</v>
      </c>
      <c r="BB35" s="565"/>
      <c r="BC35" s="565">
        <v>5</v>
      </c>
      <c r="BD35" s="565">
        <v>64</v>
      </c>
      <c r="BE35" s="565">
        <v>119</v>
      </c>
      <c r="BF35" s="563">
        <f t="shared" si="3"/>
        <v>2092</v>
      </c>
      <c r="BG35" s="42">
        <f>'t1'!AR35</f>
        <v>0</v>
      </c>
    </row>
    <row r="36" spans="1:59" ht="12.75" customHeight="1" x14ac:dyDescent="0.2">
      <c r="A36" s="34" t="str">
        <f>'t1'!A36</f>
        <v xml:space="preserve">POSIZ.ECON. B4 PROFILI ACCESSO B3 </v>
      </c>
      <c r="B36" s="237" t="str">
        <f>'t1'!B36</f>
        <v>036494</v>
      </c>
      <c r="C36" s="561">
        <f t="shared" si="4"/>
        <v>0</v>
      </c>
      <c r="D36" s="561">
        <f t="shared" si="4"/>
        <v>0</v>
      </c>
      <c r="E36" s="561">
        <f t="shared" si="4"/>
        <v>0</v>
      </c>
      <c r="F36" s="562">
        <f t="shared" si="4"/>
        <v>0</v>
      </c>
      <c r="G36" s="562">
        <f t="shared" si="4"/>
        <v>0</v>
      </c>
      <c r="H36" s="562">
        <f t="shared" si="4"/>
        <v>0</v>
      </c>
      <c r="I36" s="562">
        <f t="shared" si="4"/>
        <v>0</v>
      </c>
      <c r="J36" s="562">
        <f t="shared" si="4"/>
        <v>0</v>
      </c>
      <c r="K36" s="562">
        <f t="shared" si="4"/>
        <v>0</v>
      </c>
      <c r="L36" s="562">
        <f t="shared" si="4"/>
        <v>0</v>
      </c>
      <c r="M36" s="562">
        <f t="shared" si="4"/>
        <v>0</v>
      </c>
      <c r="N36" s="562">
        <f t="shared" si="4"/>
        <v>0</v>
      </c>
      <c r="O36" s="562">
        <f t="shared" si="4"/>
        <v>0</v>
      </c>
      <c r="P36" s="562">
        <f t="shared" si="4"/>
        <v>0</v>
      </c>
      <c r="Q36" s="562">
        <f t="shared" si="4"/>
        <v>0</v>
      </c>
      <c r="R36" s="562">
        <f t="shared" si="4"/>
        <v>0</v>
      </c>
      <c r="S36" s="562">
        <f t="shared" si="5"/>
        <v>0</v>
      </c>
      <c r="T36" s="562">
        <f t="shared" si="1"/>
        <v>0</v>
      </c>
      <c r="U36" s="562">
        <f t="shared" si="1"/>
        <v>0</v>
      </c>
      <c r="V36" s="562">
        <f t="shared" si="1"/>
        <v>0</v>
      </c>
      <c r="W36" s="562">
        <f t="shared" si="1"/>
        <v>0</v>
      </c>
      <c r="X36" s="562">
        <f t="shared" si="1"/>
        <v>0</v>
      </c>
      <c r="Y36" s="563">
        <f t="shared" si="2"/>
        <v>0</v>
      </c>
      <c r="Z36" s="42">
        <f>'t1'!M36</f>
        <v>0</v>
      </c>
      <c r="AJ36" s="564"/>
      <c r="AK36" s="564"/>
      <c r="AL36" s="564"/>
      <c r="AM36" s="565"/>
      <c r="AN36" s="565"/>
      <c r="AO36" s="565"/>
      <c r="AP36" s="565"/>
      <c r="AQ36" s="565"/>
      <c r="AR36" s="565"/>
      <c r="AS36" s="565"/>
      <c r="AT36" s="565"/>
      <c r="AU36" s="565"/>
      <c r="AV36" s="565"/>
      <c r="AW36" s="565"/>
      <c r="AX36" s="565"/>
      <c r="AY36" s="565"/>
      <c r="AZ36" s="565"/>
      <c r="BA36" s="565"/>
      <c r="BB36" s="565"/>
      <c r="BC36" s="565"/>
      <c r="BD36" s="565"/>
      <c r="BE36" s="565"/>
      <c r="BF36" s="563">
        <f t="shared" si="3"/>
        <v>0</v>
      </c>
      <c r="BG36" s="42">
        <f>'t1'!AR36</f>
        <v>0</v>
      </c>
    </row>
    <row r="37" spans="1:59" ht="12.75" customHeight="1" x14ac:dyDescent="0.2">
      <c r="A37" s="34" t="str">
        <f>'t1'!A37</f>
        <v>POSIZ.ECON. B4 PROFILI ACCESSO B1</v>
      </c>
      <c r="B37" s="237" t="str">
        <f>'t1'!B37</f>
        <v>036495</v>
      </c>
      <c r="C37" s="561">
        <f t="shared" ref="C37:R79" si="6">ROUND(AJ37,0)</f>
        <v>35</v>
      </c>
      <c r="D37" s="561">
        <f t="shared" si="6"/>
        <v>0</v>
      </c>
      <c r="E37" s="561">
        <f t="shared" si="6"/>
        <v>0</v>
      </c>
      <c r="F37" s="562">
        <f t="shared" si="6"/>
        <v>0</v>
      </c>
      <c r="G37" s="562">
        <f t="shared" si="6"/>
        <v>0</v>
      </c>
      <c r="H37" s="562">
        <f t="shared" si="6"/>
        <v>458</v>
      </c>
      <c r="I37" s="562">
        <f t="shared" si="6"/>
        <v>0</v>
      </c>
      <c r="J37" s="562">
        <f t="shared" si="6"/>
        <v>0</v>
      </c>
      <c r="K37" s="562">
        <f t="shared" si="6"/>
        <v>0</v>
      </c>
      <c r="L37" s="562">
        <f t="shared" si="6"/>
        <v>0</v>
      </c>
      <c r="M37" s="562">
        <f t="shared" si="6"/>
        <v>0</v>
      </c>
      <c r="N37" s="562">
        <f t="shared" si="6"/>
        <v>0</v>
      </c>
      <c r="O37" s="562">
        <f t="shared" si="6"/>
        <v>648</v>
      </c>
      <c r="P37" s="562">
        <f t="shared" si="6"/>
        <v>0</v>
      </c>
      <c r="Q37" s="562">
        <f t="shared" si="6"/>
        <v>0</v>
      </c>
      <c r="R37" s="562">
        <f t="shared" si="6"/>
        <v>0</v>
      </c>
      <c r="S37" s="562">
        <f t="shared" si="5"/>
        <v>0</v>
      </c>
      <c r="T37" s="562">
        <f t="shared" si="1"/>
        <v>240</v>
      </c>
      <c r="U37" s="562">
        <f t="shared" si="1"/>
        <v>0</v>
      </c>
      <c r="V37" s="562">
        <f t="shared" si="1"/>
        <v>0</v>
      </c>
      <c r="W37" s="562">
        <f t="shared" si="1"/>
        <v>63</v>
      </c>
      <c r="X37" s="562">
        <f t="shared" si="1"/>
        <v>26</v>
      </c>
      <c r="Y37" s="563">
        <f t="shared" si="2"/>
        <v>1470</v>
      </c>
      <c r="Z37" s="42">
        <f>'t1'!M37</f>
        <v>1</v>
      </c>
      <c r="AJ37" s="564">
        <v>35</v>
      </c>
      <c r="AK37" s="564"/>
      <c r="AL37" s="564"/>
      <c r="AM37" s="565"/>
      <c r="AN37" s="565"/>
      <c r="AO37" s="565">
        <v>458</v>
      </c>
      <c r="AP37" s="565"/>
      <c r="AQ37" s="565"/>
      <c r="AR37" s="565"/>
      <c r="AS37" s="565"/>
      <c r="AT37" s="565"/>
      <c r="AU37" s="565"/>
      <c r="AV37" s="565">
        <v>648</v>
      </c>
      <c r="AW37" s="565"/>
      <c r="AX37" s="565"/>
      <c r="AY37" s="565"/>
      <c r="AZ37" s="565"/>
      <c r="BA37" s="565">
        <v>240</v>
      </c>
      <c r="BB37" s="565"/>
      <c r="BC37" s="565"/>
      <c r="BD37" s="565">
        <v>63</v>
      </c>
      <c r="BE37" s="565">
        <v>26</v>
      </c>
      <c r="BF37" s="563">
        <f t="shared" si="3"/>
        <v>1470</v>
      </c>
      <c r="BG37" s="42">
        <f>'t1'!AR37</f>
        <v>0</v>
      </c>
    </row>
    <row r="38" spans="1:59" ht="12.75" customHeight="1" x14ac:dyDescent="0.2">
      <c r="A38" s="34" t="str">
        <f>'t1'!A38</f>
        <v>POSIZIONE ECONOMICA DI ACCESSO B3</v>
      </c>
      <c r="B38" s="237" t="str">
        <f>'t1'!B38</f>
        <v>055000</v>
      </c>
      <c r="C38" s="561">
        <f t="shared" si="6"/>
        <v>0</v>
      </c>
      <c r="D38" s="561">
        <f t="shared" si="6"/>
        <v>0</v>
      </c>
      <c r="E38" s="561">
        <f t="shared" si="6"/>
        <v>0</v>
      </c>
      <c r="F38" s="562">
        <f t="shared" si="6"/>
        <v>0</v>
      </c>
      <c r="G38" s="562">
        <f t="shared" si="6"/>
        <v>0</v>
      </c>
      <c r="H38" s="562">
        <f t="shared" si="6"/>
        <v>0</v>
      </c>
      <c r="I38" s="562">
        <f t="shared" si="6"/>
        <v>0</v>
      </c>
      <c r="J38" s="562">
        <f t="shared" si="6"/>
        <v>0</v>
      </c>
      <c r="K38" s="562">
        <f t="shared" si="6"/>
        <v>0</v>
      </c>
      <c r="L38" s="562">
        <f t="shared" si="6"/>
        <v>0</v>
      </c>
      <c r="M38" s="562">
        <f t="shared" si="6"/>
        <v>0</v>
      </c>
      <c r="N38" s="562">
        <f t="shared" si="6"/>
        <v>0</v>
      </c>
      <c r="O38" s="562">
        <f t="shared" si="6"/>
        <v>0</v>
      </c>
      <c r="P38" s="562">
        <f t="shared" si="6"/>
        <v>0</v>
      </c>
      <c r="Q38" s="562">
        <f t="shared" si="6"/>
        <v>0</v>
      </c>
      <c r="R38" s="562">
        <f t="shared" si="6"/>
        <v>0</v>
      </c>
      <c r="S38" s="562">
        <f t="shared" si="5"/>
        <v>0</v>
      </c>
      <c r="T38" s="562">
        <f t="shared" si="1"/>
        <v>0</v>
      </c>
      <c r="U38" s="562">
        <f t="shared" si="1"/>
        <v>0</v>
      </c>
      <c r="V38" s="562">
        <f t="shared" si="1"/>
        <v>0</v>
      </c>
      <c r="W38" s="562">
        <f t="shared" si="1"/>
        <v>0</v>
      </c>
      <c r="X38" s="562">
        <f t="shared" si="1"/>
        <v>0</v>
      </c>
      <c r="Y38" s="563">
        <f t="shared" si="2"/>
        <v>0</v>
      </c>
      <c r="Z38" s="42">
        <f>'t1'!M38</f>
        <v>0</v>
      </c>
      <c r="AJ38" s="564"/>
      <c r="AK38" s="564"/>
      <c r="AL38" s="564"/>
      <c r="AM38" s="565"/>
      <c r="AN38" s="565"/>
      <c r="AO38" s="565"/>
      <c r="AP38" s="565"/>
      <c r="AQ38" s="565"/>
      <c r="AR38" s="565"/>
      <c r="AS38" s="565"/>
      <c r="AT38" s="565"/>
      <c r="AU38" s="565"/>
      <c r="AV38" s="565"/>
      <c r="AW38" s="565"/>
      <c r="AX38" s="565"/>
      <c r="AY38" s="565"/>
      <c r="AZ38" s="565"/>
      <c r="BA38" s="565"/>
      <c r="BB38" s="565"/>
      <c r="BC38" s="565"/>
      <c r="BD38" s="565"/>
      <c r="BE38" s="565"/>
      <c r="BF38" s="563">
        <f t="shared" si="3"/>
        <v>0</v>
      </c>
      <c r="BG38" s="42">
        <f>'t1'!AR38</f>
        <v>0</v>
      </c>
    </row>
    <row r="39" spans="1:59" ht="12.75" customHeight="1" x14ac:dyDescent="0.2">
      <c r="A39" s="34" t="str">
        <f>'t1'!A39</f>
        <v>POSIZIONE ECONOMICA B3</v>
      </c>
      <c r="B39" s="237" t="str">
        <f>'t1'!B39</f>
        <v>034000</v>
      </c>
      <c r="C39" s="561">
        <f t="shared" si="6"/>
        <v>0</v>
      </c>
      <c r="D39" s="561">
        <f t="shared" si="6"/>
        <v>0</v>
      </c>
      <c r="E39" s="561">
        <f t="shared" si="6"/>
        <v>0</v>
      </c>
      <c r="F39" s="562">
        <f t="shared" si="6"/>
        <v>0</v>
      </c>
      <c r="G39" s="562">
        <f t="shared" si="6"/>
        <v>0</v>
      </c>
      <c r="H39" s="562">
        <f t="shared" si="6"/>
        <v>0</v>
      </c>
      <c r="I39" s="562">
        <f t="shared" si="6"/>
        <v>0</v>
      </c>
      <c r="J39" s="562">
        <f t="shared" si="6"/>
        <v>0</v>
      </c>
      <c r="K39" s="562">
        <f t="shared" si="6"/>
        <v>0</v>
      </c>
      <c r="L39" s="562">
        <f t="shared" si="6"/>
        <v>0</v>
      </c>
      <c r="M39" s="562">
        <f t="shared" si="6"/>
        <v>0</v>
      </c>
      <c r="N39" s="562">
        <f t="shared" si="6"/>
        <v>0</v>
      </c>
      <c r="O39" s="562">
        <f t="shared" si="6"/>
        <v>0</v>
      </c>
      <c r="P39" s="562">
        <f t="shared" si="6"/>
        <v>0</v>
      </c>
      <c r="Q39" s="562">
        <f t="shared" si="6"/>
        <v>0</v>
      </c>
      <c r="R39" s="562">
        <f t="shared" si="6"/>
        <v>0</v>
      </c>
      <c r="S39" s="562">
        <f t="shared" si="5"/>
        <v>0</v>
      </c>
      <c r="T39" s="562">
        <f t="shared" si="1"/>
        <v>0</v>
      </c>
      <c r="U39" s="562">
        <f t="shared" si="1"/>
        <v>0</v>
      </c>
      <c r="V39" s="562">
        <f t="shared" si="1"/>
        <v>0</v>
      </c>
      <c r="W39" s="562">
        <f t="shared" si="1"/>
        <v>0</v>
      </c>
      <c r="X39" s="562">
        <f t="shared" si="1"/>
        <v>0</v>
      </c>
      <c r="Y39" s="563">
        <f t="shared" si="2"/>
        <v>0</v>
      </c>
      <c r="Z39" s="42">
        <f>'t1'!M39</f>
        <v>0</v>
      </c>
      <c r="AJ39" s="564"/>
      <c r="AK39" s="564"/>
      <c r="AL39" s="564"/>
      <c r="AM39" s="565"/>
      <c r="AN39" s="565"/>
      <c r="AO39" s="565"/>
      <c r="AP39" s="565"/>
      <c r="AQ39" s="565"/>
      <c r="AR39" s="565"/>
      <c r="AS39" s="565"/>
      <c r="AT39" s="565"/>
      <c r="AU39" s="565"/>
      <c r="AV39" s="565"/>
      <c r="AW39" s="565"/>
      <c r="AX39" s="565"/>
      <c r="AY39" s="565"/>
      <c r="AZ39" s="565"/>
      <c r="BA39" s="565"/>
      <c r="BB39" s="565"/>
      <c r="BC39" s="565"/>
      <c r="BD39" s="565"/>
      <c r="BE39" s="565"/>
      <c r="BF39" s="563">
        <f t="shared" si="3"/>
        <v>0</v>
      </c>
      <c r="BG39" s="42">
        <f>'t1'!AR39</f>
        <v>0</v>
      </c>
    </row>
    <row r="40" spans="1:59" ht="12.75" customHeight="1" x14ac:dyDescent="0.2">
      <c r="A40" s="34" t="str">
        <f>'t1'!A40</f>
        <v>POSIZIONE ECONOMICA B2</v>
      </c>
      <c r="B40" s="237" t="str">
        <f>'t1'!B40</f>
        <v>032000</v>
      </c>
      <c r="C40" s="561">
        <f t="shared" si="6"/>
        <v>0</v>
      </c>
      <c r="D40" s="561">
        <f t="shared" si="6"/>
        <v>0</v>
      </c>
      <c r="E40" s="561">
        <f t="shared" si="6"/>
        <v>0</v>
      </c>
      <c r="F40" s="562">
        <f t="shared" si="6"/>
        <v>0</v>
      </c>
      <c r="G40" s="562">
        <f t="shared" si="6"/>
        <v>0</v>
      </c>
      <c r="H40" s="562">
        <f t="shared" si="6"/>
        <v>0</v>
      </c>
      <c r="I40" s="562">
        <f t="shared" si="6"/>
        <v>0</v>
      </c>
      <c r="J40" s="562">
        <f t="shared" si="6"/>
        <v>0</v>
      </c>
      <c r="K40" s="562">
        <f t="shared" si="6"/>
        <v>0</v>
      </c>
      <c r="L40" s="562">
        <f t="shared" si="6"/>
        <v>0</v>
      </c>
      <c r="M40" s="562">
        <f t="shared" si="6"/>
        <v>0</v>
      </c>
      <c r="N40" s="562">
        <f t="shared" si="6"/>
        <v>0</v>
      </c>
      <c r="O40" s="562">
        <f t="shared" si="6"/>
        <v>0</v>
      </c>
      <c r="P40" s="562">
        <f t="shared" si="6"/>
        <v>0</v>
      </c>
      <c r="Q40" s="562">
        <f t="shared" si="6"/>
        <v>0</v>
      </c>
      <c r="R40" s="562">
        <f t="shared" si="6"/>
        <v>0</v>
      </c>
      <c r="S40" s="562">
        <f t="shared" si="5"/>
        <v>0</v>
      </c>
      <c r="T40" s="562">
        <f t="shared" si="1"/>
        <v>0</v>
      </c>
      <c r="U40" s="562">
        <f t="shared" si="1"/>
        <v>0</v>
      </c>
      <c r="V40" s="562">
        <f t="shared" si="1"/>
        <v>0</v>
      </c>
      <c r="W40" s="562">
        <f t="shared" si="1"/>
        <v>0</v>
      </c>
      <c r="X40" s="562">
        <f t="shared" si="1"/>
        <v>0</v>
      </c>
      <c r="Y40" s="563">
        <f t="shared" si="2"/>
        <v>0</v>
      </c>
      <c r="Z40" s="42">
        <f>'t1'!M40</f>
        <v>0</v>
      </c>
      <c r="AJ40" s="564"/>
      <c r="AK40" s="564"/>
      <c r="AL40" s="564"/>
      <c r="AM40" s="565"/>
      <c r="AN40" s="565"/>
      <c r="AO40" s="565"/>
      <c r="AP40" s="565"/>
      <c r="AQ40" s="565"/>
      <c r="AR40" s="565"/>
      <c r="AS40" s="565"/>
      <c r="AT40" s="565"/>
      <c r="AU40" s="565"/>
      <c r="AV40" s="565"/>
      <c r="AW40" s="565"/>
      <c r="AX40" s="565"/>
      <c r="AY40" s="565"/>
      <c r="AZ40" s="565"/>
      <c r="BA40" s="565"/>
      <c r="BB40" s="565"/>
      <c r="BC40" s="565"/>
      <c r="BD40" s="565"/>
      <c r="BE40" s="565"/>
      <c r="BF40" s="563">
        <f t="shared" si="3"/>
        <v>0</v>
      </c>
      <c r="BG40" s="42">
        <f>'t1'!AR40</f>
        <v>0</v>
      </c>
    </row>
    <row r="41" spans="1:59" ht="12.75" customHeight="1" x14ac:dyDescent="0.2">
      <c r="A41" s="34" t="str">
        <f>'t1'!A41</f>
        <v>POSIZIONE ECONOMICA DI ACCESSO B1</v>
      </c>
      <c r="B41" s="237" t="str">
        <f>'t1'!B41</f>
        <v>054000</v>
      </c>
      <c r="C41" s="561">
        <f t="shared" si="6"/>
        <v>0</v>
      </c>
      <c r="D41" s="561">
        <f t="shared" si="6"/>
        <v>0</v>
      </c>
      <c r="E41" s="561">
        <f t="shared" si="6"/>
        <v>0</v>
      </c>
      <c r="F41" s="562">
        <f t="shared" si="6"/>
        <v>0</v>
      </c>
      <c r="G41" s="562">
        <f t="shared" si="6"/>
        <v>0</v>
      </c>
      <c r="H41" s="562">
        <f t="shared" si="6"/>
        <v>0</v>
      </c>
      <c r="I41" s="562">
        <f t="shared" si="6"/>
        <v>0</v>
      </c>
      <c r="J41" s="562">
        <f t="shared" si="6"/>
        <v>0</v>
      </c>
      <c r="K41" s="562">
        <f t="shared" si="6"/>
        <v>0</v>
      </c>
      <c r="L41" s="562">
        <f t="shared" si="6"/>
        <v>0</v>
      </c>
      <c r="M41" s="562">
        <f t="shared" si="6"/>
        <v>0</v>
      </c>
      <c r="N41" s="562">
        <f t="shared" si="6"/>
        <v>0</v>
      </c>
      <c r="O41" s="562">
        <f t="shared" si="6"/>
        <v>0</v>
      </c>
      <c r="P41" s="562">
        <f t="shared" si="6"/>
        <v>0</v>
      </c>
      <c r="Q41" s="562">
        <f t="shared" si="6"/>
        <v>0</v>
      </c>
      <c r="R41" s="562">
        <f t="shared" si="6"/>
        <v>0</v>
      </c>
      <c r="S41" s="562">
        <f t="shared" si="5"/>
        <v>0</v>
      </c>
      <c r="T41" s="562">
        <f t="shared" si="1"/>
        <v>0</v>
      </c>
      <c r="U41" s="562">
        <f t="shared" si="1"/>
        <v>0</v>
      </c>
      <c r="V41" s="562">
        <f t="shared" si="1"/>
        <v>0</v>
      </c>
      <c r="W41" s="562">
        <f t="shared" si="1"/>
        <v>0</v>
      </c>
      <c r="X41" s="562">
        <f t="shared" si="1"/>
        <v>0</v>
      </c>
      <c r="Y41" s="563">
        <f t="shared" si="2"/>
        <v>0</v>
      </c>
      <c r="Z41" s="42">
        <f>'t1'!M41</f>
        <v>0</v>
      </c>
      <c r="AJ41" s="564"/>
      <c r="AK41" s="564"/>
      <c r="AL41" s="564"/>
      <c r="AM41" s="565"/>
      <c r="AN41" s="565"/>
      <c r="AO41" s="565"/>
      <c r="AP41" s="565"/>
      <c r="AQ41" s="565"/>
      <c r="AR41" s="565"/>
      <c r="AS41" s="565"/>
      <c r="AT41" s="565"/>
      <c r="AU41" s="565"/>
      <c r="AV41" s="565"/>
      <c r="AW41" s="565"/>
      <c r="AX41" s="565"/>
      <c r="AY41" s="565"/>
      <c r="AZ41" s="565"/>
      <c r="BA41" s="565"/>
      <c r="BB41" s="565"/>
      <c r="BC41" s="565"/>
      <c r="BD41" s="565"/>
      <c r="BE41" s="565"/>
      <c r="BF41" s="563">
        <f t="shared" si="3"/>
        <v>0</v>
      </c>
      <c r="BG41" s="42">
        <f>'t1'!AR41</f>
        <v>0</v>
      </c>
    </row>
    <row r="42" spans="1:59" ht="12.75" customHeight="1" x14ac:dyDescent="0.2">
      <c r="A42" s="34" t="str">
        <f>'t1'!A42</f>
        <v>POSIZIONE ECONOMICA A6</v>
      </c>
      <c r="B42" s="237" t="str">
        <f>'t1'!B42</f>
        <v>0A6000</v>
      </c>
      <c r="C42" s="561">
        <f t="shared" si="6"/>
        <v>0</v>
      </c>
      <c r="D42" s="561">
        <f t="shared" si="6"/>
        <v>0</v>
      </c>
      <c r="E42" s="561">
        <f t="shared" si="6"/>
        <v>0</v>
      </c>
      <c r="F42" s="562">
        <f t="shared" si="6"/>
        <v>0</v>
      </c>
      <c r="G42" s="562">
        <f t="shared" si="6"/>
        <v>0</v>
      </c>
      <c r="H42" s="562">
        <f t="shared" si="6"/>
        <v>0</v>
      </c>
      <c r="I42" s="562">
        <f t="shared" si="6"/>
        <v>0</v>
      </c>
      <c r="J42" s="562">
        <f t="shared" si="6"/>
        <v>0</v>
      </c>
      <c r="K42" s="562">
        <f t="shared" si="6"/>
        <v>0</v>
      </c>
      <c r="L42" s="562">
        <f t="shared" si="6"/>
        <v>0</v>
      </c>
      <c r="M42" s="562">
        <f t="shared" si="6"/>
        <v>0</v>
      </c>
      <c r="N42" s="562">
        <f t="shared" si="6"/>
        <v>0</v>
      </c>
      <c r="O42" s="562">
        <f t="shared" si="6"/>
        <v>0</v>
      </c>
      <c r="P42" s="562">
        <f t="shared" si="6"/>
        <v>0</v>
      </c>
      <c r="Q42" s="562">
        <f t="shared" si="6"/>
        <v>0</v>
      </c>
      <c r="R42" s="562">
        <f t="shared" si="6"/>
        <v>0</v>
      </c>
      <c r="S42" s="562">
        <f t="shared" si="5"/>
        <v>0</v>
      </c>
      <c r="T42" s="562">
        <f t="shared" si="1"/>
        <v>0</v>
      </c>
      <c r="U42" s="562">
        <f t="shared" si="1"/>
        <v>0</v>
      </c>
      <c r="V42" s="562">
        <f t="shared" si="1"/>
        <v>0</v>
      </c>
      <c r="W42" s="562">
        <f t="shared" si="1"/>
        <v>0</v>
      </c>
      <c r="X42" s="562">
        <f t="shared" si="1"/>
        <v>0</v>
      </c>
      <c r="Y42" s="563">
        <f t="shared" si="2"/>
        <v>0</v>
      </c>
      <c r="Z42" s="42">
        <f>'t1'!M42</f>
        <v>0</v>
      </c>
      <c r="AJ42" s="564"/>
      <c r="AK42" s="564"/>
      <c r="AL42" s="564"/>
      <c r="AM42" s="565"/>
      <c r="AN42" s="565"/>
      <c r="AO42" s="565"/>
      <c r="AP42" s="565"/>
      <c r="AQ42" s="565"/>
      <c r="AR42" s="565"/>
      <c r="AS42" s="565"/>
      <c r="AT42" s="565"/>
      <c r="AU42" s="565"/>
      <c r="AV42" s="565"/>
      <c r="AW42" s="565"/>
      <c r="AX42" s="565"/>
      <c r="AY42" s="565"/>
      <c r="AZ42" s="565"/>
      <c r="BA42" s="565"/>
      <c r="BB42" s="565"/>
      <c r="BC42" s="565"/>
      <c r="BD42" s="565"/>
      <c r="BE42" s="565"/>
      <c r="BF42" s="563">
        <f t="shared" si="3"/>
        <v>0</v>
      </c>
      <c r="BG42" s="42">
        <f>'t1'!AR42</f>
        <v>0</v>
      </c>
    </row>
    <row r="43" spans="1:59" ht="12.75" customHeight="1" x14ac:dyDescent="0.2">
      <c r="A43" s="34" t="str">
        <f>'t1'!A43</f>
        <v>POSIZIONE ECONOMICA A5</v>
      </c>
      <c r="B43" s="237" t="str">
        <f>'t1'!B43</f>
        <v>0A5000</v>
      </c>
      <c r="C43" s="561">
        <f t="shared" si="6"/>
        <v>49</v>
      </c>
      <c r="D43" s="561">
        <f t="shared" si="6"/>
        <v>0</v>
      </c>
      <c r="E43" s="561">
        <f t="shared" si="6"/>
        <v>0</v>
      </c>
      <c r="F43" s="562">
        <f t="shared" si="6"/>
        <v>0</v>
      </c>
      <c r="G43" s="562">
        <f t="shared" si="6"/>
        <v>0</v>
      </c>
      <c r="H43" s="562">
        <f t="shared" si="6"/>
        <v>536</v>
      </c>
      <c r="I43" s="562">
        <f t="shared" si="6"/>
        <v>0</v>
      </c>
      <c r="J43" s="562">
        <f t="shared" si="6"/>
        <v>0</v>
      </c>
      <c r="K43" s="562">
        <f t="shared" si="6"/>
        <v>0</v>
      </c>
      <c r="L43" s="562">
        <f t="shared" si="6"/>
        <v>32</v>
      </c>
      <c r="M43" s="562">
        <f t="shared" si="6"/>
        <v>0</v>
      </c>
      <c r="N43" s="562">
        <f t="shared" si="6"/>
        <v>0</v>
      </c>
      <c r="O43" s="562">
        <f t="shared" si="6"/>
        <v>935</v>
      </c>
      <c r="P43" s="562">
        <f t="shared" si="6"/>
        <v>0</v>
      </c>
      <c r="Q43" s="562">
        <f t="shared" si="6"/>
        <v>0</v>
      </c>
      <c r="R43" s="562">
        <f t="shared" si="6"/>
        <v>0</v>
      </c>
      <c r="S43" s="562">
        <f t="shared" si="5"/>
        <v>0</v>
      </c>
      <c r="T43" s="562">
        <f t="shared" si="1"/>
        <v>355</v>
      </c>
      <c r="U43" s="562">
        <f t="shared" si="1"/>
        <v>0</v>
      </c>
      <c r="V43" s="562">
        <f t="shared" si="1"/>
        <v>4</v>
      </c>
      <c r="W43" s="562">
        <f t="shared" si="1"/>
        <v>89</v>
      </c>
      <c r="X43" s="562">
        <f t="shared" si="1"/>
        <v>325</v>
      </c>
      <c r="Y43" s="563">
        <f t="shared" si="2"/>
        <v>2325</v>
      </c>
      <c r="Z43" s="42">
        <f>'t1'!M43</f>
        <v>1</v>
      </c>
      <c r="AJ43" s="564">
        <v>49</v>
      </c>
      <c r="AK43" s="564"/>
      <c r="AL43" s="564"/>
      <c r="AM43" s="565"/>
      <c r="AN43" s="565"/>
      <c r="AO43" s="565">
        <v>536</v>
      </c>
      <c r="AP43" s="565"/>
      <c r="AQ43" s="565"/>
      <c r="AR43" s="565"/>
      <c r="AS43" s="565">
        <v>32</v>
      </c>
      <c r="AT43" s="565"/>
      <c r="AU43" s="565"/>
      <c r="AV43" s="565">
        <v>935</v>
      </c>
      <c r="AW43" s="565"/>
      <c r="AX43" s="565"/>
      <c r="AY43" s="565"/>
      <c r="AZ43" s="565"/>
      <c r="BA43" s="565">
        <v>355</v>
      </c>
      <c r="BB43" s="565"/>
      <c r="BC43" s="565">
        <v>4</v>
      </c>
      <c r="BD43" s="565">
        <v>89</v>
      </c>
      <c r="BE43" s="565">
        <v>325</v>
      </c>
      <c r="BF43" s="563">
        <f t="shared" si="3"/>
        <v>2325</v>
      </c>
      <c r="BG43" s="42">
        <f>'t1'!AR43</f>
        <v>0</v>
      </c>
    </row>
    <row r="44" spans="1:59" ht="12.75" customHeight="1" x14ac:dyDescent="0.2">
      <c r="A44" s="34" t="str">
        <f>'t1'!A44</f>
        <v>POSIZIONE ECONOMICA A4</v>
      </c>
      <c r="B44" s="237" t="str">
        <f>'t1'!B44</f>
        <v>028000</v>
      </c>
      <c r="C44" s="561">
        <f t="shared" si="6"/>
        <v>0</v>
      </c>
      <c r="D44" s="561">
        <f t="shared" si="6"/>
        <v>0</v>
      </c>
      <c r="E44" s="561">
        <f t="shared" si="6"/>
        <v>0</v>
      </c>
      <c r="F44" s="562">
        <f t="shared" si="6"/>
        <v>0</v>
      </c>
      <c r="G44" s="562">
        <f t="shared" si="6"/>
        <v>0</v>
      </c>
      <c r="H44" s="562">
        <f t="shared" si="6"/>
        <v>0</v>
      </c>
      <c r="I44" s="562">
        <f t="shared" si="6"/>
        <v>0</v>
      </c>
      <c r="J44" s="562">
        <f t="shared" si="6"/>
        <v>0</v>
      </c>
      <c r="K44" s="562">
        <f t="shared" si="6"/>
        <v>0</v>
      </c>
      <c r="L44" s="562">
        <f t="shared" si="6"/>
        <v>0</v>
      </c>
      <c r="M44" s="562">
        <f t="shared" si="6"/>
        <v>0</v>
      </c>
      <c r="N44" s="562">
        <f t="shared" si="6"/>
        <v>0</v>
      </c>
      <c r="O44" s="562">
        <f t="shared" si="6"/>
        <v>0</v>
      </c>
      <c r="P44" s="562">
        <f t="shared" si="6"/>
        <v>0</v>
      </c>
      <c r="Q44" s="562">
        <f t="shared" si="6"/>
        <v>0</v>
      </c>
      <c r="R44" s="562">
        <f t="shared" si="6"/>
        <v>0</v>
      </c>
      <c r="S44" s="562">
        <f t="shared" si="5"/>
        <v>0</v>
      </c>
      <c r="T44" s="562">
        <f t="shared" si="1"/>
        <v>0</v>
      </c>
      <c r="U44" s="562">
        <f t="shared" si="1"/>
        <v>0</v>
      </c>
      <c r="V44" s="562">
        <f t="shared" si="1"/>
        <v>0</v>
      </c>
      <c r="W44" s="562">
        <f t="shared" si="1"/>
        <v>0</v>
      </c>
      <c r="X44" s="562">
        <f t="shared" si="1"/>
        <v>0</v>
      </c>
      <c r="Y44" s="563">
        <f t="shared" si="2"/>
        <v>0</v>
      </c>
      <c r="Z44" s="42">
        <f>'t1'!M44</f>
        <v>0</v>
      </c>
      <c r="AJ44" s="564"/>
      <c r="AK44" s="564"/>
      <c r="AL44" s="564"/>
      <c r="AM44" s="565"/>
      <c r="AN44" s="565"/>
      <c r="AO44" s="565"/>
      <c r="AP44" s="565"/>
      <c r="AQ44" s="565"/>
      <c r="AR44" s="565"/>
      <c r="AS44" s="565"/>
      <c r="AT44" s="565"/>
      <c r="AU44" s="565"/>
      <c r="AV44" s="565"/>
      <c r="AW44" s="565"/>
      <c r="AX44" s="565"/>
      <c r="AY44" s="565"/>
      <c r="AZ44" s="565"/>
      <c r="BA44" s="565"/>
      <c r="BB44" s="565"/>
      <c r="BC44" s="565"/>
      <c r="BD44" s="565"/>
      <c r="BE44" s="565"/>
      <c r="BF44" s="563">
        <f t="shared" si="3"/>
        <v>0</v>
      </c>
      <c r="BG44" s="42">
        <f>'t1'!AR44</f>
        <v>0</v>
      </c>
    </row>
    <row r="45" spans="1:59" ht="12.75" customHeight="1" x14ac:dyDescent="0.2">
      <c r="A45" s="34" t="str">
        <f>'t1'!A45</f>
        <v>POSIZIONE ECONOMICA A3</v>
      </c>
      <c r="B45" s="237" t="str">
        <f>'t1'!B45</f>
        <v>027000</v>
      </c>
      <c r="C45" s="561">
        <f t="shared" si="6"/>
        <v>0</v>
      </c>
      <c r="D45" s="561">
        <f t="shared" si="6"/>
        <v>0</v>
      </c>
      <c r="E45" s="561">
        <f t="shared" si="6"/>
        <v>0</v>
      </c>
      <c r="F45" s="562">
        <f t="shared" si="6"/>
        <v>0</v>
      </c>
      <c r="G45" s="562">
        <f t="shared" si="6"/>
        <v>0</v>
      </c>
      <c r="H45" s="562">
        <f t="shared" si="6"/>
        <v>0</v>
      </c>
      <c r="I45" s="562">
        <f t="shared" si="6"/>
        <v>0</v>
      </c>
      <c r="J45" s="562">
        <f t="shared" si="6"/>
        <v>0</v>
      </c>
      <c r="K45" s="562">
        <f t="shared" si="6"/>
        <v>0</v>
      </c>
      <c r="L45" s="562">
        <f t="shared" si="6"/>
        <v>0</v>
      </c>
      <c r="M45" s="562">
        <f t="shared" si="6"/>
        <v>0</v>
      </c>
      <c r="N45" s="562">
        <f t="shared" si="6"/>
        <v>0</v>
      </c>
      <c r="O45" s="562">
        <f t="shared" si="6"/>
        <v>0</v>
      </c>
      <c r="P45" s="562">
        <f t="shared" si="6"/>
        <v>0</v>
      </c>
      <c r="Q45" s="562">
        <f t="shared" si="6"/>
        <v>0</v>
      </c>
      <c r="R45" s="562">
        <f t="shared" si="6"/>
        <v>0</v>
      </c>
      <c r="S45" s="562">
        <f t="shared" si="5"/>
        <v>0</v>
      </c>
      <c r="T45" s="562">
        <f t="shared" si="1"/>
        <v>0</v>
      </c>
      <c r="U45" s="562">
        <f t="shared" si="1"/>
        <v>0</v>
      </c>
      <c r="V45" s="562">
        <f t="shared" si="1"/>
        <v>0</v>
      </c>
      <c r="W45" s="562">
        <f t="shared" si="1"/>
        <v>0</v>
      </c>
      <c r="X45" s="562">
        <f t="shared" si="1"/>
        <v>0</v>
      </c>
      <c r="Y45" s="563">
        <f t="shared" si="2"/>
        <v>0</v>
      </c>
      <c r="Z45" s="42">
        <f>'t1'!M45</f>
        <v>0</v>
      </c>
      <c r="AJ45" s="564"/>
      <c r="AK45" s="564"/>
      <c r="AL45" s="564"/>
      <c r="AM45" s="565"/>
      <c r="AN45" s="565"/>
      <c r="AO45" s="565"/>
      <c r="AP45" s="565"/>
      <c r="AQ45" s="565"/>
      <c r="AR45" s="565"/>
      <c r="AS45" s="565"/>
      <c r="AT45" s="565"/>
      <c r="AU45" s="565"/>
      <c r="AV45" s="565"/>
      <c r="AW45" s="565"/>
      <c r="AX45" s="565"/>
      <c r="AY45" s="565"/>
      <c r="AZ45" s="565"/>
      <c r="BA45" s="565"/>
      <c r="BB45" s="565"/>
      <c r="BC45" s="565"/>
      <c r="BD45" s="565"/>
      <c r="BE45" s="565"/>
      <c r="BF45" s="563">
        <f t="shared" si="3"/>
        <v>0</v>
      </c>
      <c r="BG45" s="42">
        <f>'t1'!AR45</f>
        <v>0</v>
      </c>
    </row>
    <row r="46" spans="1:59" ht="12.75" customHeight="1" x14ac:dyDescent="0.2">
      <c r="A46" s="34" t="str">
        <f>'t1'!A46</f>
        <v>POSIZIONE ECONOMICA A2</v>
      </c>
      <c r="B46" s="237" t="str">
        <f>'t1'!B46</f>
        <v>025000</v>
      </c>
      <c r="C46" s="561">
        <f t="shared" si="6"/>
        <v>0</v>
      </c>
      <c r="D46" s="561">
        <f t="shared" si="6"/>
        <v>0</v>
      </c>
      <c r="E46" s="561">
        <f t="shared" si="6"/>
        <v>0</v>
      </c>
      <c r="F46" s="562">
        <f t="shared" si="6"/>
        <v>0</v>
      </c>
      <c r="G46" s="562">
        <f t="shared" si="6"/>
        <v>0</v>
      </c>
      <c r="H46" s="562">
        <f t="shared" si="6"/>
        <v>0</v>
      </c>
      <c r="I46" s="562">
        <f t="shared" si="6"/>
        <v>0</v>
      </c>
      <c r="J46" s="562">
        <f t="shared" si="6"/>
        <v>0</v>
      </c>
      <c r="K46" s="562">
        <f t="shared" si="6"/>
        <v>0</v>
      </c>
      <c r="L46" s="562">
        <f t="shared" si="6"/>
        <v>0</v>
      </c>
      <c r="M46" s="562">
        <f t="shared" si="6"/>
        <v>0</v>
      </c>
      <c r="N46" s="562">
        <f t="shared" si="6"/>
        <v>0</v>
      </c>
      <c r="O46" s="562">
        <f t="shared" si="6"/>
        <v>0</v>
      </c>
      <c r="P46" s="562">
        <f t="shared" si="6"/>
        <v>0</v>
      </c>
      <c r="Q46" s="562">
        <f t="shared" si="6"/>
        <v>0</v>
      </c>
      <c r="R46" s="562">
        <f t="shared" si="6"/>
        <v>0</v>
      </c>
      <c r="S46" s="562">
        <f t="shared" si="5"/>
        <v>0</v>
      </c>
      <c r="T46" s="562">
        <f t="shared" si="1"/>
        <v>0</v>
      </c>
      <c r="U46" s="562">
        <f t="shared" si="1"/>
        <v>0</v>
      </c>
      <c r="V46" s="562">
        <f t="shared" si="1"/>
        <v>0</v>
      </c>
      <c r="W46" s="562">
        <f t="shared" si="1"/>
        <v>0</v>
      </c>
      <c r="X46" s="562">
        <f t="shared" si="1"/>
        <v>0</v>
      </c>
      <c r="Y46" s="563">
        <f t="shared" si="2"/>
        <v>0</v>
      </c>
      <c r="Z46" s="42">
        <f>'t1'!M46</f>
        <v>0</v>
      </c>
      <c r="AJ46" s="564"/>
      <c r="AK46" s="564"/>
      <c r="AL46" s="564"/>
      <c r="AM46" s="565"/>
      <c r="AN46" s="565"/>
      <c r="AO46" s="565"/>
      <c r="AP46" s="565"/>
      <c r="AQ46" s="565"/>
      <c r="AR46" s="565"/>
      <c r="AS46" s="565"/>
      <c r="AT46" s="565"/>
      <c r="AU46" s="565"/>
      <c r="AV46" s="565"/>
      <c r="AW46" s="565"/>
      <c r="AX46" s="565"/>
      <c r="AY46" s="565"/>
      <c r="AZ46" s="565"/>
      <c r="BA46" s="565"/>
      <c r="BB46" s="565"/>
      <c r="BC46" s="565"/>
      <c r="BD46" s="565"/>
      <c r="BE46" s="565"/>
      <c r="BF46" s="563">
        <f t="shared" si="3"/>
        <v>0</v>
      </c>
      <c r="BG46" s="42">
        <f>'t1'!AR46</f>
        <v>0</v>
      </c>
    </row>
    <row r="47" spans="1:59" ht="12.75" customHeight="1" x14ac:dyDescent="0.2">
      <c r="A47" s="34" t="str">
        <f>'t1'!A47</f>
        <v>POSIZIONE ECONOMICA A1</v>
      </c>
      <c r="B47" s="237" t="str">
        <f>'t1'!B47</f>
        <v>0A1000</v>
      </c>
      <c r="C47" s="561">
        <f t="shared" si="6"/>
        <v>0</v>
      </c>
      <c r="D47" s="561">
        <f t="shared" si="6"/>
        <v>0</v>
      </c>
      <c r="E47" s="561">
        <f t="shared" si="6"/>
        <v>0</v>
      </c>
      <c r="F47" s="562">
        <f t="shared" si="6"/>
        <v>0</v>
      </c>
      <c r="G47" s="562">
        <f t="shared" si="6"/>
        <v>0</v>
      </c>
      <c r="H47" s="562">
        <f t="shared" si="6"/>
        <v>0</v>
      </c>
      <c r="I47" s="562">
        <f t="shared" si="6"/>
        <v>0</v>
      </c>
      <c r="J47" s="562">
        <f t="shared" si="6"/>
        <v>0</v>
      </c>
      <c r="K47" s="562">
        <f t="shared" si="6"/>
        <v>0</v>
      </c>
      <c r="L47" s="562">
        <f t="shared" si="6"/>
        <v>0</v>
      </c>
      <c r="M47" s="562">
        <f t="shared" si="6"/>
        <v>0</v>
      </c>
      <c r="N47" s="562">
        <f t="shared" si="6"/>
        <v>0</v>
      </c>
      <c r="O47" s="562">
        <f t="shared" si="6"/>
        <v>0</v>
      </c>
      <c r="P47" s="562">
        <f t="shared" si="6"/>
        <v>0</v>
      </c>
      <c r="Q47" s="562">
        <f t="shared" si="6"/>
        <v>0</v>
      </c>
      <c r="R47" s="562">
        <f t="shared" si="6"/>
        <v>0</v>
      </c>
      <c r="S47" s="562">
        <f t="shared" si="5"/>
        <v>0</v>
      </c>
      <c r="T47" s="562">
        <f t="shared" si="1"/>
        <v>0</v>
      </c>
      <c r="U47" s="562">
        <f t="shared" si="1"/>
        <v>0</v>
      </c>
      <c r="V47" s="562">
        <f t="shared" si="1"/>
        <v>0</v>
      </c>
      <c r="W47" s="562">
        <f t="shared" si="1"/>
        <v>0</v>
      </c>
      <c r="X47" s="562">
        <f t="shared" si="1"/>
        <v>0</v>
      </c>
      <c r="Y47" s="563">
        <f t="shared" si="2"/>
        <v>0</v>
      </c>
      <c r="Z47" s="42">
        <f>'t1'!M47</f>
        <v>0</v>
      </c>
      <c r="AJ47" s="564"/>
      <c r="AK47" s="564"/>
      <c r="AL47" s="564"/>
      <c r="AM47" s="565"/>
      <c r="AN47" s="565"/>
      <c r="AO47" s="565"/>
      <c r="AP47" s="565"/>
      <c r="AQ47" s="565"/>
      <c r="AR47" s="565"/>
      <c r="AS47" s="565"/>
      <c r="AT47" s="565"/>
      <c r="AU47" s="565"/>
      <c r="AV47" s="565"/>
      <c r="AW47" s="565"/>
      <c r="AX47" s="565"/>
      <c r="AY47" s="565"/>
      <c r="AZ47" s="565"/>
      <c r="BA47" s="565"/>
      <c r="BB47" s="565"/>
      <c r="BC47" s="565"/>
      <c r="BD47" s="565"/>
      <c r="BE47" s="565"/>
      <c r="BF47" s="563">
        <f t="shared" si="3"/>
        <v>0</v>
      </c>
      <c r="BG47" s="42">
        <f>'t1'!AR47</f>
        <v>0</v>
      </c>
    </row>
    <row r="48" spans="1:59" ht="12.75" customHeight="1" x14ac:dyDescent="0.2">
      <c r="A48" s="34" t="str">
        <f>'t1'!A48</f>
        <v>CONTRATTISTI (a)</v>
      </c>
      <c r="B48" s="237" t="str">
        <f>'t1'!B48</f>
        <v>000061</v>
      </c>
      <c r="C48" s="561">
        <f t="shared" si="6"/>
        <v>0</v>
      </c>
      <c r="D48" s="561">
        <f t="shared" si="6"/>
        <v>0</v>
      </c>
      <c r="E48" s="561">
        <f t="shared" si="6"/>
        <v>0</v>
      </c>
      <c r="F48" s="562">
        <f t="shared" si="6"/>
        <v>0</v>
      </c>
      <c r="G48" s="562">
        <f t="shared" si="6"/>
        <v>0</v>
      </c>
      <c r="H48" s="562">
        <f t="shared" si="6"/>
        <v>0</v>
      </c>
      <c r="I48" s="562">
        <f t="shared" si="6"/>
        <v>0</v>
      </c>
      <c r="J48" s="562">
        <f t="shared" si="6"/>
        <v>0</v>
      </c>
      <c r="K48" s="562">
        <f t="shared" si="6"/>
        <v>0</v>
      </c>
      <c r="L48" s="562">
        <f t="shared" si="6"/>
        <v>0</v>
      </c>
      <c r="M48" s="562">
        <f t="shared" si="6"/>
        <v>0</v>
      </c>
      <c r="N48" s="562">
        <f t="shared" si="6"/>
        <v>0</v>
      </c>
      <c r="O48" s="562">
        <f t="shared" si="6"/>
        <v>0</v>
      </c>
      <c r="P48" s="562">
        <f t="shared" si="6"/>
        <v>0</v>
      </c>
      <c r="Q48" s="562">
        <f t="shared" si="6"/>
        <v>0</v>
      </c>
      <c r="R48" s="562">
        <f t="shared" si="6"/>
        <v>0</v>
      </c>
      <c r="S48" s="562">
        <f t="shared" si="5"/>
        <v>0</v>
      </c>
      <c r="T48" s="562">
        <f t="shared" si="1"/>
        <v>0</v>
      </c>
      <c r="U48" s="562">
        <f t="shared" si="1"/>
        <v>0</v>
      </c>
      <c r="V48" s="562">
        <f t="shared" si="1"/>
        <v>0</v>
      </c>
      <c r="W48" s="562">
        <f t="shared" si="1"/>
        <v>0</v>
      </c>
      <c r="X48" s="562">
        <f t="shared" si="1"/>
        <v>0</v>
      </c>
      <c r="Y48" s="563">
        <f t="shared" si="2"/>
        <v>0</v>
      </c>
      <c r="Z48" s="42">
        <f>'t1'!M48</f>
        <v>0</v>
      </c>
      <c r="AJ48" s="564"/>
      <c r="AK48" s="564"/>
      <c r="AL48" s="564"/>
      <c r="AM48" s="565"/>
      <c r="AN48" s="565"/>
      <c r="AO48" s="565"/>
      <c r="AP48" s="565"/>
      <c r="AQ48" s="565"/>
      <c r="AR48" s="565"/>
      <c r="AS48" s="565"/>
      <c r="AT48" s="565"/>
      <c r="AU48" s="565"/>
      <c r="AV48" s="565"/>
      <c r="AW48" s="565"/>
      <c r="AX48" s="565"/>
      <c r="AY48" s="565"/>
      <c r="AZ48" s="565"/>
      <c r="BA48" s="565"/>
      <c r="BB48" s="565"/>
      <c r="BC48" s="565"/>
      <c r="BD48" s="565"/>
      <c r="BE48" s="565"/>
      <c r="BF48" s="563">
        <f t="shared" si="3"/>
        <v>0</v>
      </c>
      <c r="BG48" s="42">
        <f>'t1'!AR48</f>
        <v>0</v>
      </c>
    </row>
    <row r="49" spans="1:61" ht="12.75" customHeight="1" thickBot="1" x14ac:dyDescent="0.25">
      <c r="A49" s="34" t="str">
        <f>'t1'!A49</f>
        <v>COLLABORATORE A T.D. ART. 90 TUEL (b)</v>
      </c>
      <c r="B49" s="237" t="str">
        <f>'t1'!B49</f>
        <v>000096</v>
      </c>
      <c r="C49" s="561">
        <f t="shared" si="6"/>
        <v>0</v>
      </c>
      <c r="D49" s="561">
        <f t="shared" si="6"/>
        <v>0</v>
      </c>
      <c r="E49" s="561">
        <f t="shared" si="6"/>
        <v>0</v>
      </c>
      <c r="F49" s="562">
        <f t="shared" si="6"/>
        <v>0</v>
      </c>
      <c r="G49" s="562">
        <f t="shared" si="6"/>
        <v>0</v>
      </c>
      <c r="H49" s="562">
        <f t="shared" si="6"/>
        <v>0</v>
      </c>
      <c r="I49" s="562">
        <f t="shared" si="6"/>
        <v>0</v>
      </c>
      <c r="J49" s="562">
        <f t="shared" si="6"/>
        <v>0</v>
      </c>
      <c r="K49" s="562">
        <f t="shared" si="6"/>
        <v>0</v>
      </c>
      <c r="L49" s="562">
        <f t="shared" si="6"/>
        <v>0</v>
      </c>
      <c r="M49" s="562">
        <f t="shared" si="6"/>
        <v>0</v>
      </c>
      <c r="N49" s="562">
        <f t="shared" si="6"/>
        <v>0</v>
      </c>
      <c r="O49" s="562">
        <f t="shared" si="6"/>
        <v>0</v>
      </c>
      <c r="P49" s="562">
        <f t="shared" si="6"/>
        <v>0</v>
      </c>
      <c r="Q49" s="562">
        <f t="shared" si="6"/>
        <v>0</v>
      </c>
      <c r="R49" s="562">
        <f t="shared" si="6"/>
        <v>0</v>
      </c>
      <c r="S49" s="562">
        <f t="shared" si="5"/>
        <v>0</v>
      </c>
      <c r="T49" s="562">
        <f t="shared" si="1"/>
        <v>0</v>
      </c>
      <c r="U49" s="562">
        <f t="shared" si="1"/>
        <v>0</v>
      </c>
      <c r="V49" s="562">
        <f t="shared" si="1"/>
        <v>0</v>
      </c>
      <c r="W49" s="562">
        <f t="shared" si="1"/>
        <v>0</v>
      </c>
      <c r="X49" s="562">
        <f t="shared" si="1"/>
        <v>0</v>
      </c>
      <c r="Y49" s="563">
        <f t="shared" si="2"/>
        <v>0</v>
      </c>
      <c r="Z49" s="42">
        <f>'t1'!M49</f>
        <v>0</v>
      </c>
      <c r="AJ49" s="564"/>
      <c r="AK49" s="564"/>
      <c r="AL49" s="564"/>
      <c r="AM49" s="565"/>
      <c r="AN49" s="565"/>
      <c r="AO49" s="565"/>
      <c r="AP49" s="565"/>
      <c r="AQ49" s="565"/>
      <c r="AR49" s="565"/>
      <c r="AS49" s="565"/>
      <c r="AT49" s="565"/>
      <c r="AU49" s="565"/>
      <c r="AV49" s="565"/>
      <c r="AW49" s="565"/>
      <c r="AX49" s="565"/>
      <c r="AY49" s="565"/>
      <c r="AZ49" s="565"/>
      <c r="BA49" s="565"/>
      <c r="BB49" s="565"/>
      <c r="BC49" s="565"/>
      <c r="BD49" s="565"/>
      <c r="BE49" s="565"/>
      <c r="BF49" s="563">
        <f t="shared" si="3"/>
        <v>0</v>
      </c>
      <c r="BG49" s="42">
        <f>'t1'!AR49</f>
        <v>0</v>
      </c>
    </row>
    <row r="50" spans="1:61" ht="15" customHeight="1" thickTop="1" thickBot="1" x14ac:dyDescent="0.25">
      <c r="A50" s="566" t="s">
        <v>96</v>
      </c>
      <c r="B50" s="537"/>
      <c r="C50" s="567">
        <f t="shared" ref="C50:Y50" si="7">SUM(C6:C49)</f>
        <v>4902</v>
      </c>
      <c r="D50" s="567">
        <f t="shared" si="7"/>
        <v>0</v>
      </c>
      <c r="E50" s="567">
        <f t="shared" si="7"/>
        <v>0</v>
      </c>
      <c r="F50" s="567">
        <f t="shared" si="7"/>
        <v>240310</v>
      </c>
      <c r="G50" s="567">
        <f t="shared" si="7"/>
        <v>64141</v>
      </c>
      <c r="H50" s="567">
        <f t="shared" si="7"/>
        <v>52138</v>
      </c>
      <c r="I50" s="567">
        <f>SUM(I6:I49)</f>
        <v>5630</v>
      </c>
      <c r="J50" s="567">
        <f t="shared" si="7"/>
        <v>17414</v>
      </c>
      <c r="K50" s="567">
        <f t="shared" si="7"/>
        <v>0</v>
      </c>
      <c r="L50" s="567">
        <f t="shared" si="7"/>
        <v>5514</v>
      </c>
      <c r="M50" s="567">
        <f t="shared" si="7"/>
        <v>0</v>
      </c>
      <c r="N50" s="567">
        <f t="shared" si="7"/>
        <v>34454</v>
      </c>
      <c r="O50" s="567">
        <f t="shared" si="7"/>
        <v>126268</v>
      </c>
      <c r="P50" s="567">
        <f t="shared" si="7"/>
        <v>0</v>
      </c>
      <c r="Q50" s="567">
        <f t="shared" si="7"/>
        <v>0</v>
      </c>
      <c r="R50" s="567">
        <f t="shared" si="7"/>
        <v>0</v>
      </c>
      <c r="S50" s="567">
        <f>SUM(S6:S49)</f>
        <v>0</v>
      </c>
      <c r="T50" s="567">
        <f>SUM(T6:T49)</f>
        <v>14120</v>
      </c>
      <c r="U50" s="567">
        <f>SUM(U6:U49)</f>
        <v>0</v>
      </c>
      <c r="V50" s="567">
        <f t="shared" si="7"/>
        <v>774</v>
      </c>
      <c r="W50" s="567">
        <f t="shared" si="7"/>
        <v>810</v>
      </c>
      <c r="X50" s="567">
        <f t="shared" si="7"/>
        <v>38861</v>
      </c>
      <c r="Y50" s="540">
        <f t="shared" si="7"/>
        <v>605336</v>
      </c>
      <c r="Z50" s="42"/>
      <c r="AJ50" s="567">
        <f t="shared" ref="AJ50:BF50" si="8">SUM(AJ6:AJ49)</f>
        <v>4902</v>
      </c>
      <c r="AK50" s="567">
        <f t="shared" si="8"/>
        <v>0</v>
      </c>
      <c r="AL50" s="567">
        <f t="shared" si="8"/>
        <v>0</v>
      </c>
      <c r="AM50" s="567">
        <f t="shared" si="8"/>
        <v>240310</v>
      </c>
      <c r="AN50" s="567">
        <f t="shared" si="8"/>
        <v>64141</v>
      </c>
      <c r="AO50" s="567">
        <f t="shared" si="8"/>
        <v>52138</v>
      </c>
      <c r="AP50" s="567">
        <f t="shared" si="8"/>
        <v>5630</v>
      </c>
      <c r="AQ50" s="567">
        <f t="shared" si="8"/>
        <v>17414</v>
      </c>
      <c r="AR50" s="567">
        <f t="shared" si="8"/>
        <v>0</v>
      </c>
      <c r="AS50" s="567">
        <f t="shared" si="8"/>
        <v>5514</v>
      </c>
      <c r="AT50" s="567">
        <f t="shared" si="8"/>
        <v>0</v>
      </c>
      <c r="AU50" s="567">
        <f t="shared" si="8"/>
        <v>34454</v>
      </c>
      <c r="AV50" s="567">
        <f t="shared" si="8"/>
        <v>126268</v>
      </c>
      <c r="AW50" s="567">
        <f t="shared" si="8"/>
        <v>0</v>
      </c>
      <c r="AX50" s="567">
        <f t="shared" si="8"/>
        <v>0</v>
      </c>
      <c r="AY50" s="567">
        <f t="shared" si="8"/>
        <v>0</v>
      </c>
      <c r="AZ50" s="567">
        <f t="shared" si="8"/>
        <v>0</v>
      </c>
      <c r="BA50" s="567">
        <f t="shared" si="8"/>
        <v>14120</v>
      </c>
      <c r="BB50" s="567">
        <f t="shared" si="8"/>
        <v>0</v>
      </c>
      <c r="BC50" s="567">
        <f t="shared" si="8"/>
        <v>774</v>
      </c>
      <c r="BD50" s="567">
        <f t="shared" si="8"/>
        <v>810</v>
      </c>
      <c r="BE50" s="567">
        <f t="shared" si="8"/>
        <v>38861</v>
      </c>
      <c r="BF50" s="540">
        <f t="shared" si="8"/>
        <v>605336</v>
      </c>
      <c r="BG50" s="42"/>
    </row>
    <row r="51" spans="1:61" x14ac:dyDescent="0.2">
      <c r="A51" s="4" t="str">
        <f>'t1'!$A$51</f>
        <v>(a) personale a tempo indeterminato al quale viene applicato un contratto di lavoro di tipo privatistico (es.:tipografico,chimico,edile,metalmeccanico,portierato, ecc.)</v>
      </c>
      <c r="Y51" s="352"/>
      <c r="Z51" s="352"/>
      <c r="AA51" s="352"/>
      <c r="AB51" s="352"/>
      <c r="AC51" s="352"/>
      <c r="BF51" s="352"/>
      <c r="BG51" s="352"/>
      <c r="BH51" s="352"/>
      <c r="BI51" s="352"/>
    </row>
    <row r="52" spans="1:61" x14ac:dyDescent="0.2">
      <c r="A52" s="4" t="str">
        <f>'t1'!$A$52</f>
        <v>(b) cfr." istruzioni generali e specifiche di comparto" e "glossario"</v>
      </c>
    </row>
    <row r="53" spans="1:61" x14ac:dyDescent="0.2">
      <c r="A53" s="4" t="s">
        <v>279</v>
      </c>
      <c r="B53" s="321"/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22"/>
      <c r="BB53" s="322"/>
      <c r="BC53" s="322"/>
      <c r="BD53" s="322"/>
      <c r="BE53" s="322"/>
      <c r="BF53" s="322"/>
      <c r="BG53" s="322"/>
      <c r="BH53" s="322"/>
      <c r="BI53" s="322"/>
    </row>
    <row r="54" spans="1:61" x14ac:dyDescent="0.2">
      <c r="A54" s="568"/>
    </row>
    <row r="55" spans="1:61" x14ac:dyDescent="0.2">
      <c r="A55" s="568"/>
    </row>
    <row r="56" spans="1:61" x14ac:dyDescent="0.2">
      <c r="A56" s="55"/>
    </row>
  </sheetData>
  <sheetProtection password="EA98" sheet="1" formatColumns="0" selectLockedCells="1"/>
  <conditionalFormatting sqref="AJ6:BF49 A6:Y49">
    <cfRule type="expression" dxfId="0" priority="1" stopIfTrue="1">
      <formula>$Z6&gt;0</formula>
    </cfRule>
  </conditionalFormatting>
  <dataValidations count="1">
    <dataValidation type="whole" allowBlank="1" showInputMessage="1" showErrorMessage="1" errorTitle="ERRORE NEL DATO IMMESSO" error="INSERIRE SOLO NUMERI INTERI" sqref="AJ6:BE49">
      <formula1>1</formula1>
      <formula2>999999999999</formula2>
    </dataValidation>
  </dataValidations>
  <printOptions horizontalCentered="1" verticalCentered="1"/>
  <pageMargins left="0" right="0" top="0.15748031496062992" bottom="0.15748031496062992" header="0.19685039370078741" footer="0.19685039370078741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pageSetUpPr fitToPage="1"/>
  </sheetPr>
  <dimension ref="A1:N57"/>
  <sheetViews>
    <sheetView showGridLines="0" zoomScaleNormal="100" workbookViewId="0">
      <pane ySplit="3" topLeftCell="A19" activePane="bottomLeft" state="frozen"/>
      <selection activeCell="AB27" sqref="AB27"/>
      <selection pane="bottomLeft" activeCell="AB27" sqref="AB27"/>
    </sheetView>
  </sheetViews>
  <sheetFormatPr defaultRowHeight="10.5" x14ac:dyDescent="0.15"/>
  <cols>
    <col min="1" max="1" width="87.83203125" customWidth="1"/>
    <col min="2" max="2" width="18" customWidth="1"/>
    <col min="3" max="3" width="18" hidden="1" customWidth="1"/>
    <col min="4" max="4" width="20.6640625" customWidth="1"/>
    <col min="5" max="5" width="7.83203125" customWidth="1"/>
    <col min="6" max="6" width="12.5" bestFit="1" customWidth="1"/>
    <col min="7" max="7" width="3.5" hidden="1" customWidth="1"/>
    <col min="8" max="8" width="9.1640625" customWidth="1"/>
  </cols>
  <sheetData>
    <row r="1" spans="1:14" s="4" customFormat="1" ht="43.5" customHeight="1" x14ac:dyDescent="0.2">
      <c r="A1" s="151" t="str">
        <f>'t1'!A1</f>
        <v>REGIONI ED AUTONOMIE LOCALI - anno 2018</v>
      </c>
      <c r="B1" s="151"/>
      <c r="C1" s="151"/>
      <c r="D1" s="151"/>
      <c r="E1" s="55"/>
      <c r="F1" s="55"/>
      <c r="G1" s="55"/>
      <c r="H1" s="250"/>
      <c r="I1" s="55"/>
      <c r="J1" s="55"/>
      <c r="K1" s="55"/>
      <c r="L1" s="55"/>
      <c r="N1"/>
    </row>
    <row r="2" spans="1:14" ht="30" customHeight="1" thickBot="1" x14ac:dyDescent="0.25">
      <c r="A2" s="57"/>
      <c r="B2" s="569"/>
      <c r="C2" s="569"/>
      <c r="D2" s="569"/>
    </row>
    <row r="3" spans="1:14" ht="21.75" customHeight="1" thickBot="1" x14ac:dyDescent="0.2">
      <c r="A3" s="570" t="s">
        <v>328</v>
      </c>
      <c r="B3" s="571" t="s">
        <v>329</v>
      </c>
      <c r="C3" s="572"/>
      <c r="D3" s="573" t="s">
        <v>330</v>
      </c>
    </row>
    <row r="4" spans="1:14" s="578" customFormat="1" ht="23.25" customHeight="1" thickTop="1" x14ac:dyDescent="0.2">
      <c r="A4" s="574" t="s">
        <v>331</v>
      </c>
      <c r="B4" s="575" t="s">
        <v>332</v>
      </c>
      <c r="C4" s="576">
        <f>ROUND(D4,0)</f>
        <v>16895</v>
      </c>
      <c r="D4" s="577">
        <v>16895</v>
      </c>
    </row>
    <row r="5" spans="1:14" s="578" customFormat="1" ht="23.25" customHeight="1" x14ac:dyDescent="0.2">
      <c r="A5" s="579" t="s">
        <v>333</v>
      </c>
      <c r="B5" s="580" t="s">
        <v>334</v>
      </c>
      <c r="C5" s="581">
        <f t="shared" ref="C5:C29" si="0">ROUND(D5,0)</f>
        <v>0</v>
      </c>
      <c r="D5" s="577"/>
    </row>
    <row r="6" spans="1:14" s="578" customFormat="1" ht="23.25" customHeight="1" x14ac:dyDescent="0.2">
      <c r="A6" s="579" t="s">
        <v>335</v>
      </c>
      <c r="B6" s="582" t="s">
        <v>336</v>
      </c>
      <c r="C6" s="583">
        <f t="shared" si="0"/>
        <v>78406</v>
      </c>
      <c r="D6" s="577">
        <v>78406</v>
      </c>
    </row>
    <row r="7" spans="1:14" s="578" customFormat="1" ht="23.25" customHeight="1" x14ac:dyDescent="0.2">
      <c r="A7" s="579" t="s">
        <v>337</v>
      </c>
      <c r="B7" s="584" t="s">
        <v>338</v>
      </c>
      <c r="C7" s="581">
        <f t="shared" si="0"/>
        <v>14330</v>
      </c>
      <c r="D7" s="577">
        <v>14330</v>
      </c>
    </row>
    <row r="8" spans="1:14" s="578" customFormat="1" ht="23.25" customHeight="1" x14ac:dyDescent="0.2">
      <c r="A8" s="585" t="s">
        <v>339</v>
      </c>
      <c r="B8" s="582" t="s">
        <v>340</v>
      </c>
      <c r="C8" s="583">
        <f t="shared" si="0"/>
        <v>0</v>
      </c>
      <c r="D8" s="577"/>
    </row>
    <row r="9" spans="1:14" s="578" customFormat="1" ht="23.25" customHeight="1" x14ac:dyDescent="0.2">
      <c r="A9" s="586" t="s">
        <v>341</v>
      </c>
      <c r="B9" s="584" t="s">
        <v>342</v>
      </c>
      <c r="C9" s="581">
        <f t="shared" si="0"/>
        <v>0</v>
      </c>
      <c r="D9" s="587"/>
    </row>
    <row r="10" spans="1:14" s="578" customFormat="1" ht="23.25" customHeight="1" x14ac:dyDescent="0.2">
      <c r="A10" s="588" t="s">
        <v>343</v>
      </c>
      <c r="B10" s="582" t="s">
        <v>344</v>
      </c>
      <c r="C10" s="583">
        <f t="shared" si="0"/>
        <v>0</v>
      </c>
      <c r="D10" s="577"/>
    </row>
    <row r="11" spans="1:14" s="578" customFormat="1" ht="23.25" customHeight="1" x14ac:dyDescent="0.2">
      <c r="A11" s="585" t="s">
        <v>345</v>
      </c>
      <c r="B11" s="589" t="s">
        <v>346</v>
      </c>
      <c r="C11" s="583">
        <f t="shared" si="0"/>
        <v>6930</v>
      </c>
      <c r="D11" s="577">
        <v>6930</v>
      </c>
    </row>
    <row r="12" spans="1:14" s="578" customFormat="1" ht="23.25" customHeight="1" x14ac:dyDescent="0.2">
      <c r="A12" s="585" t="s">
        <v>347</v>
      </c>
      <c r="B12" s="589" t="s">
        <v>348</v>
      </c>
      <c r="C12" s="583">
        <f t="shared" si="0"/>
        <v>47479</v>
      </c>
      <c r="D12" s="577">
        <v>47479</v>
      </c>
    </row>
    <row r="13" spans="1:14" s="578" customFormat="1" ht="23.25" customHeight="1" x14ac:dyDescent="0.2">
      <c r="A13" s="585" t="s">
        <v>349</v>
      </c>
      <c r="B13" s="582" t="s">
        <v>350</v>
      </c>
      <c r="C13" s="583">
        <f t="shared" si="0"/>
        <v>10957</v>
      </c>
      <c r="D13" s="577">
        <v>10957</v>
      </c>
    </row>
    <row r="14" spans="1:14" s="578" customFormat="1" ht="23.25" customHeight="1" x14ac:dyDescent="0.2">
      <c r="A14" s="585" t="s">
        <v>351</v>
      </c>
      <c r="B14" s="582" t="s">
        <v>352</v>
      </c>
      <c r="C14" s="583">
        <f t="shared" si="0"/>
        <v>5014</v>
      </c>
      <c r="D14" s="577">
        <v>5014</v>
      </c>
    </row>
    <row r="15" spans="1:14" s="578" customFormat="1" ht="23.25" customHeight="1" x14ac:dyDescent="0.2">
      <c r="A15" s="586" t="s">
        <v>353</v>
      </c>
      <c r="B15" s="584" t="s">
        <v>354</v>
      </c>
      <c r="C15" s="581">
        <f t="shared" si="0"/>
        <v>12738</v>
      </c>
      <c r="D15" s="587">
        <v>12738</v>
      </c>
    </row>
    <row r="16" spans="1:14" s="578" customFormat="1" ht="23.25" customHeight="1" x14ac:dyDescent="0.2">
      <c r="A16" s="588" t="s">
        <v>355</v>
      </c>
      <c r="B16" s="580" t="s">
        <v>356</v>
      </c>
      <c r="C16" s="590">
        <f t="shared" si="0"/>
        <v>0</v>
      </c>
      <c r="D16" s="587"/>
    </row>
    <row r="17" spans="1:8" s="578" customFormat="1" ht="23.25" customHeight="1" x14ac:dyDescent="0.2">
      <c r="A17" s="591" t="s">
        <v>357</v>
      </c>
      <c r="B17" s="582" t="s">
        <v>358</v>
      </c>
      <c r="C17" s="583">
        <f t="shared" si="0"/>
        <v>0</v>
      </c>
      <c r="D17" s="577"/>
    </row>
    <row r="18" spans="1:8" s="593" customFormat="1" ht="23.25" customHeight="1" x14ac:dyDescent="0.2">
      <c r="A18" s="592" t="s">
        <v>359</v>
      </c>
      <c r="B18" s="589" t="s">
        <v>360</v>
      </c>
      <c r="C18" s="583">
        <f t="shared" si="0"/>
        <v>15598</v>
      </c>
      <c r="D18" s="587">
        <v>15598</v>
      </c>
    </row>
    <row r="19" spans="1:8" s="593" customFormat="1" ht="23.25" customHeight="1" x14ac:dyDescent="0.2">
      <c r="A19" s="574" t="s">
        <v>361</v>
      </c>
      <c r="B19" s="589" t="s">
        <v>362</v>
      </c>
      <c r="C19" s="583">
        <f t="shared" si="0"/>
        <v>528</v>
      </c>
      <c r="D19" s="577">
        <v>528</v>
      </c>
    </row>
    <row r="20" spans="1:8" s="4" customFormat="1" ht="23.25" customHeight="1" x14ac:dyDescent="0.2">
      <c r="A20" s="574" t="s">
        <v>363</v>
      </c>
      <c r="B20" s="582" t="s">
        <v>364</v>
      </c>
      <c r="C20" s="583">
        <f t="shared" si="0"/>
        <v>772984</v>
      </c>
      <c r="D20" s="577">
        <v>772984</v>
      </c>
      <c r="G20" s="594" t="s">
        <v>365</v>
      </c>
    </row>
    <row r="21" spans="1:8" s="593" customFormat="1" ht="23.25" customHeight="1" x14ac:dyDescent="0.2">
      <c r="A21" s="574" t="s">
        <v>366</v>
      </c>
      <c r="B21" s="584" t="s">
        <v>367</v>
      </c>
      <c r="C21" s="581">
        <f t="shared" si="0"/>
        <v>405029</v>
      </c>
      <c r="D21" s="577">
        <v>405029</v>
      </c>
      <c r="G21" s="595" t="s">
        <v>368</v>
      </c>
    </row>
    <row r="22" spans="1:8" s="593" customFormat="1" ht="23.25" customHeight="1" x14ac:dyDescent="0.2">
      <c r="A22" s="574" t="s">
        <v>369</v>
      </c>
      <c r="B22" s="582" t="s">
        <v>370</v>
      </c>
      <c r="C22" s="583">
        <f t="shared" si="0"/>
        <v>264269</v>
      </c>
      <c r="D22" s="577">
        <v>264269</v>
      </c>
      <c r="F22" s="596" t="s">
        <v>371</v>
      </c>
      <c r="G22" s="597">
        <v>2</v>
      </c>
    </row>
    <row r="23" spans="1:8" s="593" customFormat="1" ht="23.25" customHeight="1" x14ac:dyDescent="0.2">
      <c r="A23" s="574" t="s">
        <v>372</v>
      </c>
      <c r="B23" s="584" t="s">
        <v>373</v>
      </c>
      <c r="C23" s="581">
        <f t="shared" si="0"/>
        <v>0</v>
      </c>
      <c r="D23" s="577"/>
    </row>
    <row r="24" spans="1:8" s="593" customFormat="1" ht="23.25" customHeight="1" x14ac:dyDescent="0.2">
      <c r="A24" s="598" t="s">
        <v>374</v>
      </c>
      <c r="B24" s="582" t="s">
        <v>375</v>
      </c>
      <c r="C24" s="599">
        <f t="shared" si="0"/>
        <v>0</v>
      </c>
      <c r="D24" s="600"/>
    </row>
    <row r="25" spans="1:8" s="593" customFormat="1" ht="23.25" customHeight="1" x14ac:dyDescent="0.2">
      <c r="A25" s="601" t="s">
        <v>376</v>
      </c>
      <c r="B25" s="589" t="s">
        <v>377</v>
      </c>
      <c r="C25" s="602">
        <f t="shared" si="0"/>
        <v>0</v>
      </c>
      <c r="D25" s="600"/>
    </row>
    <row r="26" spans="1:8" s="593" customFormat="1" ht="23.25" customHeight="1" x14ac:dyDescent="0.2">
      <c r="A26" s="601" t="s">
        <v>378</v>
      </c>
      <c r="B26" s="589" t="s">
        <v>379</v>
      </c>
      <c r="C26" s="602">
        <f t="shared" si="0"/>
        <v>10184</v>
      </c>
      <c r="D26" s="600">
        <v>10184</v>
      </c>
    </row>
    <row r="27" spans="1:8" s="593" customFormat="1" ht="23.25" customHeight="1" x14ac:dyDescent="0.2">
      <c r="A27" s="601" t="s">
        <v>380</v>
      </c>
      <c r="B27" s="589" t="s">
        <v>381</v>
      </c>
      <c r="C27" s="602">
        <f t="shared" si="0"/>
        <v>0</v>
      </c>
      <c r="D27" s="600"/>
    </row>
    <row r="28" spans="1:8" s="593" customFormat="1" ht="23.25" customHeight="1" x14ac:dyDescent="0.2">
      <c r="A28" s="586" t="s">
        <v>382</v>
      </c>
      <c r="B28" s="582" t="s">
        <v>383</v>
      </c>
      <c r="C28" s="603">
        <f t="shared" si="0"/>
        <v>0</v>
      </c>
      <c r="D28" s="587"/>
    </row>
    <row r="29" spans="1:8" s="593" customFormat="1" ht="23.25" customHeight="1" thickBot="1" x14ac:dyDescent="0.25">
      <c r="A29" s="604" t="s">
        <v>384</v>
      </c>
      <c r="B29" s="605" t="s">
        <v>385</v>
      </c>
      <c r="C29" s="606">
        <f t="shared" si="0"/>
        <v>40757</v>
      </c>
      <c r="D29" s="607">
        <v>40757</v>
      </c>
    </row>
    <row r="30" spans="1:8" s="593" customFormat="1" ht="15" customHeight="1" thickBot="1" x14ac:dyDescent="0.2">
      <c r="A30" s="608" t="str">
        <f>IF(G22=1,"ATTENZIONE è stata dichiarata IRAP commerciale. Controllare l'importo inserito!"," ")</f>
        <v xml:space="preserve"> </v>
      </c>
      <c r="B30" s="608"/>
      <c r="C30" s="608"/>
      <c r="D30" s="608"/>
    </row>
    <row r="31" spans="1:8" s="593" customFormat="1" ht="15" customHeight="1" x14ac:dyDescent="0.15">
      <c r="A31" s="609" t="s">
        <v>386</v>
      </c>
      <c r="B31" s="610"/>
      <c r="C31" s="610"/>
      <c r="D31" s="611"/>
    </row>
    <row r="32" spans="1:8" s="593" customFormat="1" ht="95.1" customHeight="1" thickBot="1" x14ac:dyDescent="0.2">
      <c r="A32" s="612" t="s">
        <v>387</v>
      </c>
      <c r="B32" s="613"/>
      <c r="C32" s="613"/>
      <c r="D32" s="614"/>
      <c r="E32" s="615" t="str">
        <f>IF(AND(A32="",(D25+D26)&gt;0),"ATTENZIONE!  Inserire nel campo NOTE l'elenco delle Istituzioni ed il relativo importo dei rimborsi EFFETTUATI!",IF(AND(A32&lt;&gt;"",(D25+D26)=0),"ATTENZIONE!  il campo NOTE non deve essere compilato in assenza di rimborsi",""))</f>
        <v/>
      </c>
      <c r="F32" s="616"/>
      <c r="G32" s="616"/>
      <c r="H32" s="616"/>
    </row>
    <row r="33" spans="1:8" s="593" customFormat="1" ht="15" customHeight="1" thickBot="1" x14ac:dyDescent="0.2">
      <c r="A33" s="608" t="str">
        <f>IF(LEN(A35)&gt;1000,"IL NUMERO MASSIMO DI CARATTERI CONSENTITI NEL CAMPO NOTE SOTTOSTANTE E' DI 1000","")</f>
        <v/>
      </c>
      <c r="B33" s="608"/>
      <c r="C33" s="608"/>
      <c r="D33" s="608"/>
    </row>
    <row r="34" spans="1:8" s="593" customFormat="1" ht="15" customHeight="1" x14ac:dyDescent="0.15">
      <c r="A34" s="609" t="s">
        <v>388</v>
      </c>
      <c r="B34" s="610"/>
      <c r="C34" s="610"/>
      <c r="D34" s="611"/>
    </row>
    <row r="35" spans="1:8" s="593" customFormat="1" ht="95.1" customHeight="1" thickBot="1" x14ac:dyDescent="0.2">
      <c r="A35" s="612" t="s">
        <v>389</v>
      </c>
      <c r="B35" s="613"/>
      <c r="C35" s="613"/>
      <c r="D35" s="614"/>
      <c r="E35" s="615" t="str">
        <f>IF(AND(A35="",(D27+D28+D29)&gt;0),"ATTENZIONE!  Inserire nel campo NOTE l'elenco delle Istituzioni ed il relativo importo dei rimborsi RICEVUTI!",IF(AND(A35&lt;&gt;"",(D27+D28+D29)=0),"ATTENZIONE!  il campo NOTE non deve essere compilato in assenza di rimborsi",""))</f>
        <v/>
      </c>
      <c r="F35" s="616"/>
      <c r="G35" s="616"/>
      <c r="H35" s="616"/>
    </row>
    <row r="36" spans="1:8" s="593" customFormat="1" ht="23.25" customHeight="1" x14ac:dyDescent="0.2">
      <c r="A36" s="4" t="s">
        <v>390</v>
      </c>
      <c r="B36"/>
      <c r="C36"/>
    </row>
    <row r="37" spans="1:8" ht="25.5" customHeight="1" x14ac:dyDescent="0.2">
      <c r="A37" s="617" t="s">
        <v>391</v>
      </c>
      <c r="B37" s="617"/>
      <c r="C37" s="617"/>
      <c r="D37" s="617"/>
    </row>
    <row r="38" spans="1:8" ht="25.5" customHeight="1" x14ac:dyDescent="0.2">
      <c r="A38" s="617" t="s">
        <v>392</v>
      </c>
      <c r="B38" s="617"/>
      <c r="C38" s="617"/>
      <c r="D38" s="617"/>
    </row>
    <row r="57" spans="1:1" x14ac:dyDescent="0.15">
      <c r="A57" s="618"/>
    </row>
  </sheetData>
  <sheetProtection password="EA98" sheet="1" formatColumns="0" selectLockedCells="1"/>
  <mergeCells count="12">
    <mergeCell ref="A33:D33"/>
    <mergeCell ref="A34:D34"/>
    <mergeCell ref="A35:D35"/>
    <mergeCell ref="E35:H35"/>
    <mergeCell ref="A37:D37"/>
    <mergeCell ref="A38:D38"/>
    <mergeCell ref="A1:D1"/>
    <mergeCell ref="B2:D2"/>
    <mergeCell ref="A30:D30"/>
    <mergeCell ref="A31:D31"/>
    <mergeCell ref="A32:D32"/>
    <mergeCell ref="E32:H32"/>
  </mergeCells>
  <dataValidations count="4">
    <dataValidation type="whole" allowBlank="1" showInputMessage="1" showErrorMessage="1" errorTitle="ERRORE NEL DATO IMMESSO" error="INSERIRE SOLO NUMERI INTERI" promptTitle="ATTENZIONE" prompt="Inserire nel campo NOTE sottostante il nome delle Istituzioni che ricevono i rimborsi ed i relativi importi" sqref="D25:D26">
      <formula1>1</formula1>
      <formula2>999999999999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da cui si ricevono i rimborsi ed i relativi importi" sqref="D27:D29">
      <formula1>1</formula1>
      <formula2>999999999999</formula2>
    </dataValidation>
    <dataValidation type="whole" allowBlank="1" showInputMessage="1" showErrorMessage="1" errorTitle="ERRORE NEL DATO IMMESSO" error="INSERIRE SOLO NUMERI INTERI" sqref="D4:D24">
      <formula1>1</formula1>
      <formula2>999999999999</formula2>
    </dataValidation>
    <dataValidation type="textLength" allowBlank="1" showInputMessage="1" showErrorMessage="1" errorTitle="ATTENZIONE ! ! ! " error="E' stato superato il limite di 1000 caratteri" sqref="A32:D32 A35:D35">
      <formula1>0</formula1>
      <formula2>1000</formula2>
    </dataValidation>
  </dataValidations>
  <printOptions horizontalCentered="1" verticalCentered="1"/>
  <pageMargins left="0" right="0" top="0.19685039370078741" bottom="0.15748031496062992" header="0.19685039370078741" footer="0.19685039370078741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Drop Down 1">
              <controlPr defaultSize="0" autoLine="0" autoPict="0" altText="No">
                <anchor moveWithCells="1">
                  <from>
                    <xdr:col>4</xdr:col>
                    <xdr:colOff>38100</xdr:colOff>
                    <xdr:row>21</xdr:row>
                    <xdr:rowOff>66675</xdr:rowOff>
                  </from>
                  <to>
                    <xdr:col>5</xdr:col>
                    <xdr:colOff>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showGridLines="0" topLeftCell="A10" zoomScaleNormal="100" workbookViewId="0">
      <selection activeCell="AB27" sqref="AB27"/>
    </sheetView>
  </sheetViews>
  <sheetFormatPr defaultRowHeight="11.25" x14ac:dyDescent="0.2"/>
  <cols>
    <col min="1" max="1" width="67.5" style="621" customWidth="1"/>
    <col min="2" max="2" width="11.5" style="699" customWidth="1"/>
    <col min="3" max="3" width="20.83203125" style="621" customWidth="1"/>
    <col min="4" max="4" width="2.83203125" style="621" customWidth="1"/>
    <col min="5" max="5" width="67.5" style="621" customWidth="1"/>
    <col min="6" max="6" width="11.5" style="621" customWidth="1"/>
    <col min="7" max="7" width="20.83203125" style="621" customWidth="1"/>
    <col min="8" max="8" width="40.83203125" style="621" customWidth="1"/>
    <col min="9" max="14" width="9.33203125" style="621"/>
    <col min="15" max="17" width="14.1640625" style="623" hidden="1" customWidth="1"/>
    <col min="18" max="18" width="14.1640625" style="624" hidden="1" customWidth="1"/>
    <col min="19" max="19" width="9.33203125" style="624" hidden="1" customWidth="1"/>
    <col min="20" max="22" width="14.1640625" style="623" hidden="1" customWidth="1"/>
    <col min="23" max="23" width="14.1640625" style="624" hidden="1" customWidth="1"/>
    <col min="24" max="16384" width="9.33203125" style="621"/>
  </cols>
  <sheetData>
    <row r="1" spans="1:23" ht="43.5" customHeight="1" x14ac:dyDescent="0.2">
      <c r="A1" s="619" t="str">
        <f>'t1'!$A$1</f>
        <v>REGIONI ED AUTONOMIE LOCALI - anno 2018</v>
      </c>
      <c r="B1" s="619"/>
      <c r="C1" s="619"/>
      <c r="D1" s="619"/>
      <c r="E1" s="619"/>
      <c r="F1" s="619"/>
      <c r="G1" s="619"/>
      <c r="H1" s="620" t="s">
        <v>393</v>
      </c>
      <c r="O1" s="622"/>
      <c r="P1" s="622"/>
      <c r="T1" s="622"/>
      <c r="U1" s="622"/>
    </row>
    <row r="2" spans="1:23" ht="42" customHeight="1" thickBot="1" x14ac:dyDescent="0.25">
      <c r="B2" s="621"/>
      <c r="E2" s="625"/>
      <c r="F2" s="625"/>
      <c r="G2" s="625"/>
      <c r="O2" s="622"/>
      <c r="P2" s="622"/>
      <c r="T2" s="622"/>
      <c r="U2" s="622"/>
    </row>
    <row r="3" spans="1:23" ht="25.5" customHeight="1" thickBot="1" x14ac:dyDescent="0.25">
      <c r="A3" s="626" t="s">
        <v>394</v>
      </c>
      <c r="B3" s="627"/>
      <c r="C3" s="628"/>
      <c r="D3" s="629"/>
      <c r="E3" s="626" t="s">
        <v>395</v>
      </c>
      <c r="F3" s="630"/>
      <c r="G3" s="631"/>
      <c r="H3" s="632" t="s">
        <v>396</v>
      </c>
      <c r="I3" s="633"/>
      <c r="J3" s="633"/>
      <c r="K3" s="633"/>
      <c r="L3" s="633"/>
      <c r="O3" s="634"/>
      <c r="P3" s="634"/>
      <c r="T3" s="634"/>
      <c r="U3" s="634"/>
    </row>
    <row r="4" spans="1:23" ht="18" customHeight="1" x14ac:dyDescent="0.2">
      <c r="A4" s="635" t="s">
        <v>328</v>
      </c>
      <c r="B4" s="636" t="s">
        <v>397</v>
      </c>
      <c r="C4" s="637" t="s">
        <v>398</v>
      </c>
      <c r="D4" s="638"/>
      <c r="E4" s="635" t="s">
        <v>328</v>
      </c>
      <c r="F4" s="639" t="s">
        <v>397</v>
      </c>
      <c r="G4" s="640" t="s">
        <v>398</v>
      </c>
      <c r="H4" s="641" t="str">
        <f>IF(AND(C41=0,ISBLANK('[1]SICI(1)'!E17),ISBLANK('[1]SICI(1)'!E19),ISBLANK('[1]SICI(1)'!E21)),"OK",IF(AND(C41&gt;0,ISBLANK('[1]SICI(1)'!E17),ISBLANK('[1]SICI(1)'!E19),ISBLANK('[1]SICI(1)'!E21)),"Attenzione: inserire le voci di costituzione del fondo unicamente in presenza di certificazione dello stesso !!!","OK"))</f>
        <v>OK</v>
      </c>
      <c r="I4" s="633"/>
      <c r="J4" s="633"/>
      <c r="K4" s="633"/>
      <c r="L4" s="633"/>
    </row>
    <row r="5" spans="1:23" ht="15" customHeight="1" x14ac:dyDescent="0.25">
      <c r="A5" s="642" t="s">
        <v>399</v>
      </c>
      <c r="B5" s="643"/>
      <c r="C5" s="644"/>
      <c r="D5" s="645"/>
      <c r="E5" s="642" t="s">
        <v>399</v>
      </c>
      <c r="F5" s="643"/>
      <c r="G5" s="644"/>
      <c r="H5" s="646"/>
      <c r="O5" s="647" t="s">
        <v>400</v>
      </c>
      <c r="P5" s="648"/>
      <c r="Q5" s="649"/>
      <c r="R5" s="649"/>
      <c r="T5" s="647" t="s">
        <v>401</v>
      </c>
      <c r="U5" s="648"/>
      <c r="V5" s="649"/>
      <c r="W5" s="649"/>
    </row>
    <row r="6" spans="1:23" ht="15" customHeight="1" x14ac:dyDescent="0.2">
      <c r="A6" s="650" t="s">
        <v>402</v>
      </c>
      <c r="B6" s="651"/>
      <c r="C6" s="652"/>
      <c r="D6" s="645"/>
      <c r="E6" s="653" t="s">
        <v>403</v>
      </c>
      <c r="F6" s="651"/>
      <c r="G6" s="652"/>
      <c r="H6" s="646"/>
      <c r="O6" s="654" t="s">
        <v>404</v>
      </c>
      <c r="P6" s="654" t="s">
        <v>405</v>
      </c>
      <c r="Q6" s="654" t="s">
        <v>406</v>
      </c>
      <c r="R6" s="654" t="s">
        <v>407</v>
      </c>
      <c r="T6" s="654" t="s">
        <v>404</v>
      </c>
      <c r="U6" s="654" t="s">
        <v>405</v>
      </c>
      <c r="V6" s="654" t="s">
        <v>406</v>
      </c>
      <c r="W6" s="654" t="s">
        <v>407</v>
      </c>
    </row>
    <row r="7" spans="1:23" ht="15" customHeight="1" x14ac:dyDescent="0.2">
      <c r="A7" s="655" t="s">
        <v>408</v>
      </c>
      <c r="B7" s="639" t="s">
        <v>409</v>
      </c>
      <c r="C7" s="656">
        <v>102854</v>
      </c>
      <c r="D7" s="657"/>
      <c r="E7" s="655" t="s">
        <v>410</v>
      </c>
      <c r="F7" s="639" t="s">
        <v>411</v>
      </c>
      <c r="G7" s="658">
        <v>209149</v>
      </c>
      <c r="H7" s="646"/>
      <c r="J7" s="633"/>
      <c r="K7" s="633"/>
      <c r="L7" s="633"/>
      <c r="O7" s="659">
        <v>8</v>
      </c>
      <c r="P7" s="659">
        <v>7</v>
      </c>
      <c r="Q7" s="623" t="str">
        <f>B7</f>
        <v>F400</v>
      </c>
      <c r="R7" s="660">
        <f>ROUND(C7,0)</f>
        <v>102854</v>
      </c>
      <c r="T7" s="659">
        <v>8</v>
      </c>
      <c r="U7" s="659">
        <v>61</v>
      </c>
      <c r="V7" s="661" t="str">
        <f>F7</f>
        <v>U448</v>
      </c>
      <c r="W7" s="660">
        <f>ROUND(G7,0)</f>
        <v>209149</v>
      </c>
    </row>
    <row r="8" spans="1:23" ht="15" customHeight="1" x14ac:dyDescent="0.2">
      <c r="A8" s="655" t="s">
        <v>412</v>
      </c>
      <c r="B8" s="639" t="s">
        <v>413</v>
      </c>
      <c r="C8" s="656">
        <v>2446</v>
      </c>
      <c r="D8" s="657"/>
      <c r="E8" s="655" t="s">
        <v>414</v>
      </c>
      <c r="F8" s="639" t="s">
        <v>415</v>
      </c>
      <c r="G8" s="658"/>
      <c r="H8" s="646"/>
      <c r="J8" s="633"/>
      <c r="K8" s="633"/>
      <c r="L8" s="633"/>
      <c r="O8" s="659">
        <v>8</v>
      </c>
      <c r="P8" s="659">
        <v>7</v>
      </c>
      <c r="Q8" s="623" t="str">
        <f t="shared" ref="Q8:Q17" si="0">B8</f>
        <v>F403</v>
      </c>
      <c r="R8" s="660">
        <f t="shared" ref="R8:R17" si="1">ROUND(C8,0)</f>
        <v>2446</v>
      </c>
      <c r="T8" s="659">
        <v>8</v>
      </c>
      <c r="U8" s="659">
        <v>61</v>
      </c>
      <c r="V8" s="661" t="str">
        <f>F8</f>
        <v>U449</v>
      </c>
      <c r="W8" s="660">
        <f>ROUND(G8,0)</f>
        <v>0</v>
      </c>
    </row>
    <row r="9" spans="1:23" ht="15" customHeight="1" thickBot="1" x14ac:dyDescent="0.25">
      <c r="A9" s="655" t="s">
        <v>416</v>
      </c>
      <c r="B9" s="639" t="s">
        <v>417</v>
      </c>
      <c r="C9" s="656">
        <v>6434</v>
      </c>
      <c r="D9" s="657"/>
      <c r="E9" s="655" t="s">
        <v>418</v>
      </c>
      <c r="F9" s="639" t="s">
        <v>419</v>
      </c>
      <c r="G9" s="658"/>
      <c r="H9" s="662"/>
      <c r="J9" s="633"/>
      <c r="K9" s="633"/>
      <c r="L9" s="633"/>
      <c r="O9" s="659">
        <v>8</v>
      </c>
      <c r="P9" s="659">
        <v>7</v>
      </c>
      <c r="Q9" s="623" t="str">
        <f t="shared" si="0"/>
        <v>F65G</v>
      </c>
      <c r="R9" s="660">
        <f t="shared" si="1"/>
        <v>6434</v>
      </c>
      <c r="T9" s="659">
        <v>8</v>
      </c>
      <c r="U9" s="659">
        <v>61</v>
      </c>
      <c r="V9" s="661" t="str">
        <f>F9</f>
        <v>U02I</v>
      </c>
      <c r="W9" s="660">
        <f>ROUND(G9,0)</f>
        <v>0</v>
      </c>
    </row>
    <row r="10" spans="1:23" ht="15" customHeight="1" thickBot="1" x14ac:dyDescent="0.25">
      <c r="A10" s="655" t="s">
        <v>420</v>
      </c>
      <c r="B10" s="639" t="s">
        <v>421</v>
      </c>
      <c r="C10" s="656">
        <f>4576+3265</f>
        <v>7841</v>
      </c>
      <c r="D10" s="657"/>
      <c r="E10" s="663" t="s">
        <v>422</v>
      </c>
      <c r="F10" s="664"/>
      <c r="G10" s="665">
        <f>SUM(G7:G9)</f>
        <v>209149</v>
      </c>
      <c r="H10" s="666" t="s">
        <v>423</v>
      </c>
      <c r="J10" s="633"/>
      <c r="K10" s="633"/>
      <c r="L10" s="633"/>
      <c r="O10" s="659">
        <v>8</v>
      </c>
      <c r="P10" s="659">
        <v>7</v>
      </c>
      <c r="Q10" s="623" t="str">
        <f t="shared" si="0"/>
        <v>F66G</v>
      </c>
      <c r="R10" s="660">
        <f t="shared" si="1"/>
        <v>7841</v>
      </c>
      <c r="T10" s="659" t="s">
        <v>424</v>
      </c>
      <c r="U10" s="659"/>
      <c r="V10" s="661"/>
      <c r="W10" s="660"/>
    </row>
    <row r="11" spans="1:23" ht="15" customHeight="1" thickBot="1" x14ac:dyDescent="0.25">
      <c r="A11" s="655" t="s">
        <v>425</v>
      </c>
      <c r="B11" s="639" t="s">
        <v>426</v>
      </c>
      <c r="C11" s="656">
        <f>1914+6743</f>
        <v>8657</v>
      </c>
      <c r="D11" s="657"/>
      <c r="E11" s="667" t="s">
        <v>427</v>
      </c>
      <c r="F11" s="668"/>
      <c r="G11" s="669">
        <f>G10</f>
        <v>209149</v>
      </c>
      <c r="H11" s="641" t="str">
        <f>IF(OR(AND(C41=0,G41=0),ROUND(C41,0)&lt;&gt;ROUND(G41,0)),"OK","Attenzione: le risorse del fondo coincidono esattamente con i relativi impeghi, è necessario giustificare")</f>
        <v>OK</v>
      </c>
      <c r="I11" s="633"/>
      <c r="J11" s="633"/>
      <c r="K11" s="633"/>
      <c r="L11" s="633"/>
      <c r="O11" s="659">
        <v>8</v>
      </c>
      <c r="P11" s="659">
        <v>7</v>
      </c>
      <c r="Q11" s="623" t="str">
        <f t="shared" si="0"/>
        <v>F940</v>
      </c>
      <c r="R11" s="660">
        <f t="shared" si="1"/>
        <v>8657</v>
      </c>
      <c r="T11" s="659"/>
      <c r="U11" s="659"/>
      <c r="V11" s="661"/>
      <c r="W11" s="660"/>
    </row>
    <row r="12" spans="1:23" ht="15" customHeight="1" x14ac:dyDescent="0.2">
      <c r="A12" s="655" t="s">
        <v>428</v>
      </c>
      <c r="B12" s="639" t="s">
        <v>429</v>
      </c>
      <c r="C12" s="656">
        <f>2444+3476</f>
        <v>5920</v>
      </c>
      <c r="D12" s="657"/>
      <c r="E12" s="670"/>
      <c r="F12" s="671"/>
      <c r="G12" s="672"/>
      <c r="H12" s="646"/>
      <c r="I12" s="633"/>
      <c r="J12" s="633"/>
      <c r="K12" s="633"/>
      <c r="L12" s="633"/>
      <c r="O12" s="659">
        <v>8</v>
      </c>
      <c r="P12" s="659">
        <v>7</v>
      </c>
      <c r="Q12" s="623" t="str">
        <f t="shared" si="0"/>
        <v>F67G</v>
      </c>
      <c r="R12" s="660">
        <f t="shared" si="1"/>
        <v>5920</v>
      </c>
      <c r="U12" s="659"/>
      <c r="V12" s="661"/>
      <c r="W12" s="660"/>
    </row>
    <row r="13" spans="1:23" ht="15" customHeight="1" x14ac:dyDescent="0.2">
      <c r="A13" s="655" t="s">
        <v>430</v>
      </c>
      <c r="B13" s="639" t="s">
        <v>431</v>
      </c>
      <c r="C13" s="656"/>
      <c r="D13" s="657"/>
      <c r="E13" s="673"/>
      <c r="F13" s="671"/>
      <c r="G13" s="672"/>
      <c r="H13" s="646"/>
      <c r="I13" s="633"/>
      <c r="J13" s="633"/>
      <c r="K13" s="633"/>
      <c r="L13" s="633"/>
      <c r="O13" s="659">
        <v>8</v>
      </c>
      <c r="P13" s="659">
        <v>7</v>
      </c>
      <c r="Q13" s="623" t="str">
        <f t="shared" si="0"/>
        <v>F405</v>
      </c>
      <c r="R13" s="660">
        <f t="shared" si="1"/>
        <v>0</v>
      </c>
      <c r="T13" s="659"/>
      <c r="U13" s="659"/>
      <c r="V13" s="661"/>
      <c r="W13" s="660"/>
    </row>
    <row r="14" spans="1:23" ht="15" customHeight="1" x14ac:dyDescent="0.2">
      <c r="A14" s="655" t="s">
        <v>432</v>
      </c>
      <c r="B14" s="639" t="s">
        <v>433</v>
      </c>
      <c r="C14" s="656">
        <v>8996</v>
      </c>
      <c r="D14" s="657"/>
      <c r="E14" s="670"/>
      <c r="F14" s="671"/>
      <c r="G14" s="672"/>
      <c r="H14" s="646"/>
      <c r="I14" s="633"/>
      <c r="J14" s="633"/>
      <c r="K14" s="633"/>
      <c r="L14" s="633"/>
      <c r="O14" s="659">
        <v>8</v>
      </c>
      <c r="P14" s="659">
        <v>7</v>
      </c>
      <c r="Q14" s="623" t="str">
        <f t="shared" si="0"/>
        <v>F406</v>
      </c>
      <c r="R14" s="660">
        <f t="shared" si="1"/>
        <v>8996</v>
      </c>
      <c r="T14" s="659"/>
      <c r="U14" s="659"/>
      <c r="V14" s="661"/>
      <c r="W14" s="660"/>
    </row>
    <row r="15" spans="1:23" ht="15" customHeight="1" x14ac:dyDescent="0.2">
      <c r="A15" s="655" t="s">
        <v>434</v>
      </c>
      <c r="B15" s="639" t="s">
        <v>435</v>
      </c>
      <c r="C15" s="656"/>
      <c r="D15" s="657"/>
      <c r="E15" s="670"/>
      <c r="F15" s="671"/>
      <c r="G15" s="672"/>
      <c r="H15" s="646"/>
      <c r="I15" s="633"/>
      <c r="J15" s="633"/>
      <c r="K15" s="633"/>
      <c r="L15" s="633"/>
      <c r="O15" s="659">
        <v>8</v>
      </c>
      <c r="P15" s="659">
        <v>7</v>
      </c>
      <c r="Q15" s="623" t="str">
        <f t="shared" si="0"/>
        <v>F942</v>
      </c>
      <c r="R15" s="660">
        <f t="shared" si="1"/>
        <v>0</v>
      </c>
      <c r="T15" s="659"/>
      <c r="U15" s="659"/>
      <c r="V15" s="661"/>
      <c r="W15" s="660"/>
    </row>
    <row r="16" spans="1:23" ht="15" customHeight="1" thickBot="1" x14ac:dyDescent="0.25">
      <c r="A16" s="655" t="s">
        <v>436</v>
      </c>
      <c r="B16" s="639" t="s">
        <v>437</v>
      </c>
      <c r="C16" s="656"/>
      <c r="D16" s="657"/>
      <c r="E16" s="670"/>
      <c r="F16" s="671"/>
      <c r="G16" s="672"/>
      <c r="H16" s="662"/>
      <c r="I16" s="633"/>
      <c r="J16" s="633"/>
      <c r="K16" s="633"/>
      <c r="L16" s="633"/>
      <c r="O16" s="659">
        <v>8</v>
      </c>
      <c r="P16" s="659">
        <v>7</v>
      </c>
      <c r="Q16" s="623" t="str">
        <f t="shared" si="0"/>
        <v>F411</v>
      </c>
      <c r="R16" s="660">
        <f t="shared" si="1"/>
        <v>0</v>
      </c>
      <c r="T16" s="659"/>
      <c r="U16" s="659"/>
      <c r="V16" s="661"/>
      <c r="W16" s="660"/>
    </row>
    <row r="17" spans="1:23" ht="15" customHeight="1" thickBot="1" x14ac:dyDescent="0.25">
      <c r="A17" s="655" t="s">
        <v>438</v>
      </c>
      <c r="B17" s="639" t="s">
        <v>439</v>
      </c>
      <c r="C17" s="656">
        <f>11155</f>
        <v>11155</v>
      </c>
      <c r="D17" s="657"/>
      <c r="E17" s="670"/>
      <c r="F17" s="671"/>
      <c r="G17" s="672"/>
      <c r="H17" s="666" t="s">
        <v>440</v>
      </c>
      <c r="I17" s="633"/>
      <c r="J17" s="633"/>
      <c r="K17" s="633"/>
      <c r="L17" s="633"/>
      <c r="O17" s="659">
        <v>8</v>
      </c>
      <c r="P17" s="659">
        <v>7</v>
      </c>
      <c r="Q17" s="623" t="str">
        <f t="shared" si="0"/>
        <v>F998</v>
      </c>
      <c r="R17" s="660">
        <f t="shared" si="1"/>
        <v>11155</v>
      </c>
      <c r="T17" s="659"/>
      <c r="U17" s="659"/>
      <c r="W17" s="660"/>
    </row>
    <row r="18" spans="1:23" ht="15" customHeight="1" thickBot="1" x14ac:dyDescent="0.25">
      <c r="A18" s="674" t="s">
        <v>441</v>
      </c>
      <c r="B18" s="675"/>
      <c r="C18" s="665">
        <f>SUM(C7:C17)</f>
        <v>154303</v>
      </c>
      <c r="D18" s="657"/>
      <c r="E18" s="670"/>
      <c r="F18" s="671"/>
      <c r="G18" s="672"/>
      <c r="H18" s="641" t="str">
        <f>IF(C41=0,"OK",IF(AND(C17/C41&lt;0.1,C29/C41&lt;0.1),"OK","Attenzione: la voce altre risorse fisse e/o la voce altre risorse variabili risulta maggiore del 10% del fondo, è necessario giustificare"))</f>
        <v>OK</v>
      </c>
      <c r="I18" s="633"/>
      <c r="J18" s="633"/>
      <c r="K18" s="633"/>
      <c r="L18" s="633"/>
      <c r="O18" s="659"/>
      <c r="P18" s="659"/>
      <c r="R18" s="660"/>
      <c r="T18" s="659"/>
      <c r="U18" s="659"/>
      <c r="W18" s="660"/>
    </row>
    <row r="19" spans="1:23" ht="15" customHeight="1" x14ac:dyDescent="0.2">
      <c r="A19" s="676" t="s">
        <v>442</v>
      </c>
      <c r="B19" s="677"/>
      <c r="C19" s="678"/>
      <c r="D19" s="657"/>
      <c r="E19" s="670"/>
      <c r="F19" s="671"/>
      <c r="G19" s="672"/>
      <c r="H19" s="646"/>
      <c r="I19" s="633"/>
      <c r="J19" s="633"/>
      <c r="K19" s="633"/>
      <c r="L19" s="633"/>
      <c r="O19" s="659"/>
      <c r="P19" s="659"/>
      <c r="R19" s="660"/>
      <c r="T19" s="659"/>
      <c r="U19" s="659"/>
      <c r="V19" s="661"/>
      <c r="W19" s="660"/>
    </row>
    <row r="20" spans="1:23" ht="15" customHeight="1" x14ac:dyDescent="0.2">
      <c r="A20" s="655" t="s">
        <v>443</v>
      </c>
      <c r="B20" s="636" t="s">
        <v>444</v>
      </c>
      <c r="C20" s="656"/>
      <c r="D20" s="657"/>
      <c r="E20" s="670"/>
      <c r="F20" s="671"/>
      <c r="G20" s="672"/>
      <c r="H20" s="646"/>
      <c r="I20" s="633"/>
      <c r="J20" s="633"/>
      <c r="K20" s="633"/>
      <c r="L20" s="633"/>
      <c r="O20" s="659">
        <v>8</v>
      </c>
      <c r="P20" s="659">
        <v>9</v>
      </c>
      <c r="Q20" s="623" t="str">
        <f>B20</f>
        <v>F928</v>
      </c>
      <c r="R20" s="660">
        <f>ROUND(C20,0)</f>
        <v>0</v>
      </c>
      <c r="T20" s="659"/>
      <c r="U20" s="659"/>
      <c r="V20" s="661"/>
      <c r="W20" s="660"/>
    </row>
    <row r="21" spans="1:23" ht="15" customHeight="1" x14ac:dyDescent="0.2">
      <c r="A21" s="655" t="s">
        <v>445</v>
      </c>
      <c r="B21" s="636" t="s">
        <v>446</v>
      </c>
      <c r="C21" s="656">
        <v>11001</v>
      </c>
      <c r="D21" s="657"/>
      <c r="E21" s="670"/>
      <c r="F21" s="671"/>
      <c r="G21" s="672"/>
      <c r="H21" s="646"/>
      <c r="I21" s="671"/>
      <c r="J21" s="671"/>
      <c r="K21" s="671"/>
      <c r="L21" s="671"/>
      <c r="O21" s="659">
        <v>8</v>
      </c>
      <c r="P21" s="659">
        <v>9</v>
      </c>
      <c r="Q21" s="623" t="str">
        <f t="shared" ref="Q21:Q30" si="2">B21</f>
        <v>F50H</v>
      </c>
      <c r="R21" s="660">
        <f t="shared" ref="R21:R30" si="3">ROUND(C21,0)</f>
        <v>11001</v>
      </c>
      <c r="T21" s="659"/>
      <c r="U21" s="659"/>
      <c r="V21" s="661"/>
      <c r="W21" s="660"/>
    </row>
    <row r="22" spans="1:23" ht="15" customHeight="1" x14ac:dyDescent="0.2">
      <c r="A22" s="655" t="s">
        <v>447</v>
      </c>
      <c r="B22" s="636" t="s">
        <v>448</v>
      </c>
      <c r="C22" s="656"/>
      <c r="D22" s="657"/>
      <c r="E22" s="670"/>
      <c r="F22" s="671"/>
      <c r="G22" s="672"/>
      <c r="H22" s="646"/>
      <c r="I22" s="671"/>
      <c r="J22" s="671"/>
      <c r="K22" s="671"/>
      <c r="L22" s="671"/>
      <c r="O22" s="659">
        <v>8</v>
      </c>
      <c r="P22" s="659">
        <v>9</v>
      </c>
      <c r="Q22" s="623" t="str">
        <f t="shared" si="2"/>
        <v>F51H</v>
      </c>
      <c r="R22" s="660">
        <f t="shared" si="3"/>
        <v>0</v>
      </c>
      <c r="T22" s="659"/>
      <c r="U22" s="659"/>
    </row>
    <row r="23" spans="1:23" ht="15" customHeight="1" thickBot="1" x14ac:dyDescent="0.25">
      <c r="A23" s="655" t="s">
        <v>449</v>
      </c>
      <c r="B23" s="636" t="s">
        <v>450</v>
      </c>
      <c r="C23" s="656">
        <v>2348</v>
      </c>
      <c r="D23" s="657"/>
      <c r="E23" s="670"/>
      <c r="F23" s="671"/>
      <c r="G23" s="672"/>
      <c r="H23" s="662"/>
      <c r="I23" s="671"/>
      <c r="J23" s="671"/>
      <c r="K23" s="671"/>
      <c r="L23" s="671"/>
      <c r="O23" s="659">
        <v>8</v>
      </c>
      <c r="P23" s="659">
        <v>9</v>
      </c>
      <c r="Q23" s="623" t="str">
        <f t="shared" si="2"/>
        <v>F408</v>
      </c>
      <c r="R23" s="660">
        <f t="shared" si="3"/>
        <v>2348</v>
      </c>
      <c r="T23" s="659"/>
      <c r="U23" s="659"/>
    </row>
    <row r="24" spans="1:23" ht="15" customHeight="1" x14ac:dyDescent="0.2">
      <c r="A24" s="655" t="s">
        <v>451</v>
      </c>
      <c r="B24" s="636" t="s">
        <v>452</v>
      </c>
      <c r="C24" s="656">
        <v>129500</v>
      </c>
      <c r="D24" s="657"/>
      <c r="E24" s="670"/>
      <c r="F24" s="671"/>
      <c r="G24" s="672"/>
      <c r="H24" s="679"/>
      <c r="I24" s="671"/>
      <c r="J24" s="671"/>
      <c r="K24" s="671"/>
      <c r="L24" s="671"/>
      <c r="O24" s="659">
        <v>8</v>
      </c>
      <c r="P24" s="659">
        <v>9</v>
      </c>
      <c r="Q24" s="623" t="str">
        <f t="shared" si="2"/>
        <v>F943</v>
      </c>
      <c r="R24" s="660">
        <f t="shared" si="3"/>
        <v>129500</v>
      </c>
      <c r="T24" s="659"/>
      <c r="U24" s="659"/>
      <c r="W24" s="660"/>
    </row>
    <row r="25" spans="1:23" ht="15" customHeight="1" x14ac:dyDescent="0.2">
      <c r="A25" s="655" t="s">
        <v>453</v>
      </c>
      <c r="B25" s="636" t="s">
        <v>454</v>
      </c>
      <c r="C25" s="656"/>
      <c r="D25" s="657"/>
      <c r="E25" s="670"/>
      <c r="F25" s="671"/>
      <c r="G25" s="672"/>
      <c r="H25" s="679"/>
      <c r="I25" s="671"/>
      <c r="J25" s="671"/>
      <c r="K25" s="671"/>
      <c r="L25" s="671"/>
      <c r="O25" s="659">
        <v>8</v>
      </c>
      <c r="P25" s="659">
        <v>9</v>
      </c>
      <c r="Q25" s="623" t="str">
        <f t="shared" si="2"/>
        <v>F944</v>
      </c>
      <c r="R25" s="660">
        <f t="shared" si="3"/>
        <v>0</v>
      </c>
      <c r="T25" s="659"/>
      <c r="U25" s="659"/>
      <c r="W25" s="660"/>
    </row>
    <row r="26" spans="1:23" ht="15" customHeight="1" x14ac:dyDescent="0.2">
      <c r="A26" s="655" t="s">
        <v>455</v>
      </c>
      <c r="B26" s="636" t="s">
        <v>456</v>
      </c>
      <c r="C26" s="656"/>
      <c r="D26" s="657"/>
      <c r="E26" s="670"/>
      <c r="F26" s="671"/>
      <c r="G26" s="672"/>
      <c r="H26" s="679"/>
      <c r="I26" s="671"/>
      <c r="J26" s="671"/>
      <c r="K26" s="671"/>
      <c r="L26" s="671"/>
      <c r="O26" s="659">
        <v>8</v>
      </c>
      <c r="P26" s="659">
        <v>9</v>
      </c>
      <c r="Q26" s="623" t="str">
        <f t="shared" si="2"/>
        <v>F404</v>
      </c>
      <c r="R26" s="660">
        <f t="shared" si="3"/>
        <v>0</v>
      </c>
      <c r="T26" s="659"/>
      <c r="U26" s="659"/>
      <c r="W26" s="660"/>
    </row>
    <row r="27" spans="1:23" ht="15" customHeight="1" x14ac:dyDescent="0.2">
      <c r="A27" s="655" t="s">
        <v>457</v>
      </c>
      <c r="B27" s="636" t="s">
        <v>458</v>
      </c>
      <c r="C27" s="656"/>
      <c r="D27" s="657"/>
      <c r="E27" s="670"/>
      <c r="F27" s="671"/>
      <c r="G27" s="672"/>
      <c r="H27" s="679"/>
      <c r="I27" s="671"/>
      <c r="J27" s="671"/>
      <c r="K27" s="671"/>
      <c r="L27" s="671"/>
      <c r="O27" s="659">
        <v>8</v>
      </c>
      <c r="P27" s="659">
        <v>9</v>
      </c>
      <c r="Q27" s="623" t="str">
        <f t="shared" si="2"/>
        <v>F68G</v>
      </c>
      <c r="R27" s="660">
        <f t="shared" si="3"/>
        <v>0</v>
      </c>
      <c r="T27" s="659"/>
      <c r="U27" s="659"/>
      <c r="W27" s="660"/>
    </row>
    <row r="28" spans="1:23" ht="15" customHeight="1" x14ac:dyDescent="0.2">
      <c r="A28" s="655" t="s">
        <v>459</v>
      </c>
      <c r="B28" s="639" t="s">
        <v>460</v>
      </c>
      <c r="C28" s="656"/>
      <c r="D28" s="657"/>
      <c r="E28" s="670"/>
      <c r="F28" s="671"/>
      <c r="G28" s="672"/>
      <c r="H28" s="679"/>
      <c r="I28" s="671"/>
      <c r="J28" s="671"/>
      <c r="K28" s="671"/>
      <c r="L28" s="671"/>
      <c r="O28" s="659">
        <v>8</v>
      </c>
      <c r="P28" s="659">
        <v>9</v>
      </c>
      <c r="Q28" s="623" t="str">
        <f t="shared" si="2"/>
        <v>F96H</v>
      </c>
      <c r="R28" s="660">
        <f t="shared" si="3"/>
        <v>0</v>
      </c>
      <c r="T28" s="659"/>
      <c r="U28" s="659"/>
      <c r="W28" s="660"/>
    </row>
    <row r="29" spans="1:23" ht="15" customHeight="1" x14ac:dyDescent="0.2">
      <c r="A29" s="655" t="s">
        <v>461</v>
      </c>
      <c r="B29" s="636" t="s">
        <v>462</v>
      </c>
      <c r="C29" s="656"/>
      <c r="D29" s="657"/>
      <c r="E29" s="670"/>
      <c r="F29" s="671"/>
      <c r="G29" s="672"/>
      <c r="H29" s="679"/>
      <c r="I29" s="671"/>
      <c r="J29" s="671"/>
      <c r="K29" s="671"/>
      <c r="L29" s="671"/>
      <c r="O29" s="659">
        <v>8</v>
      </c>
      <c r="P29" s="659">
        <v>9</v>
      </c>
      <c r="Q29" s="623" t="str">
        <f t="shared" si="2"/>
        <v>F995</v>
      </c>
      <c r="R29" s="660">
        <f t="shared" si="3"/>
        <v>0</v>
      </c>
      <c r="T29" s="659"/>
      <c r="U29" s="659"/>
      <c r="W29" s="660"/>
    </row>
    <row r="30" spans="1:23" ht="15" customHeight="1" x14ac:dyDescent="0.2">
      <c r="A30" s="655" t="s">
        <v>463</v>
      </c>
      <c r="B30" s="636" t="s">
        <v>464</v>
      </c>
      <c r="C30" s="656"/>
      <c r="D30" s="657"/>
      <c r="E30" s="670"/>
      <c r="F30" s="671"/>
      <c r="G30" s="672"/>
      <c r="H30" s="679"/>
      <c r="I30" s="671"/>
      <c r="J30" s="671"/>
      <c r="K30" s="671"/>
      <c r="L30" s="671"/>
      <c r="O30" s="659">
        <v>8</v>
      </c>
      <c r="P30" s="659">
        <v>9</v>
      </c>
      <c r="Q30" s="623" t="str">
        <f t="shared" si="2"/>
        <v>F999</v>
      </c>
      <c r="R30" s="660">
        <f t="shared" si="3"/>
        <v>0</v>
      </c>
      <c r="T30" s="659"/>
      <c r="U30" s="659"/>
      <c r="W30" s="660"/>
    </row>
    <row r="31" spans="1:23" ht="15" customHeight="1" thickBot="1" x14ac:dyDescent="0.25">
      <c r="A31" s="674" t="s">
        <v>465</v>
      </c>
      <c r="B31" s="675"/>
      <c r="C31" s="665">
        <f>SUM(C20:C30)</f>
        <v>142849</v>
      </c>
      <c r="D31" s="657"/>
      <c r="E31" s="670"/>
      <c r="F31" s="671"/>
      <c r="G31" s="672"/>
      <c r="H31" s="679"/>
      <c r="I31" s="671"/>
      <c r="J31" s="671"/>
      <c r="K31" s="671"/>
      <c r="L31" s="671"/>
      <c r="O31" s="659"/>
      <c r="P31" s="659"/>
      <c r="R31" s="660"/>
      <c r="T31" s="659"/>
      <c r="U31" s="659"/>
      <c r="W31" s="660"/>
    </row>
    <row r="32" spans="1:23" ht="15" customHeight="1" x14ac:dyDescent="0.2">
      <c r="A32" s="676" t="s">
        <v>466</v>
      </c>
      <c r="B32" s="677"/>
      <c r="C32" s="678"/>
      <c r="D32" s="657"/>
      <c r="E32" s="670"/>
      <c r="F32" s="671"/>
      <c r="G32" s="672"/>
      <c r="H32" s="679"/>
      <c r="I32" s="671"/>
      <c r="J32" s="671"/>
      <c r="K32" s="671"/>
      <c r="L32" s="671"/>
      <c r="O32" s="659"/>
      <c r="P32" s="659"/>
      <c r="R32" s="660"/>
      <c r="T32" s="659"/>
      <c r="U32" s="659"/>
      <c r="W32" s="660"/>
    </row>
    <row r="33" spans="1:23" ht="15" customHeight="1" x14ac:dyDescent="0.2">
      <c r="A33" s="655" t="s">
        <v>467</v>
      </c>
      <c r="B33" s="639" t="s">
        <v>468</v>
      </c>
      <c r="C33" s="656">
        <v>13428</v>
      </c>
      <c r="D33" s="657"/>
      <c r="E33" s="670"/>
      <c r="F33" s="671"/>
      <c r="G33" s="672"/>
      <c r="H33" s="679"/>
      <c r="I33" s="671"/>
      <c r="J33" s="671"/>
      <c r="K33" s="671"/>
      <c r="L33" s="671"/>
      <c r="O33" s="659">
        <v>8</v>
      </c>
      <c r="P33" s="659">
        <v>81</v>
      </c>
      <c r="Q33" s="623" t="str">
        <f t="shared" ref="Q33:Q38" si="4">B33</f>
        <v>F934</v>
      </c>
      <c r="R33" s="660">
        <f t="shared" ref="R33:R38" si="5">ROUND(C33,0)</f>
        <v>13428</v>
      </c>
      <c r="T33" s="659"/>
      <c r="U33" s="659"/>
      <c r="W33" s="660"/>
    </row>
    <row r="34" spans="1:23" ht="15" customHeight="1" x14ac:dyDescent="0.2">
      <c r="A34" s="655" t="s">
        <v>469</v>
      </c>
      <c r="B34" s="639" t="s">
        <v>470</v>
      </c>
      <c r="C34" s="656"/>
      <c r="D34" s="657"/>
      <c r="E34" s="670"/>
      <c r="F34" s="671"/>
      <c r="G34" s="672"/>
      <c r="H34" s="679"/>
      <c r="I34" s="671"/>
      <c r="J34" s="671"/>
      <c r="K34" s="671"/>
      <c r="L34" s="671"/>
      <c r="O34" s="659">
        <v>8</v>
      </c>
      <c r="P34" s="659">
        <v>81</v>
      </c>
      <c r="Q34" s="623" t="str">
        <f t="shared" si="4"/>
        <v>F27I</v>
      </c>
      <c r="R34" s="660">
        <f t="shared" si="5"/>
        <v>0</v>
      </c>
      <c r="T34" s="659"/>
      <c r="U34" s="659"/>
      <c r="W34" s="660"/>
    </row>
    <row r="35" spans="1:23" ht="15" customHeight="1" x14ac:dyDescent="0.2">
      <c r="A35" s="655" t="s">
        <v>471</v>
      </c>
      <c r="B35" s="639" t="s">
        <v>472</v>
      </c>
      <c r="C35" s="656">
        <v>7426</v>
      </c>
      <c r="D35" s="657"/>
      <c r="E35" s="670"/>
      <c r="F35" s="671"/>
      <c r="G35" s="672"/>
      <c r="H35" s="679"/>
      <c r="I35" s="671"/>
      <c r="J35" s="671"/>
      <c r="K35" s="671"/>
      <c r="L35" s="671"/>
      <c r="O35" s="659">
        <v>8</v>
      </c>
      <c r="P35" s="659">
        <v>81</v>
      </c>
      <c r="Q35" s="623" t="str">
        <f t="shared" si="4"/>
        <v>F00P</v>
      </c>
      <c r="R35" s="660">
        <f t="shared" si="5"/>
        <v>7426</v>
      </c>
      <c r="T35" s="659"/>
      <c r="U35" s="659"/>
      <c r="W35" s="660"/>
    </row>
    <row r="36" spans="1:23" ht="15" customHeight="1" x14ac:dyDescent="0.2">
      <c r="A36" s="655" t="s">
        <v>473</v>
      </c>
      <c r="B36" s="680" t="s">
        <v>474</v>
      </c>
      <c r="C36" s="681"/>
      <c r="D36" s="657"/>
      <c r="E36" s="670"/>
      <c r="F36" s="671"/>
      <c r="G36" s="672"/>
      <c r="H36" s="679"/>
      <c r="I36" s="671"/>
      <c r="J36" s="671"/>
      <c r="K36" s="671"/>
      <c r="L36" s="671"/>
      <c r="O36" s="659">
        <v>8</v>
      </c>
      <c r="P36" s="659">
        <v>81</v>
      </c>
      <c r="Q36" s="623" t="str">
        <f t="shared" si="4"/>
        <v>F01S</v>
      </c>
      <c r="R36" s="660">
        <f t="shared" si="5"/>
        <v>0</v>
      </c>
      <c r="T36" s="659"/>
      <c r="U36" s="659"/>
      <c r="W36" s="660"/>
    </row>
    <row r="37" spans="1:23" ht="15" customHeight="1" x14ac:dyDescent="0.2">
      <c r="A37" s="655" t="s">
        <v>475</v>
      </c>
      <c r="B37" s="680" t="s">
        <v>476</v>
      </c>
      <c r="C37" s="681"/>
      <c r="D37" s="657"/>
      <c r="E37" s="670"/>
      <c r="F37" s="671"/>
      <c r="G37" s="672"/>
      <c r="H37" s="679"/>
      <c r="I37" s="671"/>
      <c r="J37" s="671"/>
      <c r="K37" s="671"/>
      <c r="L37" s="671"/>
      <c r="O37" s="659">
        <v>8</v>
      </c>
      <c r="P37" s="659">
        <v>81</v>
      </c>
      <c r="Q37" s="623" t="str">
        <f t="shared" si="4"/>
        <v>F01T</v>
      </c>
      <c r="R37" s="660">
        <f t="shared" si="5"/>
        <v>0</v>
      </c>
      <c r="T37" s="659"/>
      <c r="U37" s="659"/>
      <c r="W37" s="660"/>
    </row>
    <row r="38" spans="1:23" ht="15" customHeight="1" x14ac:dyDescent="0.2">
      <c r="A38" s="655" t="s">
        <v>477</v>
      </c>
      <c r="B38" s="639" t="s">
        <v>478</v>
      </c>
      <c r="C38" s="681"/>
      <c r="D38" s="657"/>
      <c r="E38" s="670"/>
      <c r="F38" s="671"/>
      <c r="G38" s="672"/>
      <c r="H38" s="679"/>
      <c r="I38" s="671"/>
      <c r="J38" s="671"/>
      <c r="K38" s="671"/>
      <c r="L38" s="671"/>
      <c r="O38" s="659">
        <v>8</v>
      </c>
      <c r="P38" s="659">
        <v>81</v>
      </c>
      <c r="Q38" s="623" t="str">
        <f t="shared" si="4"/>
        <v>F01P</v>
      </c>
      <c r="R38" s="660">
        <f t="shared" si="5"/>
        <v>0</v>
      </c>
      <c r="T38" s="659"/>
      <c r="U38" s="659"/>
      <c r="W38" s="660"/>
    </row>
    <row r="39" spans="1:23" ht="15" customHeight="1" x14ac:dyDescent="0.2">
      <c r="A39" s="682" t="s">
        <v>479</v>
      </c>
      <c r="B39" s="683"/>
      <c r="C39" s="684">
        <f>SUM(C33:C38)</f>
        <v>20854</v>
      </c>
      <c r="D39" s="657"/>
      <c r="E39" s="670"/>
      <c r="F39" s="671"/>
      <c r="G39" s="672"/>
      <c r="H39" s="679"/>
      <c r="I39" s="671"/>
      <c r="J39" s="671"/>
      <c r="K39" s="671"/>
      <c r="L39" s="671"/>
      <c r="O39" s="659" t="s">
        <v>424</v>
      </c>
      <c r="P39" s="659"/>
      <c r="R39" s="660"/>
      <c r="T39" s="659"/>
      <c r="U39" s="659"/>
      <c r="W39" s="660"/>
    </row>
    <row r="40" spans="1:23" ht="15" customHeight="1" thickBot="1" x14ac:dyDescent="0.25">
      <c r="A40" s="685" t="s">
        <v>427</v>
      </c>
      <c r="B40" s="675"/>
      <c r="C40" s="686">
        <f>C18+C31-C39</f>
        <v>276298</v>
      </c>
      <c r="D40" s="645"/>
      <c r="E40" s="670"/>
      <c r="F40" s="671"/>
      <c r="G40" s="672"/>
      <c r="H40" s="679"/>
      <c r="I40" s="671"/>
      <c r="J40" s="671"/>
      <c r="K40" s="671"/>
      <c r="L40" s="671"/>
      <c r="O40" s="659"/>
      <c r="P40" s="659"/>
      <c r="R40" s="660"/>
      <c r="T40" s="659"/>
      <c r="U40" s="659"/>
      <c r="W40" s="660"/>
    </row>
    <row r="41" spans="1:23" s="624" customFormat="1" ht="15" customHeight="1" thickBot="1" x14ac:dyDescent="0.25">
      <c r="A41" s="687" t="s">
        <v>480</v>
      </c>
      <c r="B41" s="688"/>
      <c r="C41" s="689">
        <f>C40</f>
        <v>276298</v>
      </c>
      <c r="D41" s="690"/>
      <c r="E41" s="691" t="s">
        <v>481</v>
      </c>
      <c r="F41" s="692"/>
      <c r="G41" s="693">
        <f>G11</f>
        <v>209149</v>
      </c>
      <c r="H41" s="694"/>
      <c r="I41" s="695"/>
      <c r="J41" s="695"/>
      <c r="K41" s="695"/>
      <c r="L41" s="695"/>
      <c r="M41" s="696"/>
      <c r="N41" s="696"/>
      <c r="O41" s="697"/>
      <c r="P41" s="697"/>
      <c r="Q41" s="698"/>
      <c r="R41" s="696"/>
      <c r="S41" s="696"/>
      <c r="T41" s="697"/>
      <c r="U41" s="697"/>
      <c r="V41" s="698"/>
      <c r="W41" s="696"/>
    </row>
    <row r="42" spans="1:23" ht="15" customHeight="1" x14ac:dyDescent="0.2">
      <c r="D42" s="700"/>
      <c r="G42" s="671"/>
      <c r="H42" s="679"/>
      <c r="I42" s="671"/>
      <c r="J42" s="671"/>
      <c r="K42" s="671"/>
      <c r="L42" s="671"/>
      <c r="O42" s="659"/>
      <c r="P42" s="659"/>
      <c r="T42" s="659"/>
      <c r="U42" s="659"/>
    </row>
    <row r="43" spans="1:23" ht="15" customHeight="1" x14ac:dyDescent="0.2">
      <c r="A43" s="621" t="s">
        <v>482</v>
      </c>
      <c r="H43" s="679"/>
      <c r="I43" s="671"/>
      <c r="J43" s="671"/>
      <c r="K43" s="671"/>
      <c r="L43" s="671"/>
      <c r="O43" s="659"/>
      <c r="P43" s="659"/>
      <c r="T43" s="659"/>
      <c r="U43" s="659"/>
    </row>
    <row r="44" spans="1:23" ht="15" customHeight="1" x14ac:dyDescent="0.2">
      <c r="A44" s="621" t="s">
        <v>483</v>
      </c>
    </row>
  </sheetData>
  <sheetProtection password="F558" sheet="1" selectLockedCells="1"/>
  <mergeCells count="3">
    <mergeCell ref="H4:H9"/>
    <mergeCell ref="H11:H16"/>
    <mergeCell ref="H18:H23"/>
  </mergeCells>
  <dataValidations count="2">
    <dataValidation type="whole" allowBlank="1" showInputMessage="1" showErrorMessage="1" errorTitle="ERRORE NEL DATO IMMESSO" error="INSERIRE SOLO NUMERI INTERI" sqref="C20:C30 C7:C17 G7:G9 C33:C38">
      <formula1>0</formula1>
      <formula2>999999999999</formula2>
    </dataValidation>
    <dataValidation type="whole" allowBlank="1" showInputMessage="1" showErrorMessage="1" errorTitle="ERRORE NEL DATO IMMESSO" error="INSERIRE SOLO NUMERI INTERI" sqref="C18 G10:G11 C31 C39:C40">
      <formula1>-999999999999</formula1>
      <formula2>999999999999</formula2>
    </dataValidation>
  </dataValidations>
  <printOptions horizontalCentered="1" verticalCentered="1"/>
  <pageMargins left="0" right="0" top="0.19685039370078741" bottom="0.17" header="0.51181102362204722" footer="0.19"/>
  <pageSetup paperSize="9" scale="8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showGridLines="0" zoomScaleNormal="100" workbookViewId="0">
      <selection activeCell="AB27" sqref="AB27"/>
    </sheetView>
  </sheetViews>
  <sheetFormatPr defaultRowHeight="11.25" x14ac:dyDescent="0.2"/>
  <cols>
    <col min="1" max="1" width="67.5" style="621" customWidth="1"/>
    <col min="2" max="2" width="11.5" style="699" customWidth="1"/>
    <col min="3" max="3" width="20.83203125" style="621" customWidth="1"/>
    <col min="4" max="4" width="2.83203125" style="621" customWidth="1"/>
    <col min="5" max="5" width="67.5" style="621" customWidth="1"/>
    <col min="6" max="6" width="11.5" style="621" customWidth="1"/>
    <col min="7" max="7" width="20.83203125" style="621" customWidth="1"/>
    <col min="8" max="8" width="40.83203125" style="621" customWidth="1"/>
    <col min="9" max="14" width="9.33203125" style="621"/>
    <col min="15" max="17" width="14.1640625" style="623" hidden="1" customWidth="1"/>
    <col min="18" max="18" width="14.1640625" style="624" hidden="1" customWidth="1"/>
    <col min="19" max="19" width="9.33203125" style="624" hidden="1" customWidth="1"/>
    <col min="20" max="22" width="14.1640625" style="623" hidden="1" customWidth="1"/>
    <col min="23" max="23" width="14.1640625" style="624" hidden="1" customWidth="1"/>
    <col min="24" max="16384" width="9.33203125" style="621"/>
  </cols>
  <sheetData>
    <row r="1" spans="1:23" ht="43.5" customHeight="1" x14ac:dyDescent="0.2">
      <c r="A1" s="619" t="str">
        <f>'t1'!$A$1</f>
        <v>REGIONI ED AUTONOMIE LOCALI - anno 2018</v>
      </c>
      <c r="B1" s="619"/>
      <c r="C1" s="619"/>
      <c r="D1" s="619"/>
      <c r="E1" s="619"/>
      <c r="F1" s="619"/>
      <c r="G1" s="619"/>
      <c r="H1" s="620" t="s">
        <v>484</v>
      </c>
      <c r="O1" s="622"/>
      <c r="P1" s="622"/>
      <c r="T1" s="622"/>
      <c r="U1" s="622"/>
    </row>
    <row r="2" spans="1:23" ht="42" customHeight="1" thickBot="1" x14ac:dyDescent="0.25">
      <c r="B2" s="621"/>
      <c r="E2" s="625"/>
      <c r="F2" s="625"/>
      <c r="G2" s="625"/>
      <c r="O2" s="622"/>
      <c r="P2" s="622"/>
      <c r="T2" s="622"/>
      <c r="U2" s="622"/>
    </row>
    <row r="3" spans="1:23" ht="25.5" customHeight="1" thickBot="1" x14ac:dyDescent="0.25">
      <c r="A3" s="626" t="s">
        <v>394</v>
      </c>
      <c r="B3" s="627"/>
      <c r="C3" s="628"/>
      <c r="D3" s="629"/>
      <c r="E3" s="626" t="s">
        <v>485</v>
      </c>
      <c r="F3" s="630"/>
      <c r="G3" s="631"/>
      <c r="H3" s="632" t="s">
        <v>396</v>
      </c>
      <c r="O3" s="634"/>
      <c r="P3" s="634"/>
      <c r="T3" s="634"/>
      <c r="U3" s="634"/>
    </row>
    <row r="4" spans="1:23" ht="18" customHeight="1" x14ac:dyDescent="0.2">
      <c r="A4" s="635" t="s">
        <v>328</v>
      </c>
      <c r="B4" s="636" t="s">
        <v>397</v>
      </c>
      <c r="C4" s="637" t="s">
        <v>398</v>
      </c>
      <c r="D4" s="638"/>
      <c r="E4" s="635" t="s">
        <v>328</v>
      </c>
      <c r="F4" s="639" t="s">
        <v>397</v>
      </c>
      <c r="G4" s="640" t="s">
        <v>398</v>
      </c>
      <c r="H4" s="641" t="str">
        <f>IF(AND(C61=0,ISBLANK('[1]SICI(2)'!E17),ISBLANK('[1]SICI(2)'!E19),ISBLANK('[1]SICI(2)'!E21)),"OK",IF(AND(C61&gt;0,ISBLANK('[1]SICI(2)'!E17),ISBLANK('[1]SICI(2)'!E19),ISBLANK('[1]SICI(2)'!E21)),"Attenzione: inserire le voci di costituzione del fondo unicamente in presenza di certificazione dello stesso !!!","OK"))</f>
        <v>OK</v>
      </c>
    </row>
    <row r="5" spans="1:23" ht="15" customHeight="1" x14ac:dyDescent="0.25">
      <c r="A5" s="701" t="s">
        <v>486</v>
      </c>
      <c r="B5" s="643"/>
      <c r="C5" s="702"/>
      <c r="D5" s="645"/>
      <c r="E5" s="701" t="s">
        <v>486</v>
      </c>
      <c r="F5" s="643"/>
      <c r="G5" s="644"/>
      <c r="H5" s="646"/>
      <c r="O5" s="647" t="s">
        <v>400</v>
      </c>
      <c r="P5" s="648"/>
      <c r="Q5" s="649"/>
      <c r="R5" s="649"/>
      <c r="T5" s="647" t="s">
        <v>401</v>
      </c>
      <c r="U5" s="648"/>
      <c r="V5" s="649"/>
      <c r="W5" s="649"/>
    </row>
    <row r="6" spans="1:23" ht="15" customHeight="1" x14ac:dyDescent="0.2">
      <c r="A6" s="653" t="s">
        <v>402</v>
      </c>
      <c r="B6" s="651"/>
      <c r="C6" s="703"/>
      <c r="D6" s="645"/>
      <c r="E6" s="653" t="s">
        <v>403</v>
      </c>
      <c r="F6" s="651"/>
      <c r="G6" s="652"/>
      <c r="H6" s="646"/>
      <c r="O6" s="654" t="s">
        <v>404</v>
      </c>
      <c r="P6" s="654" t="s">
        <v>405</v>
      </c>
      <c r="Q6" s="654" t="s">
        <v>406</v>
      </c>
      <c r="R6" s="654" t="s">
        <v>407</v>
      </c>
      <c r="T6" s="654" t="s">
        <v>404</v>
      </c>
      <c r="U6" s="654" t="s">
        <v>405</v>
      </c>
      <c r="V6" s="654" t="s">
        <v>406</v>
      </c>
      <c r="W6" s="654" t="s">
        <v>407</v>
      </c>
    </row>
    <row r="7" spans="1:23" ht="15" customHeight="1" x14ac:dyDescent="0.2">
      <c r="A7" s="655" t="s">
        <v>487</v>
      </c>
      <c r="B7" s="680" t="s">
        <v>488</v>
      </c>
      <c r="C7" s="656">
        <v>356075</v>
      </c>
      <c r="D7" s="645"/>
      <c r="E7" s="655" t="s">
        <v>489</v>
      </c>
      <c r="F7" s="680" t="s">
        <v>490</v>
      </c>
      <c r="G7" s="656">
        <v>265770</v>
      </c>
      <c r="H7" s="646"/>
      <c r="O7" s="659">
        <v>52</v>
      </c>
      <c r="P7" s="659">
        <v>7</v>
      </c>
      <c r="Q7" s="623" t="str">
        <f>B7</f>
        <v>F00B</v>
      </c>
      <c r="R7" s="660">
        <f t="shared" ref="R7:R16" si="0">ROUND(C7,0)</f>
        <v>356075</v>
      </c>
      <c r="T7" s="659">
        <v>52</v>
      </c>
      <c r="U7" s="659">
        <v>61</v>
      </c>
      <c r="V7" s="661" t="str">
        <f>F7</f>
        <v>U00C</v>
      </c>
      <c r="W7" s="660">
        <f>ROUND(G7,0)</f>
        <v>265770</v>
      </c>
    </row>
    <row r="8" spans="1:23" ht="15" customHeight="1" x14ac:dyDescent="0.2">
      <c r="A8" s="655" t="s">
        <v>491</v>
      </c>
      <c r="B8" s="704" t="s">
        <v>492</v>
      </c>
      <c r="C8" s="656">
        <v>11019</v>
      </c>
      <c r="D8" s="645"/>
      <c r="E8" s="655" t="s">
        <v>493</v>
      </c>
      <c r="F8" s="680" t="s">
        <v>494</v>
      </c>
      <c r="G8" s="658">
        <v>44763</v>
      </c>
      <c r="H8" s="646"/>
      <c r="O8" s="659">
        <v>52</v>
      </c>
      <c r="P8" s="659">
        <v>7</v>
      </c>
      <c r="Q8" s="623" t="str">
        <f t="shared" ref="Q8:Q16" si="1">B8</f>
        <v>F00Z</v>
      </c>
      <c r="R8" s="660">
        <f t="shared" si="0"/>
        <v>11019</v>
      </c>
      <c r="T8" s="659">
        <v>52</v>
      </c>
      <c r="U8" s="659">
        <v>61</v>
      </c>
      <c r="V8" s="661" t="str">
        <f t="shared" ref="V8:V29" si="2">F8</f>
        <v>U00D</v>
      </c>
      <c r="W8" s="660">
        <f t="shared" ref="W8:W29" si="3">ROUND(G8,0)</f>
        <v>44763</v>
      </c>
    </row>
    <row r="9" spans="1:23" ht="15" customHeight="1" thickBot="1" x14ac:dyDescent="0.25">
      <c r="A9" s="655" t="s">
        <v>495</v>
      </c>
      <c r="B9" s="680" t="s">
        <v>496</v>
      </c>
      <c r="C9" s="656">
        <v>12322</v>
      </c>
      <c r="D9" s="645"/>
      <c r="E9" s="655" t="s">
        <v>497</v>
      </c>
      <c r="F9" s="680" t="s">
        <v>498</v>
      </c>
      <c r="G9" s="658"/>
      <c r="H9" s="662"/>
      <c r="O9" s="659">
        <v>52</v>
      </c>
      <c r="P9" s="659">
        <v>7</v>
      </c>
      <c r="Q9" s="623" t="str">
        <f t="shared" si="1"/>
        <v>F00C</v>
      </c>
      <c r="R9" s="660">
        <f t="shared" si="0"/>
        <v>12322</v>
      </c>
      <c r="T9" s="659">
        <v>52</v>
      </c>
      <c r="U9" s="659">
        <v>61</v>
      </c>
      <c r="V9" s="661" t="str">
        <f t="shared" si="2"/>
        <v>U00E</v>
      </c>
      <c r="W9" s="660">
        <f t="shared" si="3"/>
        <v>0</v>
      </c>
    </row>
    <row r="10" spans="1:23" ht="15" customHeight="1" thickBot="1" x14ac:dyDescent="0.25">
      <c r="A10" s="655" t="s">
        <v>499</v>
      </c>
      <c r="B10" s="704" t="s">
        <v>500</v>
      </c>
      <c r="C10" s="656"/>
      <c r="D10" s="645"/>
      <c r="E10" s="655" t="s">
        <v>501</v>
      </c>
      <c r="F10" s="680" t="s">
        <v>502</v>
      </c>
      <c r="G10" s="658"/>
      <c r="H10" s="666" t="s">
        <v>423</v>
      </c>
      <c r="O10" s="659">
        <v>52</v>
      </c>
      <c r="P10" s="659">
        <v>7</v>
      </c>
      <c r="Q10" s="623" t="str">
        <f t="shared" si="1"/>
        <v>F70A</v>
      </c>
      <c r="R10" s="660">
        <f t="shared" si="0"/>
        <v>0</v>
      </c>
      <c r="T10" s="659">
        <v>52</v>
      </c>
      <c r="U10" s="659">
        <v>61</v>
      </c>
      <c r="V10" s="661" t="str">
        <f t="shared" si="2"/>
        <v>U00F</v>
      </c>
      <c r="W10" s="660">
        <f t="shared" si="3"/>
        <v>0</v>
      </c>
    </row>
    <row r="11" spans="1:23" ht="15" customHeight="1" x14ac:dyDescent="0.2">
      <c r="A11" s="655" t="s">
        <v>503</v>
      </c>
      <c r="B11" s="680" t="s">
        <v>504</v>
      </c>
      <c r="C11" s="656"/>
      <c r="D11" s="645"/>
      <c r="E11" s="655" t="s">
        <v>505</v>
      </c>
      <c r="F11" s="680" t="s">
        <v>506</v>
      </c>
      <c r="G11" s="658">
        <f>271910+1161</f>
        <v>273071</v>
      </c>
      <c r="H11" s="641" t="str">
        <f>IF(OR(AND(C61=0,G61=0),ROUND(C61,0)&lt;&gt;ROUND(G61,0)),"OK","Attenzione: le risorse del fondo coincidono esattamente con i relativi impeghi, è necessario giustificare")</f>
        <v>OK</v>
      </c>
      <c r="O11" s="659">
        <v>52</v>
      </c>
      <c r="P11" s="659">
        <v>7</v>
      </c>
      <c r="Q11" s="623" t="str">
        <f t="shared" si="1"/>
        <v>F00D</v>
      </c>
      <c r="R11" s="660">
        <f t="shared" si="0"/>
        <v>0</v>
      </c>
      <c r="T11" s="659">
        <v>52</v>
      </c>
      <c r="U11" s="659">
        <v>61</v>
      </c>
      <c r="V11" s="661" t="str">
        <f t="shared" si="2"/>
        <v>U00G</v>
      </c>
      <c r="W11" s="660">
        <f t="shared" si="3"/>
        <v>273071</v>
      </c>
    </row>
    <row r="12" spans="1:23" ht="15" customHeight="1" x14ac:dyDescent="0.2">
      <c r="A12" s="655" t="s">
        <v>507</v>
      </c>
      <c r="B12" s="680" t="s">
        <v>508</v>
      </c>
      <c r="C12" s="656"/>
      <c r="D12" s="645"/>
      <c r="E12" s="655" t="s">
        <v>509</v>
      </c>
      <c r="F12" s="680" t="s">
        <v>510</v>
      </c>
      <c r="G12" s="658"/>
      <c r="H12" s="705"/>
      <c r="O12" s="659">
        <v>52</v>
      </c>
      <c r="P12" s="659">
        <v>7</v>
      </c>
      <c r="Q12" s="623" t="str">
        <f t="shared" si="1"/>
        <v>F00E</v>
      </c>
      <c r="R12" s="660">
        <f t="shared" si="0"/>
        <v>0</v>
      </c>
      <c r="T12" s="659">
        <v>52</v>
      </c>
      <c r="U12" s="659">
        <v>61</v>
      </c>
      <c r="V12" s="661" t="str">
        <f t="shared" si="2"/>
        <v>U00H</v>
      </c>
      <c r="W12" s="660">
        <f t="shared" si="3"/>
        <v>0</v>
      </c>
    </row>
    <row r="13" spans="1:23" ht="15" customHeight="1" x14ac:dyDescent="0.2">
      <c r="A13" s="655" t="s">
        <v>511</v>
      </c>
      <c r="B13" s="680" t="s">
        <v>512</v>
      </c>
      <c r="C13" s="656"/>
      <c r="D13" s="645"/>
      <c r="E13" s="655" t="s">
        <v>513</v>
      </c>
      <c r="F13" s="680" t="s">
        <v>514</v>
      </c>
      <c r="G13" s="658">
        <v>1212</v>
      </c>
      <c r="H13" s="705"/>
      <c r="O13" s="659">
        <v>52</v>
      </c>
      <c r="P13" s="659">
        <v>7</v>
      </c>
      <c r="Q13" s="623" t="str">
        <f t="shared" si="1"/>
        <v>F00J</v>
      </c>
      <c r="R13" s="660">
        <f t="shared" si="0"/>
        <v>0</v>
      </c>
      <c r="T13" s="659">
        <v>52</v>
      </c>
      <c r="U13" s="659">
        <v>61</v>
      </c>
      <c r="V13" s="661" t="str">
        <f t="shared" si="2"/>
        <v>U00J</v>
      </c>
      <c r="W13" s="660">
        <f t="shared" si="3"/>
        <v>1212</v>
      </c>
    </row>
    <row r="14" spans="1:23" ht="15" customHeight="1" x14ac:dyDescent="0.2">
      <c r="A14" s="655" t="s">
        <v>515</v>
      </c>
      <c r="B14" s="680" t="s">
        <v>516</v>
      </c>
      <c r="C14" s="656"/>
      <c r="D14" s="645"/>
      <c r="E14" s="655" t="s">
        <v>517</v>
      </c>
      <c r="F14" s="680" t="s">
        <v>518</v>
      </c>
      <c r="G14" s="658">
        <v>577</v>
      </c>
      <c r="H14" s="705"/>
      <c r="O14" s="659">
        <v>52</v>
      </c>
      <c r="P14" s="659">
        <v>7</v>
      </c>
      <c r="Q14" s="623" t="str">
        <f t="shared" si="1"/>
        <v>F00K</v>
      </c>
      <c r="R14" s="660">
        <f t="shared" si="0"/>
        <v>0</v>
      </c>
      <c r="T14" s="659">
        <v>52</v>
      </c>
      <c r="U14" s="659">
        <v>61</v>
      </c>
      <c r="V14" s="661" t="str">
        <f t="shared" si="2"/>
        <v>U00K</v>
      </c>
      <c r="W14" s="660">
        <f t="shared" si="3"/>
        <v>577</v>
      </c>
    </row>
    <row r="15" spans="1:23" ht="15" customHeight="1" x14ac:dyDescent="0.2">
      <c r="A15" s="655" t="s">
        <v>519</v>
      </c>
      <c r="B15" s="680" t="s">
        <v>520</v>
      </c>
      <c r="C15" s="656"/>
      <c r="D15" s="645"/>
      <c r="E15" s="655" t="s">
        <v>521</v>
      </c>
      <c r="F15" s="680" t="s">
        <v>522</v>
      </c>
      <c r="G15" s="658">
        <v>38485</v>
      </c>
      <c r="H15" s="705"/>
      <c r="O15" s="659">
        <v>52</v>
      </c>
      <c r="P15" s="659">
        <v>7</v>
      </c>
      <c r="Q15" s="623" t="str">
        <f t="shared" si="1"/>
        <v>F00M</v>
      </c>
      <c r="R15" s="660">
        <f t="shared" si="0"/>
        <v>0</v>
      </c>
      <c r="T15" s="659">
        <v>52</v>
      </c>
      <c r="U15" s="659">
        <v>61</v>
      </c>
      <c r="V15" s="661" t="str">
        <f t="shared" si="2"/>
        <v>U00L</v>
      </c>
      <c r="W15" s="660">
        <f t="shared" si="3"/>
        <v>38485</v>
      </c>
    </row>
    <row r="16" spans="1:23" ht="15" customHeight="1" thickBot="1" x14ac:dyDescent="0.25">
      <c r="A16" s="655" t="s">
        <v>438</v>
      </c>
      <c r="B16" s="704" t="s">
        <v>439</v>
      </c>
      <c r="C16" s="656"/>
      <c r="D16" s="645"/>
      <c r="E16" s="655" t="s">
        <v>523</v>
      </c>
      <c r="F16" s="706" t="s">
        <v>524</v>
      </c>
      <c r="G16" s="658"/>
      <c r="H16" s="707"/>
      <c r="O16" s="659">
        <v>52</v>
      </c>
      <c r="P16" s="659">
        <v>7</v>
      </c>
      <c r="Q16" s="623" t="str">
        <f t="shared" si="1"/>
        <v>F998</v>
      </c>
      <c r="R16" s="660">
        <f t="shared" si="0"/>
        <v>0</v>
      </c>
      <c r="T16" s="659">
        <v>52</v>
      </c>
      <c r="U16" s="659">
        <v>61</v>
      </c>
      <c r="V16" s="661" t="str">
        <f t="shared" si="2"/>
        <v>U22I</v>
      </c>
      <c r="W16" s="660">
        <f t="shared" si="3"/>
        <v>0</v>
      </c>
    </row>
    <row r="17" spans="1:23" ht="15" customHeight="1" thickBot="1" x14ac:dyDescent="0.25">
      <c r="A17" s="674" t="s">
        <v>441</v>
      </c>
      <c r="B17" s="664"/>
      <c r="C17" s="665">
        <f>SUM(C7:C16)</f>
        <v>379416</v>
      </c>
      <c r="D17" s="645"/>
      <c r="E17" s="655" t="s">
        <v>525</v>
      </c>
      <c r="F17" s="706" t="s">
        <v>526</v>
      </c>
      <c r="G17" s="658"/>
      <c r="H17" s="666" t="s">
        <v>440</v>
      </c>
      <c r="O17" s="659"/>
      <c r="P17" s="659"/>
      <c r="R17" s="660"/>
      <c r="T17" s="659">
        <v>52</v>
      </c>
      <c r="U17" s="659">
        <v>61</v>
      </c>
      <c r="V17" s="661" t="str">
        <f t="shared" si="2"/>
        <v>U23I</v>
      </c>
      <c r="W17" s="660">
        <f t="shared" si="3"/>
        <v>0</v>
      </c>
    </row>
    <row r="18" spans="1:23" ht="15" customHeight="1" x14ac:dyDescent="0.2">
      <c r="A18" s="708" t="s">
        <v>442</v>
      </c>
      <c r="B18" s="709"/>
      <c r="C18" s="710"/>
      <c r="D18" s="645"/>
      <c r="E18" s="655" t="s">
        <v>527</v>
      </c>
      <c r="F18" s="680" t="s">
        <v>528</v>
      </c>
      <c r="G18" s="658"/>
      <c r="H18" s="641" t="str">
        <f>IF(C61=0,"OK",IF(AND(C16/C61&lt;0.1,C38/C61&lt;0.1),"OK","Attenzione: la voce altre risorse fisse e/o la voce altre risorse variabili risulta maggiore del 10% del fondo, è necessario giustificare"))</f>
        <v>OK</v>
      </c>
      <c r="O18" s="659"/>
      <c r="P18" s="659"/>
      <c r="R18" s="660"/>
      <c r="T18" s="659">
        <v>52</v>
      </c>
      <c r="U18" s="659">
        <v>61</v>
      </c>
      <c r="V18" s="661" t="str">
        <f t="shared" si="2"/>
        <v>U00N</v>
      </c>
      <c r="W18" s="660">
        <f t="shared" si="3"/>
        <v>0</v>
      </c>
    </row>
    <row r="19" spans="1:23" ht="15" customHeight="1" x14ac:dyDescent="0.2">
      <c r="A19" s="655" t="s">
        <v>445</v>
      </c>
      <c r="B19" s="704" t="s">
        <v>446</v>
      </c>
      <c r="C19" s="656">
        <v>33004</v>
      </c>
      <c r="D19" s="645"/>
      <c r="E19" s="711" t="s">
        <v>529</v>
      </c>
      <c r="F19" s="704" t="s">
        <v>530</v>
      </c>
      <c r="G19" s="658"/>
      <c r="H19" s="646"/>
      <c r="O19" s="659">
        <v>52</v>
      </c>
      <c r="P19" s="659">
        <v>9</v>
      </c>
      <c r="Q19" s="623" t="str">
        <f>B19</f>
        <v>F50H</v>
      </c>
      <c r="R19" s="660">
        <f>ROUND(C19,0)</f>
        <v>33004</v>
      </c>
      <c r="T19" s="659">
        <v>52</v>
      </c>
      <c r="U19" s="659">
        <v>61</v>
      </c>
      <c r="V19" s="661" t="str">
        <f t="shared" si="2"/>
        <v>U24I</v>
      </c>
      <c r="W19" s="660">
        <f t="shared" si="3"/>
        <v>0</v>
      </c>
    </row>
    <row r="20" spans="1:23" ht="15" customHeight="1" x14ac:dyDescent="0.2">
      <c r="A20" s="655" t="s">
        <v>459</v>
      </c>
      <c r="B20" s="706" t="s">
        <v>460</v>
      </c>
      <c r="C20" s="656"/>
      <c r="D20" s="645"/>
      <c r="E20" s="711" t="s">
        <v>531</v>
      </c>
      <c r="F20" s="680" t="s">
        <v>532</v>
      </c>
      <c r="G20" s="658"/>
      <c r="H20" s="646"/>
      <c r="O20" s="659">
        <v>52</v>
      </c>
      <c r="P20" s="659">
        <v>9</v>
      </c>
      <c r="Q20" s="623" t="str">
        <f t="shared" ref="Q20:Q38" si="4">B20</f>
        <v>F96H</v>
      </c>
      <c r="R20" s="660">
        <f t="shared" ref="R20:R38" si="5">ROUND(C20,0)</f>
        <v>0</v>
      </c>
      <c r="T20" s="659">
        <v>52</v>
      </c>
      <c r="U20" s="659">
        <v>61</v>
      </c>
      <c r="V20" s="661" t="str">
        <f t="shared" si="2"/>
        <v>U00P</v>
      </c>
      <c r="W20" s="660">
        <f t="shared" si="3"/>
        <v>0</v>
      </c>
    </row>
    <row r="21" spans="1:23" ht="15" customHeight="1" x14ac:dyDescent="0.2">
      <c r="A21" s="655" t="s">
        <v>533</v>
      </c>
      <c r="B21" s="706" t="s">
        <v>534</v>
      </c>
      <c r="C21" s="656"/>
      <c r="D21" s="645"/>
      <c r="E21" s="655" t="s">
        <v>535</v>
      </c>
      <c r="F21" s="680" t="s">
        <v>536</v>
      </c>
      <c r="G21" s="658"/>
      <c r="H21" s="646"/>
      <c r="O21" s="659">
        <v>52</v>
      </c>
      <c r="P21" s="659">
        <v>9</v>
      </c>
      <c r="Q21" s="623" t="str">
        <f t="shared" si="4"/>
        <v>F00N</v>
      </c>
      <c r="R21" s="660">
        <f t="shared" si="5"/>
        <v>0</v>
      </c>
      <c r="T21" s="659">
        <v>52</v>
      </c>
      <c r="U21" s="659">
        <v>61</v>
      </c>
      <c r="V21" s="661" t="str">
        <f t="shared" si="2"/>
        <v>U00Q</v>
      </c>
      <c r="W21" s="660">
        <f t="shared" si="3"/>
        <v>0</v>
      </c>
    </row>
    <row r="22" spans="1:23" ht="15" customHeight="1" x14ac:dyDescent="0.2">
      <c r="A22" s="655" t="s">
        <v>537</v>
      </c>
      <c r="B22" s="706" t="s">
        <v>538</v>
      </c>
      <c r="C22" s="656"/>
      <c r="D22" s="645"/>
      <c r="E22" s="655" t="s">
        <v>539</v>
      </c>
      <c r="F22" s="680" t="s">
        <v>540</v>
      </c>
      <c r="G22" s="658"/>
      <c r="H22" s="646"/>
      <c r="O22" s="659">
        <v>52</v>
      </c>
      <c r="P22" s="659">
        <v>9</v>
      </c>
      <c r="Q22" s="623" t="str">
        <f t="shared" si="4"/>
        <v>F00Q</v>
      </c>
      <c r="R22" s="660">
        <f t="shared" si="5"/>
        <v>0</v>
      </c>
      <c r="T22" s="659">
        <v>52</v>
      </c>
      <c r="U22" s="659">
        <v>61</v>
      </c>
      <c r="V22" s="661" t="str">
        <f t="shared" si="2"/>
        <v>U00R</v>
      </c>
      <c r="W22" s="660">
        <f t="shared" si="3"/>
        <v>0</v>
      </c>
    </row>
    <row r="23" spans="1:23" ht="15" customHeight="1" thickBot="1" x14ac:dyDescent="0.25">
      <c r="A23" s="655" t="s">
        <v>527</v>
      </c>
      <c r="B23" s="680" t="s">
        <v>541</v>
      </c>
      <c r="C23" s="656"/>
      <c r="D23" s="645"/>
      <c r="E23" s="655" t="s">
        <v>542</v>
      </c>
      <c r="F23" s="680" t="s">
        <v>543</v>
      </c>
      <c r="G23" s="658"/>
      <c r="H23" s="662"/>
      <c r="O23" s="659">
        <v>52</v>
      </c>
      <c r="P23" s="659">
        <v>9</v>
      </c>
      <c r="Q23" s="623" t="str">
        <f t="shared" si="4"/>
        <v>F00R</v>
      </c>
      <c r="R23" s="660">
        <f t="shared" si="5"/>
        <v>0</v>
      </c>
      <c r="T23" s="659">
        <v>52</v>
      </c>
      <c r="U23" s="659">
        <v>61</v>
      </c>
      <c r="V23" s="661" t="str">
        <f t="shared" si="2"/>
        <v>U00S</v>
      </c>
      <c r="W23" s="660">
        <f t="shared" si="3"/>
        <v>0</v>
      </c>
    </row>
    <row r="24" spans="1:23" ht="15" customHeight="1" x14ac:dyDescent="0.2">
      <c r="A24" s="655" t="s">
        <v>443</v>
      </c>
      <c r="B24" s="704" t="s">
        <v>444</v>
      </c>
      <c r="C24" s="656"/>
      <c r="D24" s="645"/>
      <c r="E24" s="655" t="s">
        <v>544</v>
      </c>
      <c r="F24" s="680" t="s">
        <v>545</v>
      </c>
      <c r="G24" s="658">
        <v>19058</v>
      </c>
      <c r="H24" s="679"/>
      <c r="O24" s="659">
        <v>52</v>
      </c>
      <c r="P24" s="659">
        <v>9</v>
      </c>
      <c r="Q24" s="623" t="str">
        <f t="shared" si="4"/>
        <v>F928</v>
      </c>
      <c r="R24" s="660">
        <f t="shared" si="5"/>
        <v>0</v>
      </c>
      <c r="T24" s="659">
        <v>52</v>
      </c>
      <c r="U24" s="659">
        <v>61</v>
      </c>
      <c r="V24" s="661" t="str">
        <f t="shared" si="2"/>
        <v>U00T</v>
      </c>
      <c r="W24" s="660">
        <f t="shared" si="3"/>
        <v>19058</v>
      </c>
    </row>
    <row r="25" spans="1:23" ht="15" customHeight="1" x14ac:dyDescent="0.2">
      <c r="A25" s="655" t="s">
        <v>546</v>
      </c>
      <c r="B25" s="680" t="s">
        <v>547</v>
      </c>
      <c r="C25" s="656"/>
      <c r="D25" s="645"/>
      <c r="E25" s="712" t="s">
        <v>548</v>
      </c>
      <c r="F25" s="713" t="s">
        <v>549</v>
      </c>
      <c r="G25" s="714"/>
      <c r="H25" s="679"/>
      <c r="I25" s="671"/>
      <c r="J25" s="715"/>
      <c r="O25" s="659">
        <v>52</v>
      </c>
      <c r="P25" s="659">
        <v>9</v>
      </c>
      <c r="Q25" s="623" t="str">
        <f t="shared" si="4"/>
        <v>F00S</v>
      </c>
      <c r="R25" s="660">
        <f t="shared" si="5"/>
        <v>0</v>
      </c>
      <c r="T25" s="659">
        <v>52</v>
      </c>
      <c r="U25" s="659">
        <v>61</v>
      </c>
      <c r="V25" s="661" t="str">
        <f t="shared" si="2"/>
        <v>U01B</v>
      </c>
      <c r="W25" s="660">
        <f t="shared" si="3"/>
        <v>0</v>
      </c>
    </row>
    <row r="26" spans="1:23" ht="15" customHeight="1" x14ac:dyDescent="0.2">
      <c r="A26" s="655" t="s">
        <v>550</v>
      </c>
      <c r="B26" s="680" t="s">
        <v>551</v>
      </c>
      <c r="C26" s="656"/>
      <c r="D26" s="645"/>
      <c r="E26" s="655" t="s">
        <v>552</v>
      </c>
      <c r="F26" s="680" t="s">
        <v>553</v>
      </c>
      <c r="G26" s="714"/>
      <c r="H26" s="679"/>
      <c r="O26" s="659">
        <v>52</v>
      </c>
      <c r="P26" s="659">
        <v>9</v>
      </c>
      <c r="Q26" s="623" t="str">
        <f t="shared" si="4"/>
        <v>F00V</v>
      </c>
      <c r="R26" s="660">
        <f t="shared" si="5"/>
        <v>0</v>
      </c>
      <c r="T26" s="659">
        <v>52</v>
      </c>
      <c r="U26" s="659">
        <v>61</v>
      </c>
      <c r="V26" s="661" t="str">
        <f t="shared" si="2"/>
        <v>U00M</v>
      </c>
      <c r="W26" s="660">
        <f t="shared" si="3"/>
        <v>0</v>
      </c>
    </row>
    <row r="27" spans="1:23" ht="15" customHeight="1" x14ac:dyDescent="0.2">
      <c r="A27" s="655" t="s">
        <v>554</v>
      </c>
      <c r="B27" s="680" t="s">
        <v>555</v>
      </c>
      <c r="C27" s="656"/>
      <c r="D27" s="645"/>
      <c r="E27" s="655" t="s">
        <v>556</v>
      </c>
      <c r="F27" s="680" t="s">
        <v>557</v>
      </c>
      <c r="G27" s="714"/>
      <c r="H27" s="679"/>
      <c r="O27" s="659">
        <v>52</v>
      </c>
      <c r="P27" s="659">
        <v>9</v>
      </c>
      <c r="Q27" s="623" t="str">
        <f t="shared" si="4"/>
        <v>F01V</v>
      </c>
      <c r="R27" s="660">
        <f t="shared" si="5"/>
        <v>0</v>
      </c>
      <c r="T27" s="659">
        <v>52</v>
      </c>
      <c r="U27" s="659">
        <v>61</v>
      </c>
      <c r="V27" s="661" t="str">
        <f t="shared" si="2"/>
        <v>U00V</v>
      </c>
      <c r="W27" s="660">
        <f t="shared" si="3"/>
        <v>0</v>
      </c>
    </row>
    <row r="28" spans="1:23" ht="15" customHeight="1" x14ac:dyDescent="0.2">
      <c r="A28" s="655" t="s">
        <v>558</v>
      </c>
      <c r="B28" s="680" t="s">
        <v>559</v>
      </c>
      <c r="C28" s="656"/>
      <c r="D28" s="645"/>
      <c r="E28" s="655" t="s">
        <v>560</v>
      </c>
      <c r="F28" s="680" t="s">
        <v>561</v>
      </c>
      <c r="G28" s="714"/>
      <c r="H28" s="679"/>
      <c r="O28" s="659">
        <v>52</v>
      </c>
      <c r="P28" s="659">
        <v>9</v>
      </c>
      <c r="Q28" s="623" t="str">
        <f t="shared" si="4"/>
        <v>F00T</v>
      </c>
      <c r="R28" s="660">
        <f t="shared" si="5"/>
        <v>0</v>
      </c>
      <c r="T28" s="659">
        <v>52</v>
      </c>
      <c r="U28" s="659">
        <v>61</v>
      </c>
      <c r="V28" s="661" t="str">
        <f t="shared" si="2"/>
        <v>U00Y</v>
      </c>
      <c r="W28" s="660">
        <f t="shared" si="3"/>
        <v>0</v>
      </c>
    </row>
    <row r="29" spans="1:23" ht="15" customHeight="1" x14ac:dyDescent="0.2">
      <c r="A29" s="655" t="s">
        <v>562</v>
      </c>
      <c r="B29" s="680" t="s">
        <v>563</v>
      </c>
      <c r="C29" s="656"/>
      <c r="D29" s="645"/>
      <c r="E29" s="716" t="s">
        <v>564</v>
      </c>
      <c r="F29" s="717" t="s">
        <v>565</v>
      </c>
      <c r="G29" s="718">
        <v>332</v>
      </c>
      <c r="H29" s="679"/>
      <c r="O29" s="659">
        <v>52</v>
      </c>
      <c r="P29" s="659">
        <v>9</v>
      </c>
      <c r="Q29" s="623" t="str">
        <f t="shared" si="4"/>
        <v>F00U</v>
      </c>
      <c r="R29" s="660">
        <f t="shared" si="5"/>
        <v>0</v>
      </c>
      <c r="T29" s="659">
        <v>52</v>
      </c>
      <c r="U29" s="659">
        <v>61</v>
      </c>
      <c r="V29" s="661" t="str">
        <f t="shared" si="2"/>
        <v>U998</v>
      </c>
      <c r="W29" s="660">
        <f t="shared" si="3"/>
        <v>332</v>
      </c>
    </row>
    <row r="30" spans="1:23" ht="15" customHeight="1" thickBot="1" x14ac:dyDescent="0.25">
      <c r="A30" s="655" t="s">
        <v>566</v>
      </c>
      <c r="B30" s="680" t="s">
        <v>567</v>
      </c>
      <c r="C30" s="656">
        <v>1677</v>
      </c>
      <c r="D30" s="645"/>
      <c r="E30" s="663" t="s">
        <v>422</v>
      </c>
      <c r="F30" s="664"/>
      <c r="G30" s="665">
        <f>SUM(G7:G29)</f>
        <v>643268</v>
      </c>
      <c r="H30" s="679"/>
      <c r="O30" s="659">
        <v>52</v>
      </c>
      <c r="P30" s="659">
        <v>9</v>
      </c>
      <c r="Q30" s="623" t="str">
        <f t="shared" si="4"/>
        <v>F00W</v>
      </c>
      <c r="R30" s="660">
        <f t="shared" si="5"/>
        <v>1677</v>
      </c>
      <c r="T30" s="659"/>
      <c r="U30" s="659"/>
      <c r="W30" s="660"/>
    </row>
    <row r="31" spans="1:23" ht="15" customHeight="1" thickBot="1" x14ac:dyDescent="0.25">
      <c r="A31" s="655" t="s">
        <v>568</v>
      </c>
      <c r="B31" s="680" t="s">
        <v>569</v>
      </c>
      <c r="C31" s="656"/>
      <c r="D31" s="645"/>
      <c r="E31" s="667" t="s">
        <v>570</v>
      </c>
      <c r="F31" s="719"/>
      <c r="G31" s="720">
        <f>G30</f>
        <v>643268</v>
      </c>
      <c r="H31" s="679"/>
      <c r="O31" s="659">
        <v>52</v>
      </c>
      <c r="P31" s="659">
        <v>9</v>
      </c>
      <c r="Q31" s="623" t="str">
        <f t="shared" si="4"/>
        <v>F00X</v>
      </c>
      <c r="R31" s="660">
        <f t="shared" si="5"/>
        <v>0</v>
      </c>
      <c r="T31" s="659"/>
      <c r="U31" s="659"/>
      <c r="W31" s="660"/>
    </row>
    <row r="32" spans="1:23" ht="15" customHeight="1" x14ac:dyDescent="0.2">
      <c r="A32" s="655" t="s">
        <v>571</v>
      </c>
      <c r="B32" s="680" t="s">
        <v>572</v>
      </c>
      <c r="C32" s="656"/>
      <c r="D32" s="645"/>
      <c r="E32" s="721" t="s">
        <v>573</v>
      </c>
      <c r="F32" s="643"/>
      <c r="G32" s="644"/>
      <c r="H32" s="679"/>
      <c r="O32" s="659">
        <v>52</v>
      </c>
      <c r="P32" s="659">
        <v>9</v>
      </c>
      <c r="Q32" s="623" t="str">
        <f t="shared" si="4"/>
        <v>F00Y</v>
      </c>
      <c r="R32" s="660">
        <f t="shared" si="5"/>
        <v>0</v>
      </c>
      <c r="T32" s="659"/>
      <c r="U32" s="659"/>
      <c r="W32" s="660"/>
    </row>
    <row r="33" spans="1:23" ht="15" customHeight="1" x14ac:dyDescent="0.2">
      <c r="A33" s="655" t="s">
        <v>574</v>
      </c>
      <c r="B33" s="680" t="s">
        <v>575</v>
      </c>
      <c r="C33" s="656">
        <v>23175</v>
      </c>
      <c r="D33" s="645"/>
      <c r="E33" s="653" t="s">
        <v>576</v>
      </c>
      <c r="F33" s="722"/>
      <c r="G33" s="672"/>
      <c r="H33" s="679"/>
      <c r="O33" s="659">
        <v>52</v>
      </c>
      <c r="P33" s="659">
        <v>9</v>
      </c>
      <c r="Q33" s="623" t="str">
        <f t="shared" si="4"/>
        <v>F01J</v>
      </c>
      <c r="R33" s="660">
        <f t="shared" si="5"/>
        <v>23175</v>
      </c>
    </row>
    <row r="34" spans="1:23" ht="15" customHeight="1" x14ac:dyDescent="0.2">
      <c r="A34" s="655" t="s">
        <v>577</v>
      </c>
      <c r="B34" s="680" t="s">
        <v>578</v>
      </c>
      <c r="C34" s="656">
        <v>254453</v>
      </c>
      <c r="D34" s="645"/>
      <c r="E34" s="655" t="s">
        <v>579</v>
      </c>
      <c r="F34" s="680" t="s">
        <v>580</v>
      </c>
      <c r="G34" s="656">
        <v>52672</v>
      </c>
      <c r="H34" s="679"/>
      <c r="O34" s="659">
        <v>52</v>
      </c>
      <c r="P34" s="659">
        <v>9</v>
      </c>
      <c r="Q34" s="623" t="str">
        <f t="shared" si="4"/>
        <v>F01K</v>
      </c>
      <c r="R34" s="660">
        <f t="shared" si="5"/>
        <v>254453</v>
      </c>
      <c r="T34" s="659">
        <v>53</v>
      </c>
      <c r="U34" s="659">
        <v>61</v>
      </c>
      <c r="V34" s="661" t="str">
        <f>F34</f>
        <v>U00U</v>
      </c>
      <c r="W34" s="660">
        <f>ROUND(G34,0)</f>
        <v>52672</v>
      </c>
    </row>
    <row r="35" spans="1:23" ht="15" customHeight="1" x14ac:dyDescent="0.2">
      <c r="A35" s="655" t="s">
        <v>581</v>
      </c>
      <c r="B35" s="680" t="s">
        <v>582</v>
      </c>
      <c r="C35" s="656"/>
      <c r="D35" s="645"/>
      <c r="E35" s="655" t="s">
        <v>583</v>
      </c>
      <c r="F35" s="680" t="s">
        <v>584</v>
      </c>
      <c r="G35" s="656"/>
      <c r="H35" s="679"/>
      <c r="O35" s="659">
        <v>52</v>
      </c>
      <c r="P35" s="659">
        <v>9</v>
      </c>
      <c r="Q35" s="623" t="str">
        <f t="shared" si="4"/>
        <v>F01L</v>
      </c>
      <c r="R35" s="660">
        <f t="shared" si="5"/>
        <v>0</v>
      </c>
      <c r="T35" s="659">
        <v>53</v>
      </c>
      <c r="U35" s="659">
        <v>61</v>
      </c>
      <c r="V35" s="661" t="str">
        <f>F35</f>
        <v>U00W</v>
      </c>
      <c r="W35" s="660">
        <f>ROUND(G35,0)</f>
        <v>0</v>
      </c>
    </row>
    <row r="36" spans="1:23" ht="15" customHeight="1" x14ac:dyDescent="0.2">
      <c r="A36" s="655" t="s">
        <v>585</v>
      </c>
      <c r="B36" s="680" t="s">
        <v>586</v>
      </c>
      <c r="C36" s="656"/>
      <c r="D36" s="645"/>
      <c r="E36" s="723" t="s">
        <v>587</v>
      </c>
      <c r="F36" s="680" t="s">
        <v>588</v>
      </c>
      <c r="G36" s="656"/>
      <c r="H36" s="679"/>
      <c r="O36" s="659">
        <v>52</v>
      </c>
      <c r="P36" s="659">
        <v>9</v>
      </c>
      <c r="Q36" s="623" t="str">
        <f t="shared" si="4"/>
        <v>F01M</v>
      </c>
      <c r="R36" s="660">
        <f t="shared" si="5"/>
        <v>0</v>
      </c>
      <c r="T36" s="659">
        <v>53</v>
      </c>
      <c r="U36" s="659">
        <v>61</v>
      </c>
      <c r="V36" s="661" t="str">
        <f>F36</f>
        <v>U00X</v>
      </c>
      <c r="W36" s="660">
        <f>ROUND(G36,0)</f>
        <v>0</v>
      </c>
    </row>
    <row r="37" spans="1:23" ht="15" customHeight="1" thickBot="1" x14ac:dyDescent="0.25">
      <c r="A37" s="655" t="s">
        <v>589</v>
      </c>
      <c r="B37" s="680" t="s">
        <v>590</v>
      </c>
      <c r="C37" s="656">
        <v>35208</v>
      </c>
      <c r="D37" s="645"/>
      <c r="E37" s="663" t="s">
        <v>591</v>
      </c>
      <c r="F37" s="722"/>
      <c r="G37" s="665">
        <f>SUM(G34:G36)</f>
        <v>52672</v>
      </c>
      <c r="H37" s="679"/>
      <c r="O37" s="659">
        <v>52</v>
      </c>
      <c r="P37" s="659">
        <v>9</v>
      </c>
      <c r="Q37" s="623" t="str">
        <f t="shared" si="4"/>
        <v>F01N</v>
      </c>
      <c r="R37" s="660">
        <f t="shared" si="5"/>
        <v>35208</v>
      </c>
      <c r="T37" s="659" t="s">
        <v>424</v>
      </c>
      <c r="U37" s="659"/>
      <c r="W37" s="660"/>
    </row>
    <row r="38" spans="1:23" ht="15" customHeight="1" thickBot="1" x14ac:dyDescent="0.25">
      <c r="A38" s="655" t="s">
        <v>461</v>
      </c>
      <c r="B38" s="680" t="s">
        <v>462</v>
      </c>
      <c r="C38" s="656">
        <v>10238</v>
      </c>
      <c r="D38" s="645"/>
      <c r="E38" s="667" t="s">
        <v>592</v>
      </c>
      <c r="F38" s="724"/>
      <c r="G38" s="720">
        <f>G37</f>
        <v>52672</v>
      </c>
      <c r="H38" s="679"/>
      <c r="O38" s="659">
        <v>52</v>
      </c>
      <c r="P38" s="659">
        <v>9</v>
      </c>
      <c r="Q38" s="623" t="str">
        <f t="shared" si="4"/>
        <v>F995</v>
      </c>
      <c r="R38" s="660">
        <f t="shared" si="5"/>
        <v>10238</v>
      </c>
      <c r="T38" s="659"/>
      <c r="U38" s="659"/>
      <c r="W38" s="660"/>
    </row>
    <row r="39" spans="1:23" ht="15" customHeight="1" thickBot="1" x14ac:dyDescent="0.25">
      <c r="A39" s="674" t="s">
        <v>465</v>
      </c>
      <c r="B39" s="664"/>
      <c r="C39" s="665">
        <f>SUM(C19:C38)</f>
        <v>357755</v>
      </c>
      <c r="D39" s="645"/>
      <c r="E39" s="723"/>
      <c r="F39" s="722"/>
      <c r="G39" s="672"/>
      <c r="H39" s="679"/>
      <c r="O39" s="659"/>
      <c r="P39" s="659"/>
      <c r="R39" s="660"/>
      <c r="T39" s="659"/>
      <c r="U39" s="659"/>
      <c r="W39" s="660"/>
    </row>
    <row r="40" spans="1:23" ht="15" customHeight="1" x14ac:dyDescent="0.2">
      <c r="A40" s="708" t="s">
        <v>466</v>
      </c>
      <c r="B40" s="709"/>
      <c r="C40" s="710"/>
      <c r="D40" s="645"/>
      <c r="E40" s="723"/>
      <c r="F40" s="722"/>
      <c r="G40" s="672"/>
      <c r="H40" s="679"/>
      <c r="O40" s="659"/>
      <c r="P40" s="659"/>
      <c r="R40" s="660"/>
      <c r="T40" s="659"/>
      <c r="U40" s="659"/>
      <c r="W40" s="660"/>
    </row>
    <row r="41" spans="1:23" ht="15" customHeight="1" x14ac:dyDescent="0.2">
      <c r="A41" s="655" t="s">
        <v>593</v>
      </c>
      <c r="B41" s="680" t="s">
        <v>594</v>
      </c>
      <c r="C41" s="656"/>
      <c r="D41" s="645"/>
      <c r="E41" s="723"/>
      <c r="F41" s="722"/>
      <c r="G41" s="672"/>
      <c r="H41" s="679"/>
      <c r="O41" s="659">
        <v>52</v>
      </c>
      <c r="P41" s="659">
        <v>81</v>
      </c>
      <c r="Q41" s="623" t="str">
        <f t="shared" ref="Q41:Q48" si="6">B41</f>
        <v>F01Q</v>
      </c>
      <c r="R41" s="660">
        <f t="shared" ref="R41:R48" si="7">ROUND(C41,0)</f>
        <v>0</v>
      </c>
      <c r="T41" s="659"/>
      <c r="U41" s="659"/>
      <c r="W41" s="660"/>
    </row>
    <row r="42" spans="1:23" ht="15" customHeight="1" x14ac:dyDescent="0.2">
      <c r="A42" s="655" t="s">
        <v>595</v>
      </c>
      <c r="B42" s="680" t="s">
        <v>596</v>
      </c>
      <c r="C42" s="656"/>
      <c r="D42" s="645"/>
      <c r="E42" s="723"/>
      <c r="F42" s="722"/>
      <c r="G42" s="672"/>
      <c r="H42" s="679"/>
      <c r="O42" s="659">
        <v>52</v>
      </c>
      <c r="P42" s="659">
        <v>81</v>
      </c>
      <c r="Q42" s="623" t="str">
        <f t="shared" si="6"/>
        <v>F01R</v>
      </c>
      <c r="R42" s="660">
        <f t="shared" si="7"/>
        <v>0</v>
      </c>
      <c r="T42" s="659"/>
      <c r="U42" s="659"/>
      <c r="W42" s="660"/>
    </row>
    <row r="43" spans="1:23" ht="15" customHeight="1" x14ac:dyDescent="0.2">
      <c r="A43" s="655" t="s">
        <v>597</v>
      </c>
      <c r="B43" s="725" t="s">
        <v>598</v>
      </c>
      <c r="C43" s="656"/>
      <c r="D43" s="645"/>
      <c r="E43" s="723"/>
      <c r="F43" s="722"/>
      <c r="G43" s="672"/>
      <c r="H43" s="679"/>
      <c r="O43" s="659">
        <v>52</v>
      </c>
      <c r="P43" s="659">
        <v>81</v>
      </c>
      <c r="Q43" s="623" t="str">
        <f t="shared" si="6"/>
        <v>F03Q</v>
      </c>
      <c r="R43" s="660">
        <f t="shared" si="7"/>
        <v>0</v>
      </c>
      <c r="T43" s="659"/>
      <c r="U43" s="659"/>
      <c r="W43" s="660"/>
    </row>
    <row r="44" spans="1:23" ht="15" customHeight="1" x14ac:dyDescent="0.2">
      <c r="A44" s="655" t="s">
        <v>599</v>
      </c>
      <c r="B44" s="706" t="s">
        <v>470</v>
      </c>
      <c r="C44" s="656"/>
      <c r="D44" s="645"/>
      <c r="E44" s="723"/>
      <c r="F44" s="722"/>
      <c r="G44" s="672"/>
      <c r="H44" s="679"/>
      <c r="O44" s="659">
        <v>52</v>
      </c>
      <c r="P44" s="659">
        <v>81</v>
      </c>
      <c r="Q44" s="623" t="str">
        <f t="shared" si="6"/>
        <v>F27I</v>
      </c>
      <c r="R44" s="660">
        <f t="shared" si="7"/>
        <v>0</v>
      </c>
      <c r="T44" s="659"/>
      <c r="U44" s="659"/>
      <c r="W44" s="660"/>
    </row>
    <row r="45" spans="1:23" ht="15" customHeight="1" x14ac:dyDescent="0.2">
      <c r="A45" s="655" t="s">
        <v>471</v>
      </c>
      <c r="B45" s="706" t="s">
        <v>472</v>
      </c>
      <c r="C45" s="656">
        <v>57428</v>
      </c>
      <c r="D45" s="645"/>
      <c r="E45" s="723"/>
      <c r="F45" s="722"/>
      <c r="G45" s="672"/>
      <c r="H45" s="679"/>
      <c r="O45" s="659">
        <v>52</v>
      </c>
      <c r="P45" s="659">
        <v>81</v>
      </c>
      <c r="Q45" s="623" t="str">
        <f t="shared" si="6"/>
        <v>F00P</v>
      </c>
      <c r="R45" s="660">
        <f t="shared" si="7"/>
        <v>57428</v>
      </c>
      <c r="T45" s="659"/>
      <c r="U45" s="659"/>
      <c r="W45" s="660"/>
    </row>
    <row r="46" spans="1:23" ht="15" customHeight="1" x14ac:dyDescent="0.2">
      <c r="A46" s="655" t="s">
        <v>473</v>
      </c>
      <c r="B46" s="680" t="s">
        <v>474</v>
      </c>
      <c r="C46" s="656"/>
      <c r="D46" s="645"/>
      <c r="E46" s="723"/>
      <c r="F46" s="722"/>
      <c r="G46" s="672"/>
      <c r="H46" s="679"/>
      <c r="O46" s="659">
        <v>52</v>
      </c>
      <c r="P46" s="659">
        <v>81</v>
      </c>
      <c r="Q46" s="623" t="str">
        <f t="shared" si="6"/>
        <v>F01S</v>
      </c>
      <c r="R46" s="660">
        <f t="shared" si="7"/>
        <v>0</v>
      </c>
      <c r="T46" s="659"/>
      <c r="U46" s="659"/>
    </row>
    <row r="47" spans="1:23" ht="15" customHeight="1" x14ac:dyDescent="0.2">
      <c r="A47" s="655" t="s">
        <v>475</v>
      </c>
      <c r="B47" s="680" t="s">
        <v>476</v>
      </c>
      <c r="C47" s="656"/>
      <c r="D47" s="645"/>
      <c r="E47" s="723"/>
      <c r="F47" s="722"/>
      <c r="G47" s="672"/>
      <c r="H47" s="679"/>
      <c r="O47" s="659">
        <v>52</v>
      </c>
      <c r="P47" s="659">
        <v>81</v>
      </c>
      <c r="Q47" s="623" t="str">
        <f t="shared" si="6"/>
        <v>F01T</v>
      </c>
      <c r="R47" s="660">
        <f t="shared" si="7"/>
        <v>0</v>
      </c>
      <c r="T47" s="659"/>
      <c r="U47" s="659"/>
    </row>
    <row r="48" spans="1:23" ht="15" customHeight="1" x14ac:dyDescent="0.2">
      <c r="A48" s="655" t="s">
        <v>477</v>
      </c>
      <c r="B48" s="706" t="s">
        <v>478</v>
      </c>
      <c r="C48" s="656"/>
      <c r="D48" s="645"/>
      <c r="E48" s="723"/>
      <c r="F48" s="722"/>
      <c r="G48" s="672"/>
      <c r="O48" s="659">
        <v>52</v>
      </c>
      <c r="P48" s="659">
        <v>81</v>
      </c>
      <c r="Q48" s="623" t="str">
        <f t="shared" si="6"/>
        <v>F01P</v>
      </c>
      <c r="R48" s="660">
        <f t="shared" si="7"/>
        <v>0</v>
      </c>
      <c r="T48" s="659"/>
      <c r="U48" s="659"/>
    </row>
    <row r="49" spans="1:23" ht="15" customHeight="1" thickBot="1" x14ac:dyDescent="0.25">
      <c r="A49" s="674" t="s">
        <v>479</v>
      </c>
      <c r="B49" s="664"/>
      <c r="C49" s="665">
        <f>SUM(C41:C48)</f>
        <v>57428</v>
      </c>
      <c r="D49" s="645"/>
      <c r="E49" s="723"/>
      <c r="F49" s="722"/>
      <c r="G49" s="672"/>
      <c r="O49" s="659"/>
      <c r="P49" s="659"/>
      <c r="R49" s="660"/>
    </row>
    <row r="50" spans="1:23" ht="15" customHeight="1" thickBot="1" x14ac:dyDescent="0.25">
      <c r="A50" s="667" t="s">
        <v>570</v>
      </c>
      <c r="B50" s="726"/>
      <c r="C50" s="727">
        <f>C17+C39-C49</f>
        <v>679743</v>
      </c>
      <c r="D50" s="645"/>
      <c r="E50" s="723"/>
      <c r="F50" s="722"/>
      <c r="G50" s="672"/>
    </row>
    <row r="51" spans="1:23" ht="15" customHeight="1" x14ac:dyDescent="0.2">
      <c r="A51" s="721" t="s">
        <v>573</v>
      </c>
      <c r="B51" s="643"/>
      <c r="C51" s="644"/>
      <c r="D51" s="645"/>
      <c r="E51" s="723"/>
      <c r="F51" s="722"/>
      <c r="G51" s="672"/>
    </row>
    <row r="52" spans="1:23" ht="15" customHeight="1" x14ac:dyDescent="0.2">
      <c r="A52" s="728" t="s">
        <v>402</v>
      </c>
      <c r="B52" s="651"/>
      <c r="C52" s="652"/>
      <c r="D52" s="645"/>
      <c r="E52" s="723"/>
      <c r="F52" s="722"/>
      <c r="G52" s="672"/>
    </row>
    <row r="53" spans="1:23" ht="15" customHeight="1" x14ac:dyDescent="0.2">
      <c r="A53" s="655" t="s">
        <v>600</v>
      </c>
      <c r="B53" s="680" t="s">
        <v>601</v>
      </c>
      <c r="C53" s="656"/>
      <c r="D53" s="645"/>
      <c r="E53" s="723"/>
      <c r="F53" s="722"/>
      <c r="G53" s="672"/>
      <c r="O53" s="659">
        <v>53</v>
      </c>
      <c r="P53" s="659">
        <v>7</v>
      </c>
      <c r="Q53" s="623" t="str">
        <f>B53</f>
        <v>F01U</v>
      </c>
      <c r="R53" s="660">
        <f>ROUND(C53,0)</f>
        <v>0</v>
      </c>
    </row>
    <row r="54" spans="1:23" ht="15" customHeight="1" x14ac:dyDescent="0.2">
      <c r="A54" s="655" t="s">
        <v>602</v>
      </c>
      <c r="B54" s="680" t="s">
        <v>603</v>
      </c>
      <c r="C54" s="681"/>
      <c r="D54" s="645"/>
      <c r="E54" s="723"/>
      <c r="F54" s="722"/>
      <c r="G54" s="672"/>
      <c r="O54" s="659">
        <v>53</v>
      </c>
      <c r="P54" s="659">
        <v>7</v>
      </c>
      <c r="Q54" s="623" t="str">
        <f>B54</f>
        <v>F03R</v>
      </c>
      <c r="R54" s="660">
        <f>ROUND(C54,0)</f>
        <v>0</v>
      </c>
    </row>
    <row r="55" spans="1:23" ht="15" customHeight="1" thickBot="1" x14ac:dyDescent="0.25">
      <c r="A55" s="674" t="s">
        <v>441</v>
      </c>
      <c r="B55" s="664"/>
      <c r="C55" s="729">
        <f>SUM(C53:C54)</f>
        <v>0</v>
      </c>
      <c r="D55" s="645"/>
      <c r="E55" s="723"/>
      <c r="F55" s="722"/>
      <c r="G55" s="672"/>
      <c r="O55" s="659"/>
      <c r="P55" s="659"/>
      <c r="R55" s="660"/>
    </row>
    <row r="56" spans="1:23" ht="15" customHeight="1" x14ac:dyDescent="0.2">
      <c r="A56" s="708" t="s">
        <v>466</v>
      </c>
      <c r="B56" s="730"/>
      <c r="C56" s="731"/>
      <c r="D56" s="645"/>
      <c r="E56" s="723"/>
      <c r="F56" s="722"/>
      <c r="G56" s="672"/>
      <c r="O56" s="732"/>
    </row>
    <row r="57" spans="1:23" ht="15" customHeight="1" x14ac:dyDescent="0.2">
      <c r="A57" s="723" t="s">
        <v>604</v>
      </c>
      <c r="B57" s="680" t="s">
        <v>605</v>
      </c>
      <c r="C57" s="656"/>
      <c r="D57" s="645"/>
      <c r="E57" s="723"/>
      <c r="F57" s="722"/>
      <c r="G57" s="672"/>
      <c r="O57" s="659">
        <v>53</v>
      </c>
      <c r="P57" s="659">
        <v>81</v>
      </c>
      <c r="Q57" s="623" t="str">
        <f>B57</f>
        <v>F01W</v>
      </c>
      <c r="R57" s="660">
        <f>ROUND(C57,0)</f>
        <v>0</v>
      </c>
    </row>
    <row r="58" spans="1:23" ht="15" customHeight="1" x14ac:dyDescent="0.2">
      <c r="A58" s="655" t="s">
        <v>477</v>
      </c>
      <c r="B58" s="706" t="s">
        <v>478</v>
      </c>
      <c r="C58" s="656"/>
      <c r="D58" s="645"/>
      <c r="E58" s="723"/>
      <c r="F58" s="722"/>
      <c r="G58" s="672"/>
      <c r="O58" s="659">
        <v>53</v>
      </c>
      <c r="P58" s="659">
        <v>81</v>
      </c>
      <c r="Q58" s="623" t="str">
        <f>B58</f>
        <v>F01P</v>
      </c>
      <c r="R58" s="660">
        <f>ROUND(C58,0)</f>
        <v>0</v>
      </c>
    </row>
    <row r="59" spans="1:23" ht="15" customHeight="1" thickBot="1" x14ac:dyDescent="0.25">
      <c r="A59" s="674" t="s">
        <v>479</v>
      </c>
      <c r="B59" s="664"/>
      <c r="C59" s="729">
        <f>SUM(C57:C58)</f>
        <v>0</v>
      </c>
      <c r="D59" s="645"/>
      <c r="E59" s="733"/>
      <c r="F59" s="722"/>
      <c r="G59" s="672"/>
      <c r="O59" s="659" t="s">
        <v>424</v>
      </c>
    </row>
    <row r="60" spans="1:23" ht="15" customHeight="1" thickBot="1" x14ac:dyDescent="0.25">
      <c r="A60" s="667" t="s">
        <v>592</v>
      </c>
      <c r="B60" s="726"/>
      <c r="C60" s="727">
        <f>C55-C59</f>
        <v>0</v>
      </c>
      <c r="D60" s="645"/>
      <c r="G60" s="734"/>
    </row>
    <row r="61" spans="1:23" ht="15" customHeight="1" thickBot="1" x14ac:dyDescent="0.25">
      <c r="A61" s="687" t="s">
        <v>480</v>
      </c>
      <c r="B61" s="735"/>
      <c r="C61" s="693">
        <f>C50+C60</f>
        <v>679743</v>
      </c>
      <c r="D61" s="736"/>
      <c r="E61" s="737" t="s">
        <v>481</v>
      </c>
      <c r="F61" s="692"/>
      <c r="G61" s="738">
        <f>G31+G38</f>
        <v>695940</v>
      </c>
      <c r="H61" s="739"/>
      <c r="O61" s="698"/>
      <c r="P61" s="698"/>
      <c r="Q61" s="698"/>
      <c r="R61" s="696"/>
    </row>
    <row r="62" spans="1:23" ht="15" customHeight="1" x14ac:dyDescent="0.2">
      <c r="E62" s="671"/>
      <c r="I62" s="739"/>
      <c r="J62" s="739"/>
      <c r="K62" s="739"/>
      <c r="L62" s="739"/>
      <c r="M62" s="739"/>
      <c r="N62" s="739"/>
      <c r="S62" s="696"/>
    </row>
    <row r="63" spans="1:23" ht="15" customHeight="1" x14ac:dyDescent="0.2">
      <c r="A63" s="621" t="s">
        <v>606</v>
      </c>
      <c r="T63" s="698"/>
      <c r="U63" s="698"/>
      <c r="V63" s="698"/>
      <c r="W63" s="696"/>
    </row>
    <row r="64" spans="1:23" ht="15" customHeight="1" x14ac:dyDescent="0.2">
      <c r="A64" s="621" t="s">
        <v>483</v>
      </c>
    </row>
  </sheetData>
  <sheetProtection password="EA98" sheet="1" selectLockedCells="1"/>
  <mergeCells count="3">
    <mergeCell ref="H4:H9"/>
    <mergeCell ref="H11:H16"/>
    <mergeCell ref="H18:H23"/>
  </mergeCells>
  <dataValidations count="2">
    <dataValidation type="whole" allowBlank="1" showInputMessage="1" showErrorMessage="1" errorTitle="ERRORE NEL DATO IMMESSO" error="INSERIRE SOLO NUMERI INTERI" sqref="G34:G36 C57:C58 C19:C38 C53:C54 C41:C48 C7:C16 G7:G29">
      <formula1>0</formula1>
      <formula2>999999999999</formula2>
    </dataValidation>
    <dataValidation type="whole" allowBlank="1" showInputMessage="1" showErrorMessage="1" errorTitle="ERRORE NEL DATO IMMESSO" error="INSERIRE SOLO NUMERI INTERI" sqref="C17 C39 C49:C50 C59:C60 G30:G31 G33 G37 C55 G39:G59">
      <formula1>-999999999999</formula1>
      <formula2>999999999999</formula2>
    </dataValidation>
  </dataValidations>
  <printOptions horizontalCentered="1" verticalCentered="1"/>
  <pageMargins left="0" right="0" top="0.19685039370078741" bottom="0.15748031496062992" header="0.51181102362204722" footer="0.15748031496062992"/>
  <pageSetup paperSize="9" scale="55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N14"/>
  <sheetViews>
    <sheetView showGridLines="0" zoomScaleNormal="100" workbookViewId="0">
      <selection activeCell="AB27" sqref="AB27"/>
    </sheetView>
  </sheetViews>
  <sheetFormatPr defaultRowHeight="11.25" x14ac:dyDescent="0.2"/>
  <cols>
    <col min="1" max="1" width="33" style="4" customWidth="1"/>
    <col min="2" max="2" width="13.33203125" style="52" hidden="1" customWidth="1"/>
    <col min="3" max="8" width="11.1640625" style="4" hidden="1" customWidth="1"/>
    <col min="9" max="16" width="10.83203125" style="4" hidden="1" customWidth="1"/>
    <col min="17" max="26" width="9.33203125" style="4" hidden="1" customWidth="1"/>
    <col min="27" max="32" width="11.1640625" style="4" customWidth="1"/>
    <col min="33" max="40" width="10.83203125" style="4" customWidth="1"/>
    <col min="41" max="41" width="9.33203125" style="4" customWidth="1"/>
    <col min="42" max="16384" width="9.33203125" style="4"/>
  </cols>
  <sheetData>
    <row r="1" spans="1:40" ht="43.5" customHeight="1" x14ac:dyDescent="0.2">
      <c r="A1" s="1" t="str">
        <f>'t1'!A1</f>
        <v>REGIONI ED AUTONOMIE LOCALI - anno 2018</v>
      </c>
      <c r="B1" s="1"/>
      <c r="C1" s="1"/>
      <c r="D1" s="1"/>
      <c r="E1" s="1"/>
      <c r="F1" s="1"/>
      <c r="G1" s="1"/>
      <c r="H1" s="1"/>
      <c r="I1" s="1"/>
      <c r="J1" s="1"/>
      <c r="K1" s="55"/>
      <c r="L1" s="56"/>
      <c r="M1"/>
      <c r="AI1" s="55"/>
      <c r="AJ1" s="56"/>
      <c r="AK1"/>
    </row>
    <row r="2" spans="1:40" ht="30" customHeight="1" thickBot="1" x14ac:dyDescent="0.25">
      <c r="A2" s="57"/>
      <c r="G2" s="58"/>
      <c r="H2" s="58"/>
      <c r="I2" s="58"/>
      <c r="J2" s="58"/>
      <c r="K2" s="58"/>
      <c r="L2" s="58"/>
      <c r="AE2" s="58"/>
      <c r="AF2" s="58"/>
      <c r="AG2" s="58"/>
      <c r="AH2" s="58"/>
      <c r="AI2" s="58"/>
      <c r="AJ2" s="58"/>
    </row>
    <row r="3" spans="1:40" ht="24.75" customHeight="1" thickBot="1" x14ac:dyDescent="0.25">
      <c r="A3" s="59"/>
      <c r="B3" s="60"/>
      <c r="C3" s="61" t="s">
        <v>100</v>
      </c>
      <c r="D3" s="62"/>
      <c r="E3" s="62"/>
      <c r="F3" s="62"/>
      <c r="G3" s="63"/>
      <c r="H3" s="63"/>
      <c r="I3" s="63"/>
      <c r="J3" s="63"/>
      <c r="K3" s="63"/>
      <c r="L3" s="64"/>
      <c r="M3" s="65"/>
      <c r="N3" s="65"/>
      <c r="O3" s="65"/>
      <c r="P3" s="66"/>
      <c r="AA3" s="61" t="s">
        <v>100</v>
      </c>
      <c r="AB3" s="62"/>
      <c r="AC3" s="62"/>
      <c r="AD3" s="62"/>
      <c r="AE3" s="63"/>
      <c r="AF3" s="63"/>
      <c r="AG3" s="63"/>
      <c r="AH3" s="63"/>
      <c r="AI3" s="63"/>
      <c r="AJ3" s="64"/>
      <c r="AK3" s="65"/>
      <c r="AL3" s="65"/>
      <c r="AM3" s="65"/>
      <c r="AN3" s="66"/>
    </row>
    <row r="4" spans="1:40" ht="52.5" customHeight="1" thickTop="1" x14ac:dyDescent="0.2">
      <c r="A4" s="67" t="s">
        <v>101</v>
      </c>
      <c r="B4" s="68" t="s">
        <v>2</v>
      </c>
      <c r="C4" s="69" t="s">
        <v>102</v>
      </c>
      <c r="D4" s="70"/>
      <c r="E4" s="69" t="s">
        <v>103</v>
      </c>
      <c r="F4" s="70"/>
      <c r="G4" s="69" t="s">
        <v>104</v>
      </c>
      <c r="H4" s="70"/>
      <c r="I4" s="69" t="s">
        <v>105</v>
      </c>
      <c r="J4" s="70"/>
      <c r="K4" s="71" t="s">
        <v>106</v>
      </c>
      <c r="L4" s="72"/>
      <c r="M4" s="71" t="s">
        <v>107</v>
      </c>
      <c r="N4" s="72"/>
      <c r="O4" s="71" t="s">
        <v>108</v>
      </c>
      <c r="P4" s="73"/>
      <c r="AA4" s="69" t="s">
        <v>102</v>
      </c>
      <c r="AB4" s="70"/>
      <c r="AC4" s="69" t="s">
        <v>103</v>
      </c>
      <c r="AD4" s="70"/>
      <c r="AE4" s="69" t="s">
        <v>104</v>
      </c>
      <c r="AF4" s="70"/>
      <c r="AG4" s="69" t="s">
        <v>105</v>
      </c>
      <c r="AH4" s="70"/>
      <c r="AI4" s="71" t="s">
        <v>106</v>
      </c>
      <c r="AJ4" s="72"/>
      <c r="AK4" s="71" t="s">
        <v>107</v>
      </c>
      <c r="AL4" s="72"/>
      <c r="AM4" s="71" t="s">
        <v>108</v>
      </c>
      <c r="AN4" s="73"/>
    </row>
    <row r="5" spans="1:40" ht="20.25" customHeight="1" thickBot="1" x14ac:dyDescent="0.25">
      <c r="A5" s="74"/>
      <c r="B5" s="75"/>
      <c r="C5" s="76" t="s">
        <v>6</v>
      </c>
      <c r="D5" s="77" t="s">
        <v>7</v>
      </c>
      <c r="E5" s="76" t="s">
        <v>6</v>
      </c>
      <c r="F5" s="77" t="s">
        <v>7</v>
      </c>
      <c r="G5" s="76" t="s">
        <v>6</v>
      </c>
      <c r="H5" s="77" t="s">
        <v>7</v>
      </c>
      <c r="I5" s="76" t="s">
        <v>6</v>
      </c>
      <c r="J5" s="77" t="s">
        <v>7</v>
      </c>
      <c r="K5" s="76" t="s">
        <v>6</v>
      </c>
      <c r="L5" s="78" t="s">
        <v>7</v>
      </c>
      <c r="M5" s="76" t="s">
        <v>6</v>
      </c>
      <c r="N5" s="78" t="s">
        <v>7</v>
      </c>
      <c r="O5" s="76" t="s">
        <v>6</v>
      </c>
      <c r="P5" s="78" t="s">
        <v>7</v>
      </c>
      <c r="AA5" s="76" t="s">
        <v>6</v>
      </c>
      <c r="AB5" s="77" t="s">
        <v>7</v>
      </c>
      <c r="AC5" s="76" t="s">
        <v>6</v>
      </c>
      <c r="AD5" s="77" t="s">
        <v>7</v>
      </c>
      <c r="AE5" s="76" t="s">
        <v>6</v>
      </c>
      <c r="AF5" s="77" t="s">
        <v>7</v>
      </c>
      <c r="AG5" s="76" t="s">
        <v>6</v>
      </c>
      <c r="AH5" s="77" t="s">
        <v>7</v>
      </c>
      <c r="AI5" s="76" t="s">
        <v>6</v>
      </c>
      <c r="AJ5" s="78" t="s">
        <v>7</v>
      </c>
      <c r="AK5" s="76" t="s">
        <v>6</v>
      </c>
      <c r="AL5" s="78" t="s">
        <v>7</v>
      </c>
      <c r="AM5" s="76" t="s">
        <v>6</v>
      </c>
      <c r="AN5" s="78" t="s">
        <v>7</v>
      </c>
    </row>
    <row r="6" spans="1:40" ht="20.25" customHeight="1" thickTop="1" x14ac:dyDescent="0.2">
      <c r="A6" s="79" t="s">
        <v>109</v>
      </c>
      <c r="B6" s="80" t="s">
        <v>110</v>
      </c>
      <c r="C6" s="81">
        <f t="shared" ref="C6:I10" si="0">ROUND(AA6,2)</f>
        <v>0</v>
      </c>
      <c r="D6" s="82">
        <f t="shared" si="0"/>
        <v>0</v>
      </c>
      <c r="E6" s="81">
        <f t="shared" si="0"/>
        <v>0</v>
      </c>
      <c r="F6" s="82">
        <f t="shared" si="0"/>
        <v>0</v>
      </c>
      <c r="G6" s="81">
        <f t="shared" si="0"/>
        <v>0</v>
      </c>
      <c r="H6" s="82">
        <f t="shared" si="0"/>
        <v>0</v>
      </c>
      <c r="I6" s="81">
        <f t="shared" si="0"/>
        <v>0</v>
      </c>
      <c r="J6" s="82">
        <f>ROUND(AH6,2)</f>
        <v>0</v>
      </c>
      <c r="K6" s="83">
        <f t="shared" ref="K6:P10" si="1">ROUND(AI6,0)</f>
        <v>2</v>
      </c>
      <c r="L6" s="84">
        <f t="shared" si="1"/>
        <v>3</v>
      </c>
      <c r="M6" s="83">
        <f t="shared" si="1"/>
        <v>0</v>
      </c>
      <c r="N6" s="84">
        <f t="shared" si="1"/>
        <v>0</v>
      </c>
      <c r="O6" s="83">
        <f t="shared" si="1"/>
        <v>0</v>
      </c>
      <c r="P6" s="84">
        <f t="shared" si="1"/>
        <v>0</v>
      </c>
      <c r="AA6" s="81"/>
      <c r="AB6" s="82"/>
      <c r="AC6" s="81"/>
      <c r="AD6" s="82"/>
      <c r="AE6" s="81"/>
      <c r="AF6" s="82"/>
      <c r="AG6" s="81"/>
      <c r="AH6" s="82"/>
      <c r="AI6" s="81">
        <v>2</v>
      </c>
      <c r="AJ6" s="85">
        <v>3</v>
      </c>
      <c r="AK6" s="81"/>
      <c r="AL6" s="85"/>
      <c r="AM6" s="81"/>
      <c r="AN6" s="85"/>
    </row>
    <row r="7" spans="1:40" ht="20.25" customHeight="1" x14ac:dyDescent="0.2">
      <c r="A7" s="79" t="s">
        <v>111</v>
      </c>
      <c r="B7" s="86" t="s">
        <v>112</v>
      </c>
      <c r="C7" s="87">
        <f t="shared" si="0"/>
        <v>0</v>
      </c>
      <c r="D7" s="88">
        <f t="shared" si="0"/>
        <v>0</v>
      </c>
      <c r="E7" s="87">
        <f t="shared" si="0"/>
        <v>0</v>
      </c>
      <c r="F7" s="88">
        <f t="shared" si="0"/>
        <v>0</v>
      </c>
      <c r="G7" s="87">
        <f t="shared" si="0"/>
        <v>0</v>
      </c>
      <c r="H7" s="88">
        <f t="shared" si="0"/>
        <v>0</v>
      </c>
      <c r="I7" s="87">
        <f t="shared" si="0"/>
        <v>0</v>
      </c>
      <c r="J7" s="88">
        <f>ROUND(AH7,2)</f>
        <v>0</v>
      </c>
      <c r="K7" s="89">
        <f t="shared" si="1"/>
        <v>0</v>
      </c>
      <c r="L7" s="90">
        <f t="shared" si="1"/>
        <v>3</v>
      </c>
      <c r="M7" s="89">
        <f t="shared" si="1"/>
        <v>0</v>
      </c>
      <c r="N7" s="90">
        <f t="shared" si="1"/>
        <v>0</v>
      </c>
      <c r="O7" s="89">
        <f t="shared" si="1"/>
        <v>0</v>
      </c>
      <c r="P7" s="90">
        <f t="shared" si="1"/>
        <v>0</v>
      </c>
      <c r="AA7" s="87"/>
      <c r="AB7" s="88"/>
      <c r="AC7" s="87"/>
      <c r="AD7" s="88"/>
      <c r="AE7" s="87"/>
      <c r="AF7" s="88"/>
      <c r="AG7" s="87"/>
      <c r="AH7" s="88"/>
      <c r="AI7" s="87"/>
      <c r="AJ7" s="91">
        <v>3</v>
      </c>
      <c r="AK7" s="87"/>
      <c r="AL7" s="91"/>
      <c r="AM7" s="87"/>
      <c r="AN7" s="91"/>
    </row>
    <row r="8" spans="1:40" ht="20.25" customHeight="1" x14ac:dyDescent="0.2">
      <c r="A8" s="79" t="s">
        <v>113</v>
      </c>
      <c r="B8" s="86" t="s">
        <v>114</v>
      </c>
      <c r="C8" s="92">
        <f t="shared" si="0"/>
        <v>0</v>
      </c>
      <c r="D8" s="82">
        <f t="shared" si="0"/>
        <v>0</v>
      </c>
      <c r="E8" s="92">
        <f t="shared" si="0"/>
        <v>0</v>
      </c>
      <c r="F8" s="82">
        <f t="shared" si="0"/>
        <v>0</v>
      </c>
      <c r="G8" s="92">
        <f t="shared" si="0"/>
        <v>0</v>
      </c>
      <c r="H8" s="82">
        <f t="shared" si="0"/>
        <v>0</v>
      </c>
      <c r="I8" s="92">
        <f t="shared" si="0"/>
        <v>0</v>
      </c>
      <c r="J8" s="82">
        <f>ROUND(AH8,2)</f>
        <v>0</v>
      </c>
      <c r="K8" s="93">
        <f t="shared" si="1"/>
        <v>0</v>
      </c>
      <c r="L8" s="84">
        <f t="shared" si="1"/>
        <v>0</v>
      </c>
      <c r="M8" s="93">
        <f t="shared" si="1"/>
        <v>0</v>
      </c>
      <c r="N8" s="84">
        <f t="shared" si="1"/>
        <v>0</v>
      </c>
      <c r="O8" s="93">
        <f t="shared" si="1"/>
        <v>0</v>
      </c>
      <c r="P8" s="84">
        <f t="shared" si="1"/>
        <v>0</v>
      </c>
      <c r="AA8" s="92"/>
      <c r="AB8" s="82"/>
      <c r="AC8" s="92"/>
      <c r="AD8" s="82"/>
      <c r="AE8" s="92"/>
      <c r="AF8" s="82"/>
      <c r="AG8" s="92"/>
      <c r="AH8" s="82"/>
      <c r="AI8" s="92"/>
      <c r="AJ8" s="85"/>
      <c r="AK8" s="92"/>
      <c r="AL8" s="85"/>
      <c r="AM8" s="92"/>
      <c r="AN8" s="85"/>
    </row>
    <row r="9" spans="1:40" ht="20.25" customHeight="1" x14ac:dyDescent="0.2">
      <c r="A9" s="79" t="s">
        <v>115</v>
      </c>
      <c r="B9" s="86" t="s">
        <v>116</v>
      </c>
      <c r="C9" s="94">
        <f t="shared" si="0"/>
        <v>0</v>
      </c>
      <c r="D9" s="88">
        <f t="shared" si="0"/>
        <v>0</v>
      </c>
      <c r="E9" s="94">
        <f t="shared" si="0"/>
        <v>0</v>
      </c>
      <c r="F9" s="88">
        <f t="shared" si="0"/>
        <v>0</v>
      </c>
      <c r="G9" s="94">
        <f t="shared" si="0"/>
        <v>0</v>
      </c>
      <c r="H9" s="88">
        <f t="shared" si="0"/>
        <v>0</v>
      </c>
      <c r="I9" s="94">
        <f t="shared" si="0"/>
        <v>0</v>
      </c>
      <c r="J9" s="88">
        <f>ROUND(AH9,2)</f>
        <v>0</v>
      </c>
      <c r="K9" s="95">
        <f t="shared" si="1"/>
        <v>0</v>
      </c>
      <c r="L9" s="90">
        <f t="shared" si="1"/>
        <v>0</v>
      </c>
      <c r="M9" s="95">
        <f t="shared" si="1"/>
        <v>0</v>
      </c>
      <c r="N9" s="90">
        <f t="shared" si="1"/>
        <v>0</v>
      </c>
      <c r="O9" s="95">
        <f t="shared" si="1"/>
        <v>0</v>
      </c>
      <c r="P9" s="90">
        <f t="shared" si="1"/>
        <v>0</v>
      </c>
      <c r="AA9" s="94"/>
      <c r="AB9" s="88"/>
      <c r="AC9" s="94"/>
      <c r="AD9" s="88"/>
      <c r="AE9" s="94"/>
      <c r="AF9" s="88"/>
      <c r="AG9" s="94"/>
      <c r="AH9" s="88"/>
      <c r="AI9" s="94"/>
      <c r="AJ9" s="91"/>
      <c r="AK9" s="94"/>
      <c r="AL9" s="91"/>
      <c r="AM9" s="94"/>
      <c r="AN9" s="91"/>
    </row>
    <row r="10" spans="1:40" ht="20.25" customHeight="1" thickBot="1" x14ac:dyDescent="0.25">
      <c r="A10" s="79" t="s">
        <v>117</v>
      </c>
      <c r="B10" s="96" t="s">
        <v>118</v>
      </c>
      <c r="C10" s="94">
        <f t="shared" si="0"/>
        <v>0</v>
      </c>
      <c r="D10" s="88">
        <f t="shared" si="0"/>
        <v>0</v>
      </c>
      <c r="E10" s="94">
        <f t="shared" si="0"/>
        <v>0</v>
      </c>
      <c r="F10" s="88">
        <f t="shared" si="0"/>
        <v>0</v>
      </c>
      <c r="G10" s="94">
        <f t="shared" si="0"/>
        <v>0</v>
      </c>
      <c r="H10" s="88">
        <f t="shared" si="0"/>
        <v>0</v>
      </c>
      <c r="I10" s="94">
        <f t="shared" si="0"/>
        <v>0</v>
      </c>
      <c r="J10" s="88">
        <f>ROUND(AH10,2)</f>
        <v>0</v>
      </c>
      <c r="K10" s="95">
        <f t="shared" si="1"/>
        <v>0</v>
      </c>
      <c r="L10" s="90">
        <f t="shared" si="1"/>
        <v>0</v>
      </c>
      <c r="M10" s="95">
        <f t="shared" si="1"/>
        <v>0</v>
      </c>
      <c r="N10" s="90">
        <f t="shared" si="1"/>
        <v>0</v>
      </c>
      <c r="O10" s="95">
        <f t="shared" si="1"/>
        <v>0</v>
      </c>
      <c r="P10" s="90">
        <f t="shared" si="1"/>
        <v>0</v>
      </c>
      <c r="AA10" s="94"/>
      <c r="AB10" s="88"/>
      <c r="AC10" s="94"/>
      <c r="AD10" s="88"/>
      <c r="AE10" s="94"/>
      <c r="AF10" s="88"/>
      <c r="AG10" s="94"/>
      <c r="AH10" s="88"/>
      <c r="AI10" s="94"/>
      <c r="AJ10" s="91"/>
      <c r="AK10" s="94"/>
      <c r="AL10" s="91"/>
      <c r="AM10" s="94"/>
      <c r="AN10" s="91"/>
    </row>
    <row r="11" spans="1:40" ht="33" customHeight="1" thickTop="1" thickBot="1" x14ac:dyDescent="0.25">
      <c r="A11" s="97" t="s">
        <v>96</v>
      </c>
      <c r="B11" s="48"/>
      <c r="C11" s="98">
        <f t="shared" ref="C11:L11" si="2">SUM(C6:C10)</f>
        <v>0</v>
      </c>
      <c r="D11" s="99">
        <f t="shared" si="2"/>
        <v>0</v>
      </c>
      <c r="E11" s="98">
        <f t="shared" si="2"/>
        <v>0</v>
      </c>
      <c r="F11" s="99">
        <f t="shared" si="2"/>
        <v>0</v>
      </c>
      <c r="G11" s="98">
        <f t="shared" si="2"/>
        <v>0</v>
      </c>
      <c r="H11" s="99">
        <f t="shared" si="2"/>
        <v>0</v>
      </c>
      <c r="I11" s="98">
        <f t="shared" si="2"/>
        <v>0</v>
      </c>
      <c r="J11" s="99">
        <f t="shared" si="2"/>
        <v>0</v>
      </c>
      <c r="K11" s="98">
        <f t="shared" si="2"/>
        <v>2</v>
      </c>
      <c r="L11" s="100">
        <f t="shared" si="2"/>
        <v>6</v>
      </c>
      <c r="M11" s="98">
        <f>SUM(M6:M10)</f>
        <v>0</v>
      </c>
      <c r="N11" s="100">
        <f>SUM(N6:N10)</f>
        <v>0</v>
      </c>
      <c r="O11" s="98">
        <f>SUM(O6:O10)</f>
        <v>0</v>
      </c>
      <c r="P11" s="100">
        <f>SUM(P6:P10)</f>
        <v>0</v>
      </c>
      <c r="AA11" s="98">
        <f t="shared" ref="AA11:AJ11" si="3">SUM(AA6:AA10)</f>
        <v>0</v>
      </c>
      <c r="AB11" s="99">
        <f t="shared" si="3"/>
        <v>0</v>
      </c>
      <c r="AC11" s="98">
        <f t="shared" si="3"/>
        <v>0</v>
      </c>
      <c r="AD11" s="99">
        <f t="shared" si="3"/>
        <v>0</v>
      </c>
      <c r="AE11" s="98">
        <f t="shared" si="3"/>
        <v>0</v>
      </c>
      <c r="AF11" s="99">
        <f t="shared" si="3"/>
        <v>0</v>
      </c>
      <c r="AG11" s="98">
        <f t="shared" si="3"/>
        <v>0</v>
      </c>
      <c r="AH11" s="99">
        <f t="shared" si="3"/>
        <v>0</v>
      </c>
      <c r="AI11" s="98">
        <f t="shared" si="3"/>
        <v>2</v>
      </c>
      <c r="AJ11" s="100">
        <f t="shared" si="3"/>
        <v>6</v>
      </c>
      <c r="AK11" s="98">
        <f>SUM(AK6:AK10)</f>
        <v>0</v>
      </c>
      <c r="AL11" s="100">
        <f>SUM(AL6:AL10)</f>
        <v>0</v>
      </c>
      <c r="AM11" s="98">
        <f>SUM(AM6:AM10)</f>
        <v>0</v>
      </c>
      <c r="AN11" s="100">
        <f>SUM(AN6:AN10)</f>
        <v>0</v>
      </c>
    </row>
    <row r="12" spans="1:40" ht="8.25" customHeight="1" x14ac:dyDescent="0.2">
      <c r="A12" s="101"/>
      <c r="B12" s="102"/>
      <c r="C12" s="103"/>
      <c r="D12" s="104"/>
      <c r="E12" s="103"/>
      <c r="F12" s="104"/>
      <c r="G12" s="103"/>
      <c r="H12" s="104"/>
      <c r="I12" s="103"/>
      <c r="J12" s="104"/>
      <c r="K12" s="103"/>
      <c r="L12" s="104"/>
      <c r="AA12" s="103"/>
      <c r="AB12" s="104"/>
      <c r="AC12" s="103"/>
      <c r="AD12" s="104"/>
      <c r="AE12" s="103"/>
      <c r="AF12" s="104"/>
      <c r="AG12" s="103"/>
      <c r="AH12" s="104"/>
      <c r="AI12" s="103"/>
      <c r="AJ12" s="104"/>
    </row>
    <row r="13" spans="1:40" ht="12.75" x14ac:dyDescent="0.2">
      <c r="A13" s="105" t="s">
        <v>119</v>
      </c>
    </row>
    <row r="14" spans="1:40" ht="12.75" x14ac:dyDescent="0.2">
      <c r="A14" s="105" t="s">
        <v>120</v>
      </c>
    </row>
  </sheetData>
  <sheetProtection password="EA98" sheet="1" formatColumns="0" selectLockedCells="1"/>
  <mergeCells count="8">
    <mergeCell ref="AK4:AL4"/>
    <mergeCell ref="AM4:AN4"/>
    <mergeCell ref="G2:L2"/>
    <mergeCell ref="AE2:AJ2"/>
    <mergeCell ref="K4:L4"/>
    <mergeCell ref="M4:N4"/>
    <mergeCell ref="O4:P4"/>
    <mergeCell ref="AI4:AJ4"/>
  </mergeCells>
  <dataValidations count="2">
    <dataValidation type="whole" allowBlank="1" showErrorMessage="1" promptTitle="ATTENZIONE!" prompt="Inserire solo numeri decimali con due cifre dopo la virgola" sqref="K6:P10 AI6:AN10">
      <formula1>0</formula1>
      <formula2>9999999</formula2>
    </dataValidation>
    <dataValidation type="decimal" allowBlank="1" showInputMessage="1" showErrorMessage="1" promptTitle="ATTENZIONE!" prompt="Inserire solo numeri decimali con due cifre dopo la virgola" sqref="C6:J10 AA6:AH10">
      <formula1>0</formula1>
      <formula2>9999999</formula2>
    </dataValidation>
  </dataValidations>
  <printOptions horizontalCentered="1" verticalCentered="1"/>
  <pageMargins left="0" right="0" top="0.19685039370078741" bottom="0.31496062992125984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A1:T31"/>
  <sheetViews>
    <sheetView zoomScaleNormal="100" workbookViewId="0">
      <selection activeCell="AB27" sqref="AB27"/>
    </sheetView>
  </sheetViews>
  <sheetFormatPr defaultRowHeight="10.5" x14ac:dyDescent="0.15"/>
  <cols>
    <col min="1" max="1" width="6.1640625" style="106" bestFit="1" customWidth="1"/>
    <col min="2" max="2" width="13" style="108" customWidth="1"/>
    <col min="3" max="3" width="29.83203125" style="108" customWidth="1"/>
    <col min="4" max="11" width="13.5" style="108" customWidth="1"/>
    <col min="12" max="19" width="7.83203125" style="108" hidden="1" customWidth="1"/>
    <col min="20" max="20" width="9.33203125" style="108" hidden="1" customWidth="1"/>
    <col min="21" max="16384" width="9.33203125" style="108"/>
  </cols>
  <sheetData>
    <row r="1" spans="1:19" ht="23.25" customHeight="1" x14ac:dyDescent="0.15">
      <c r="A1" s="106" t="str">
        <f>[1]SI_1!A2</f>
        <v>RALN</v>
      </c>
      <c r="B1" s="107" t="str">
        <f>'t1'!A1</f>
        <v>REGIONI ED AUTONOMIE LOCALI - anno 2018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x14ac:dyDescent="0.15"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9" ht="23.25" customHeight="1" x14ac:dyDescent="0.25">
      <c r="D3" s="110"/>
      <c r="E3" s="110"/>
      <c r="F3" s="110"/>
      <c r="G3" s="110"/>
      <c r="H3" s="110"/>
      <c r="I3" s="110"/>
      <c r="J3" s="111"/>
      <c r="K3" s="111"/>
      <c r="M3" s="112"/>
      <c r="N3" s="112"/>
      <c r="O3" s="112"/>
      <c r="P3" s="112"/>
      <c r="Q3" s="112"/>
      <c r="R3" s="112"/>
    </row>
    <row r="4" spans="1:19" ht="12" x14ac:dyDescent="0.2">
      <c r="D4" s="113"/>
    </row>
    <row r="6" spans="1:19" ht="15" hidden="1" customHeight="1" thickTop="1" x14ac:dyDescent="0.15">
      <c r="B6" s="114"/>
      <c r="C6" s="115"/>
      <c r="D6" s="116"/>
      <c r="E6" s="117"/>
      <c r="F6" s="117"/>
      <c r="G6" s="117"/>
      <c r="H6" s="117"/>
      <c r="I6" s="117"/>
      <c r="J6" s="117"/>
      <c r="K6" s="118"/>
      <c r="L6" s="116"/>
      <c r="M6" s="117"/>
      <c r="N6" s="117"/>
      <c r="O6" s="117"/>
      <c r="P6" s="117"/>
      <c r="Q6" s="117"/>
      <c r="R6" s="117"/>
      <c r="S6" s="118"/>
    </row>
    <row r="7" spans="1:19" ht="13.5" hidden="1" customHeight="1" x14ac:dyDescent="0.15">
      <c r="B7" s="114"/>
      <c r="C7" s="115"/>
      <c r="D7" s="119"/>
      <c r="E7" s="114"/>
      <c r="F7" s="114"/>
      <c r="G7" s="114"/>
      <c r="H7" s="114"/>
      <c r="I7" s="114"/>
      <c r="J7" s="114"/>
      <c r="K7" s="120"/>
      <c r="L7" s="119"/>
      <c r="M7" s="114"/>
      <c r="N7" s="114"/>
      <c r="O7" s="114"/>
      <c r="P7" s="114"/>
      <c r="Q7" s="114"/>
      <c r="R7" s="114"/>
      <c r="S7" s="120"/>
    </row>
    <row r="8" spans="1:19" ht="60" customHeight="1" x14ac:dyDescent="0.2">
      <c r="B8" s="114" t="s">
        <v>121</v>
      </c>
      <c r="C8" s="115"/>
      <c r="D8" s="121" t="s">
        <v>122</v>
      </c>
      <c r="E8" s="122"/>
      <c r="F8" s="122" t="s">
        <v>123</v>
      </c>
      <c r="G8" s="122"/>
      <c r="H8" s="122" t="s">
        <v>124</v>
      </c>
      <c r="I8" s="122"/>
      <c r="J8" s="122" t="s">
        <v>125</v>
      </c>
      <c r="K8" s="123"/>
      <c r="L8" s="124"/>
      <c r="M8" s="122"/>
      <c r="N8" s="122"/>
      <c r="O8" s="122"/>
      <c r="P8" s="122"/>
      <c r="Q8" s="122"/>
      <c r="R8" s="122"/>
      <c r="S8" s="123"/>
    </row>
    <row r="9" spans="1:19" ht="12" x14ac:dyDescent="0.2">
      <c r="B9" s="122" t="s">
        <v>126</v>
      </c>
      <c r="C9" s="125"/>
      <c r="D9" s="126" t="s">
        <v>127</v>
      </c>
      <c r="E9" s="127" t="s">
        <v>128</v>
      </c>
      <c r="F9" s="128" t="s">
        <v>127</v>
      </c>
      <c r="G9" s="127" t="s">
        <v>128</v>
      </c>
      <c r="H9" s="128" t="s">
        <v>127</v>
      </c>
      <c r="I9" s="127" t="s">
        <v>128</v>
      </c>
      <c r="J9" s="128" t="s">
        <v>127</v>
      </c>
      <c r="K9" s="129" t="s">
        <v>128</v>
      </c>
      <c r="L9" s="126"/>
      <c r="M9" s="127"/>
      <c r="N9" s="128"/>
      <c r="O9" s="127"/>
      <c r="P9" s="128"/>
      <c r="Q9" s="127"/>
      <c r="R9" s="128"/>
      <c r="S9" s="129"/>
    </row>
    <row r="10" spans="1:19" ht="30.75" customHeight="1" x14ac:dyDescent="0.2">
      <c r="A10" s="106" t="s">
        <v>129</v>
      </c>
      <c r="B10" s="122" t="s">
        <v>130</v>
      </c>
      <c r="C10" s="125"/>
      <c r="D10" s="130"/>
      <c r="E10" s="131"/>
      <c r="F10" s="131"/>
      <c r="G10" s="131"/>
      <c r="H10" s="132"/>
      <c r="I10" s="132"/>
      <c r="J10" s="132"/>
      <c r="K10" s="133">
        <v>1</v>
      </c>
      <c r="L10" s="134"/>
      <c r="M10" s="132"/>
      <c r="N10" s="132"/>
      <c r="O10" s="132"/>
      <c r="P10" s="132"/>
      <c r="Q10" s="132"/>
      <c r="R10" s="132"/>
      <c r="S10" s="133"/>
    </row>
    <row r="11" spans="1:19" ht="8.1" customHeight="1" x14ac:dyDescent="0.2"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</row>
    <row r="12" spans="1:19" ht="15" customHeight="1" x14ac:dyDescent="0.2">
      <c r="A12" s="106" t="str">
        <f>'t2'!B6</f>
        <v>CD</v>
      </c>
      <c r="B12" s="114" t="s">
        <v>131</v>
      </c>
      <c r="C12" s="136" t="str">
        <f>'t2'!A6</f>
        <v>Categoria D</v>
      </c>
      <c r="D12" s="137"/>
      <c r="E12" s="132"/>
      <c r="F12" s="132"/>
      <c r="G12" s="132"/>
      <c r="H12" s="132"/>
      <c r="I12" s="132"/>
      <c r="J12" s="132"/>
      <c r="K12" s="133"/>
      <c r="L12" s="134"/>
      <c r="M12" s="132"/>
      <c r="N12" s="132"/>
      <c r="O12" s="132"/>
      <c r="P12" s="132"/>
      <c r="Q12" s="132"/>
      <c r="R12" s="132"/>
      <c r="S12" s="133"/>
    </row>
    <row r="13" spans="1:19" ht="12" x14ac:dyDescent="0.2">
      <c r="A13" s="106" t="str">
        <f>'t2'!B7</f>
        <v>CC</v>
      </c>
      <c r="B13" s="114"/>
      <c r="C13" s="136" t="str">
        <f>'t2'!A7</f>
        <v>Categoria C</v>
      </c>
      <c r="D13" s="137"/>
      <c r="E13" s="132"/>
      <c r="F13" s="132"/>
      <c r="G13" s="132"/>
      <c r="H13" s="132"/>
      <c r="I13" s="132"/>
      <c r="J13" s="132"/>
      <c r="K13" s="133"/>
      <c r="L13" s="134"/>
      <c r="M13" s="132"/>
      <c r="N13" s="132"/>
      <c r="O13" s="132"/>
      <c r="P13" s="132"/>
      <c r="Q13" s="132"/>
      <c r="R13" s="132"/>
      <c r="S13" s="133"/>
    </row>
    <row r="14" spans="1:19" ht="12" x14ac:dyDescent="0.2">
      <c r="A14" s="106" t="str">
        <f>'t2'!B8</f>
        <v>CB</v>
      </c>
      <c r="B14" s="114"/>
      <c r="C14" s="136" t="str">
        <f>'t2'!A8</f>
        <v>Categoria B</v>
      </c>
      <c r="D14" s="137"/>
      <c r="E14" s="132"/>
      <c r="F14" s="132"/>
      <c r="G14" s="132"/>
      <c r="H14" s="132"/>
      <c r="I14" s="132"/>
      <c r="J14" s="132"/>
      <c r="K14" s="133"/>
      <c r="L14" s="134"/>
      <c r="M14" s="132"/>
      <c r="N14" s="132"/>
      <c r="O14" s="132"/>
      <c r="P14" s="132"/>
      <c r="Q14" s="132"/>
      <c r="R14" s="132"/>
      <c r="S14" s="133"/>
    </row>
    <row r="15" spans="1:19" ht="12" x14ac:dyDescent="0.2">
      <c r="A15" s="106" t="str">
        <f>'t2'!B9</f>
        <v>CA</v>
      </c>
      <c r="B15" s="114"/>
      <c r="C15" s="136" t="str">
        <f>'t2'!A9</f>
        <v>Categoria A</v>
      </c>
      <c r="D15" s="137"/>
      <c r="E15" s="132"/>
      <c r="F15" s="132"/>
      <c r="G15" s="132"/>
      <c r="H15" s="132"/>
      <c r="I15" s="132"/>
      <c r="J15" s="132"/>
      <c r="K15" s="133"/>
      <c r="L15" s="134"/>
      <c r="M15" s="132"/>
      <c r="N15" s="132"/>
      <c r="O15" s="132"/>
      <c r="P15" s="132"/>
      <c r="Q15" s="132"/>
      <c r="R15" s="132"/>
      <c r="S15" s="133"/>
    </row>
    <row r="16" spans="1:19" ht="12.75" thickBot="1" x14ac:dyDescent="0.25">
      <c r="A16" s="106" t="str">
        <f>'t2'!B10</f>
        <v>PC</v>
      </c>
      <c r="B16" s="114"/>
      <c r="C16" s="138" t="str">
        <f>'t2'!A10</f>
        <v>Personale contrattista</v>
      </c>
      <c r="D16" s="139"/>
      <c r="E16" s="140"/>
      <c r="F16" s="140"/>
      <c r="G16" s="140"/>
      <c r="H16" s="140"/>
      <c r="I16" s="140"/>
      <c r="J16" s="140"/>
      <c r="K16" s="141"/>
      <c r="L16" s="142"/>
      <c r="M16" s="140"/>
      <c r="N16" s="140"/>
      <c r="O16" s="140"/>
      <c r="P16" s="140"/>
      <c r="Q16" s="140"/>
      <c r="R16" s="140"/>
      <c r="S16" s="141"/>
    </row>
    <row r="17" spans="1:20" s="149" customFormat="1" ht="13.5" x14ac:dyDescent="0.3">
      <c r="A17" s="143"/>
      <c r="B17" s="114"/>
      <c r="C17" s="144" t="s">
        <v>132</v>
      </c>
      <c r="D17" s="145">
        <f t="shared" ref="D17:K17" si="0">SUM(D12:D16)</f>
        <v>0</v>
      </c>
      <c r="E17" s="146">
        <f t="shared" si="0"/>
        <v>0</v>
      </c>
      <c r="F17" s="146">
        <f t="shared" si="0"/>
        <v>0</v>
      </c>
      <c r="G17" s="146">
        <f t="shared" si="0"/>
        <v>0</v>
      </c>
      <c r="H17" s="146">
        <f t="shared" si="0"/>
        <v>0</v>
      </c>
      <c r="I17" s="146">
        <f t="shared" si="0"/>
        <v>0</v>
      </c>
      <c r="J17" s="146">
        <f t="shared" si="0"/>
        <v>0</v>
      </c>
      <c r="K17" s="147">
        <f t="shared" si="0"/>
        <v>0</v>
      </c>
      <c r="L17" s="145"/>
      <c r="M17" s="146"/>
      <c r="N17" s="146"/>
      <c r="O17" s="146"/>
      <c r="P17" s="146"/>
      <c r="Q17" s="146"/>
      <c r="R17" s="146"/>
      <c r="S17" s="147"/>
      <c r="T17" s="148">
        <f>SUM(D17:S17,D10:S10)</f>
        <v>1</v>
      </c>
    </row>
    <row r="25" spans="1:20" ht="16.5" customHeight="1" x14ac:dyDescent="0.15"/>
    <row r="26" spans="1:20" ht="12.75" x14ac:dyDescent="0.2">
      <c r="F26" s="150"/>
      <c r="G26" s="150"/>
    </row>
    <row r="27" spans="1:20" ht="12.75" x14ac:dyDescent="0.2">
      <c r="F27" s="150"/>
      <c r="G27" s="150"/>
    </row>
    <row r="29" spans="1:20" ht="12.75" x14ac:dyDescent="0.2">
      <c r="F29" s="150"/>
      <c r="G29" s="150"/>
    </row>
    <row r="31" spans="1:20" ht="12.75" x14ac:dyDescent="0.2">
      <c r="F31" s="150"/>
      <c r="G31" s="150"/>
    </row>
  </sheetData>
  <sheetProtection password="EA98" sheet="1" formatColumns="0" selectLockedCells="1"/>
  <mergeCells count="17">
    <mergeCell ref="B12:B17"/>
    <mergeCell ref="N8:O8"/>
    <mergeCell ref="P8:Q8"/>
    <mergeCell ref="R8:S8"/>
    <mergeCell ref="B9:C9"/>
    <mergeCell ref="B10:C10"/>
    <mergeCell ref="B11:S11"/>
    <mergeCell ref="B1:S1"/>
    <mergeCell ref="B6:C7"/>
    <mergeCell ref="D6:K7"/>
    <mergeCell ref="L6:S7"/>
    <mergeCell ref="B8:C8"/>
    <mergeCell ref="D8:E8"/>
    <mergeCell ref="F8:G8"/>
    <mergeCell ref="H8:I8"/>
    <mergeCell ref="J8:K8"/>
    <mergeCell ref="L8:M8"/>
  </mergeCells>
  <dataValidations count="1">
    <dataValidation type="whole" allowBlank="1" showInputMessage="1" showErrorMessage="1" errorTitle="ERRORE" error="INSERIRE SOLO NUMERI INTERI COMPRESI TRA 0 E 9999999" sqref="D10:S10 D12:S16">
      <formula1>0</formula1>
      <formula2>9999999</formula2>
    </dataValidation>
  </dataValidations>
  <pageMargins left="0.39" right="0.4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X55"/>
  <sheetViews>
    <sheetView showGridLines="0" zoomScaleNormal="100" workbookViewId="0">
      <pane xSplit="2" ySplit="5" topLeftCell="C18" activePane="bottomRight" state="frozen"/>
      <selection activeCell="AB27" sqref="AB27"/>
      <selection pane="topRight" activeCell="AB27" sqref="AB27"/>
      <selection pane="bottomLeft" activeCell="AB27" sqref="AB27"/>
      <selection pane="bottomRight" activeCell="AB27" sqref="AB27"/>
    </sheetView>
  </sheetViews>
  <sheetFormatPr defaultColWidth="10.6640625" defaultRowHeight="11.25" x14ac:dyDescent="0.2"/>
  <cols>
    <col min="1" max="1" width="43.5" style="163" customWidth="1"/>
    <col min="2" max="2" width="10.6640625" style="216" customWidth="1"/>
    <col min="3" max="16" width="11.5" style="163" customWidth="1"/>
    <col min="17" max="18" width="11.5" customWidth="1"/>
    <col min="19" max="19" width="9.1640625" style="163" hidden="1" customWidth="1"/>
    <col min="20" max="20" width="9.1640625" style="163" customWidth="1"/>
    <col min="21" max="21" width="6.6640625" style="163" customWidth="1"/>
    <col min="22" max="25" width="10.83203125" style="163" customWidth="1"/>
    <col min="26" max="16384" width="10.6640625" style="163"/>
  </cols>
  <sheetData>
    <row r="1" spans="1:20" s="4" customFormat="1" ht="43.5" customHeight="1" x14ac:dyDescent="0.2">
      <c r="A1" s="151" t="str">
        <f>'t1'!A1</f>
        <v>REGIONI ED AUTONOMIE LOCALI - anno 2018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55"/>
      <c r="P1" s="56"/>
      <c r="Q1"/>
      <c r="R1"/>
      <c r="S1"/>
    </row>
    <row r="2" spans="1:20" s="4" customFormat="1" ht="30" customHeight="1" thickBot="1" x14ac:dyDescent="0.25">
      <c r="A2" s="152"/>
      <c r="B2" s="153"/>
      <c r="C2" s="55"/>
      <c r="D2" s="55"/>
      <c r="E2" s="55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/>
      <c r="R2"/>
      <c r="S2"/>
    </row>
    <row r="3" spans="1:20" ht="18.75" customHeight="1" thickBot="1" x14ac:dyDescent="0.25">
      <c r="A3" s="155"/>
      <c r="B3" s="156"/>
      <c r="C3" s="157" t="s">
        <v>133</v>
      </c>
      <c r="D3" s="158"/>
      <c r="E3" s="158"/>
      <c r="F3" s="159"/>
      <c r="G3" s="158"/>
      <c r="H3" s="158"/>
      <c r="I3" s="158"/>
      <c r="J3" s="158"/>
      <c r="K3" s="158"/>
      <c r="L3" s="158"/>
      <c r="M3" s="160" t="s">
        <v>134</v>
      </c>
      <c r="N3" s="161"/>
      <c r="O3" s="161"/>
      <c r="P3" s="161"/>
      <c r="Q3" s="161"/>
      <c r="R3" s="162"/>
      <c r="S3"/>
      <c r="T3"/>
    </row>
    <row r="4" spans="1:20" ht="21.75" customHeight="1" thickTop="1" x14ac:dyDescent="0.2">
      <c r="A4" s="164" t="s">
        <v>135</v>
      </c>
      <c r="B4" s="165" t="s">
        <v>2</v>
      </c>
      <c r="C4" s="166" t="s">
        <v>136</v>
      </c>
      <c r="D4" s="167"/>
      <c r="E4" s="168" t="s">
        <v>137</v>
      </c>
      <c r="F4" s="169"/>
      <c r="G4" s="170" t="s">
        <v>138</v>
      </c>
      <c r="H4" s="170"/>
      <c r="I4" s="170" t="s">
        <v>139</v>
      </c>
      <c r="J4" s="170"/>
      <c r="K4" s="171" t="s">
        <v>140</v>
      </c>
      <c r="L4" s="172"/>
      <c r="M4" s="166" t="s">
        <v>136</v>
      </c>
      <c r="N4" s="167"/>
      <c r="O4" s="173" t="s">
        <v>137</v>
      </c>
      <c r="P4" s="174"/>
      <c r="Q4" s="173" t="s">
        <v>138</v>
      </c>
      <c r="R4" s="175"/>
      <c r="S4"/>
      <c r="T4"/>
    </row>
    <row r="5" spans="1:20" ht="12" thickBot="1" x14ac:dyDescent="0.25">
      <c r="A5" s="176" t="s">
        <v>141</v>
      </c>
      <c r="B5" s="177"/>
      <c r="C5" s="178" t="s">
        <v>6</v>
      </c>
      <c r="D5" s="179" t="s">
        <v>7</v>
      </c>
      <c r="E5" s="180" t="s">
        <v>6</v>
      </c>
      <c r="F5" s="179" t="s">
        <v>7</v>
      </c>
      <c r="G5" s="180" t="s">
        <v>6</v>
      </c>
      <c r="H5" s="179" t="s">
        <v>7</v>
      </c>
      <c r="I5" s="180" t="s">
        <v>6</v>
      </c>
      <c r="J5" s="179" t="s">
        <v>7</v>
      </c>
      <c r="K5" s="180" t="s">
        <v>6</v>
      </c>
      <c r="L5" s="179" t="s">
        <v>7</v>
      </c>
      <c r="M5" s="181" t="s">
        <v>6</v>
      </c>
      <c r="N5" s="182" t="s">
        <v>7</v>
      </c>
      <c r="O5" s="183" t="s">
        <v>6</v>
      </c>
      <c r="P5" s="182" t="s">
        <v>7</v>
      </c>
      <c r="Q5" s="183" t="s">
        <v>6</v>
      </c>
      <c r="R5" s="182" t="s">
        <v>7</v>
      </c>
      <c r="S5"/>
      <c r="T5"/>
    </row>
    <row r="6" spans="1:20" ht="12.75" customHeight="1" thickTop="1" x14ac:dyDescent="0.2">
      <c r="A6" s="184" t="str">
        <f>'t1'!A6</f>
        <v>SEGRETARIO A</v>
      </c>
      <c r="B6" s="185" t="str">
        <f>'t1'!B6</f>
        <v>0D0102</v>
      </c>
      <c r="C6" s="186"/>
      <c r="D6" s="187"/>
      <c r="E6" s="188"/>
      <c r="F6" s="189"/>
      <c r="G6" s="190"/>
      <c r="H6" s="187"/>
      <c r="I6" s="190"/>
      <c r="J6" s="187"/>
      <c r="K6" s="190"/>
      <c r="L6" s="187"/>
      <c r="M6" s="191"/>
      <c r="N6" s="192"/>
      <c r="O6" s="193"/>
      <c r="P6" s="194"/>
      <c r="Q6" s="195"/>
      <c r="R6" s="196"/>
      <c r="S6" s="197">
        <f>'t1'!M6</f>
        <v>0</v>
      </c>
      <c r="T6"/>
    </row>
    <row r="7" spans="1:20" ht="12.75" customHeight="1" x14ac:dyDescent="0.2">
      <c r="A7" s="184" t="str">
        <f>'t1'!A7</f>
        <v>SEGRETARIO B</v>
      </c>
      <c r="B7" s="185" t="str">
        <f>'t1'!B7</f>
        <v>0D0103</v>
      </c>
      <c r="C7" s="186"/>
      <c r="D7" s="187"/>
      <c r="E7" s="188"/>
      <c r="F7" s="189"/>
      <c r="G7" s="190"/>
      <c r="H7" s="187"/>
      <c r="I7" s="190"/>
      <c r="J7" s="187"/>
      <c r="K7" s="190"/>
      <c r="L7" s="187"/>
      <c r="M7" s="191"/>
      <c r="N7" s="192"/>
      <c r="O7" s="193"/>
      <c r="P7" s="198"/>
      <c r="Q7" s="199"/>
      <c r="R7" s="200"/>
      <c r="S7" s="197">
        <f>'t1'!M7</f>
        <v>0</v>
      </c>
      <c r="T7"/>
    </row>
    <row r="8" spans="1:20" ht="12.75" customHeight="1" x14ac:dyDescent="0.2">
      <c r="A8" s="184" t="str">
        <f>'t1'!A8</f>
        <v>SEGRETARIO C</v>
      </c>
      <c r="B8" s="185" t="str">
        <f>'t1'!B8</f>
        <v>0D0485</v>
      </c>
      <c r="C8" s="186"/>
      <c r="D8" s="187"/>
      <c r="E8" s="188"/>
      <c r="F8" s="189"/>
      <c r="G8" s="190"/>
      <c r="H8" s="187"/>
      <c r="I8" s="190"/>
      <c r="J8" s="187"/>
      <c r="K8" s="190"/>
      <c r="L8" s="187"/>
      <c r="M8" s="191"/>
      <c r="N8" s="192"/>
      <c r="O8" s="193"/>
      <c r="P8" s="198"/>
      <c r="Q8" s="199"/>
      <c r="R8" s="200"/>
      <c r="S8" s="197">
        <f>'t1'!M8</f>
        <v>0</v>
      </c>
      <c r="T8"/>
    </row>
    <row r="9" spans="1:20" ht="12.75" customHeight="1" x14ac:dyDescent="0.2">
      <c r="A9" s="184" t="str">
        <f>'t1'!A9</f>
        <v>SEGRETARIO GENERALE CCIAA</v>
      </c>
      <c r="B9" s="185" t="str">
        <f>'t1'!B9</f>
        <v>0D0104</v>
      </c>
      <c r="C9" s="186"/>
      <c r="D9" s="187"/>
      <c r="E9" s="188"/>
      <c r="F9" s="189"/>
      <c r="G9" s="190"/>
      <c r="H9" s="187"/>
      <c r="I9" s="190"/>
      <c r="J9" s="187"/>
      <c r="K9" s="190"/>
      <c r="L9" s="187"/>
      <c r="M9" s="191"/>
      <c r="N9" s="192"/>
      <c r="O9" s="193"/>
      <c r="P9" s="198"/>
      <c r="Q9" s="199"/>
      <c r="R9" s="200"/>
      <c r="S9" s="197">
        <f>'t1'!M9</f>
        <v>1</v>
      </c>
      <c r="T9"/>
    </row>
    <row r="10" spans="1:20" ht="12.75" customHeight="1" x14ac:dyDescent="0.2">
      <c r="A10" s="184" t="str">
        <f>'t1'!A10</f>
        <v>DIRETTORE  GENERALE</v>
      </c>
      <c r="B10" s="185" t="str">
        <f>'t1'!B10</f>
        <v>0D0097</v>
      </c>
      <c r="C10" s="186"/>
      <c r="D10" s="187"/>
      <c r="E10" s="188"/>
      <c r="F10" s="189"/>
      <c r="G10" s="190"/>
      <c r="H10" s="187"/>
      <c r="I10" s="190"/>
      <c r="J10" s="187"/>
      <c r="K10" s="190"/>
      <c r="L10" s="187"/>
      <c r="M10" s="191"/>
      <c r="N10" s="192"/>
      <c r="O10" s="193"/>
      <c r="P10" s="198"/>
      <c r="Q10" s="199"/>
      <c r="R10" s="200"/>
      <c r="S10" s="197">
        <f>'t1'!M10</f>
        <v>0</v>
      </c>
      <c r="T10"/>
    </row>
    <row r="11" spans="1:20" ht="12.75" customHeight="1" x14ac:dyDescent="0.2">
      <c r="A11" s="184" t="str">
        <f>'t1'!A11</f>
        <v>DIRIGENTE FUORI D.O. ART.110 C.2 TUEL</v>
      </c>
      <c r="B11" s="185" t="str">
        <f>'t1'!B11</f>
        <v>0D0098</v>
      </c>
      <c r="C11" s="186"/>
      <c r="D11" s="187"/>
      <c r="E11" s="188"/>
      <c r="F11" s="189"/>
      <c r="G11" s="190"/>
      <c r="H11" s="187"/>
      <c r="I11" s="190"/>
      <c r="J11" s="187"/>
      <c r="K11" s="190"/>
      <c r="L11" s="187"/>
      <c r="M11" s="191"/>
      <c r="N11" s="192"/>
      <c r="O11" s="193"/>
      <c r="P11" s="198"/>
      <c r="Q11" s="199"/>
      <c r="R11" s="200"/>
      <c r="S11" s="197">
        <f>'t1'!M11</f>
        <v>0</v>
      </c>
      <c r="T11"/>
    </row>
    <row r="12" spans="1:20" ht="12.75" customHeight="1" x14ac:dyDescent="0.2">
      <c r="A12" s="184" t="str">
        <f>'t1'!A12</f>
        <v>ALTE SPECIALIZZ. FUORI D.O.ART.110 C.2 TUEL</v>
      </c>
      <c r="B12" s="185" t="str">
        <f>'t1'!B12</f>
        <v>0D0095</v>
      </c>
      <c r="C12" s="186"/>
      <c r="D12" s="187"/>
      <c r="E12" s="188"/>
      <c r="F12" s="189"/>
      <c r="G12" s="190"/>
      <c r="H12" s="187"/>
      <c r="I12" s="190"/>
      <c r="J12" s="187"/>
      <c r="K12" s="190"/>
      <c r="L12" s="187"/>
      <c r="M12" s="191"/>
      <c r="N12" s="192"/>
      <c r="O12" s="193"/>
      <c r="P12" s="198"/>
      <c r="Q12" s="199"/>
      <c r="R12" s="200"/>
      <c r="S12" s="197">
        <f>'t1'!M12</f>
        <v>0</v>
      </c>
      <c r="T12"/>
    </row>
    <row r="13" spans="1:20" ht="12.75" customHeight="1" x14ac:dyDescent="0.2">
      <c r="A13" s="184" t="str">
        <f>'t1'!A13</f>
        <v>DIRIGENTE A TEMPO INDETERMINATO</v>
      </c>
      <c r="B13" s="185" t="str">
        <f>'t1'!B13</f>
        <v>0D0164</v>
      </c>
      <c r="C13" s="186"/>
      <c r="D13" s="187"/>
      <c r="E13" s="188"/>
      <c r="F13" s="189"/>
      <c r="G13" s="190"/>
      <c r="H13" s="187"/>
      <c r="I13" s="190"/>
      <c r="J13" s="187"/>
      <c r="K13" s="190"/>
      <c r="L13" s="187"/>
      <c r="M13" s="191"/>
      <c r="N13" s="192"/>
      <c r="O13" s="193"/>
      <c r="P13" s="198"/>
      <c r="Q13" s="199"/>
      <c r="R13" s="200"/>
      <c r="S13" s="197">
        <f>'t1'!M13</f>
        <v>1</v>
      </c>
      <c r="T13"/>
    </row>
    <row r="14" spans="1:20" ht="12.75" customHeight="1" x14ac:dyDescent="0.2">
      <c r="A14" s="184" t="str">
        <f>'t1'!A14</f>
        <v>DIRIGENTE A TEMPO DETERMINATO  ART.110 C.1 TUEL</v>
      </c>
      <c r="B14" s="185" t="str">
        <f>'t1'!B14</f>
        <v>0D0165</v>
      </c>
      <c r="C14" s="186"/>
      <c r="D14" s="187"/>
      <c r="E14" s="188"/>
      <c r="F14" s="189"/>
      <c r="G14" s="190"/>
      <c r="H14" s="187"/>
      <c r="I14" s="190"/>
      <c r="J14" s="187"/>
      <c r="K14" s="190"/>
      <c r="L14" s="187"/>
      <c r="M14" s="191"/>
      <c r="N14" s="192"/>
      <c r="O14" s="193"/>
      <c r="P14" s="198"/>
      <c r="Q14" s="199"/>
      <c r="R14" s="200"/>
      <c r="S14" s="197">
        <f>'t1'!M14</f>
        <v>0</v>
      </c>
      <c r="T14"/>
    </row>
    <row r="15" spans="1:20" ht="12.75" customHeight="1" x14ac:dyDescent="0.2">
      <c r="A15" s="184" t="str">
        <f>'t1'!A15</f>
        <v>ALTE SPECIALIZZ. IN D.O. ART.110 C.1 TUEL</v>
      </c>
      <c r="B15" s="185" t="str">
        <f>'t1'!B15</f>
        <v>0D0I95</v>
      </c>
      <c r="C15" s="186"/>
      <c r="D15" s="187"/>
      <c r="E15" s="188"/>
      <c r="F15" s="189"/>
      <c r="G15" s="190"/>
      <c r="H15" s="187"/>
      <c r="I15" s="190"/>
      <c r="J15" s="187"/>
      <c r="K15" s="190"/>
      <c r="L15" s="187"/>
      <c r="M15" s="191"/>
      <c r="N15" s="192"/>
      <c r="O15" s="193"/>
      <c r="P15" s="198"/>
      <c r="Q15" s="199"/>
      <c r="R15" s="200"/>
      <c r="S15" s="197">
        <f>'t1'!M15</f>
        <v>0</v>
      </c>
      <c r="T15"/>
    </row>
    <row r="16" spans="1:20" ht="12.75" customHeight="1" x14ac:dyDescent="0.2">
      <c r="A16" s="184" t="str">
        <f>'t1'!A16</f>
        <v>POSIZIONE ECONOMICA D7</v>
      </c>
      <c r="B16" s="185" t="str">
        <f>'t1'!B16</f>
        <v>0D7000</v>
      </c>
      <c r="C16" s="186"/>
      <c r="D16" s="187"/>
      <c r="E16" s="188"/>
      <c r="F16" s="189"/>
      <c r="G16" s="190"/>
      <c r="H16" s="187"/>
      <c r="I16" s="190"/>
      <c r="J16" s="187"/>
      <c r="K16" s="190"/>
      <c r="L16" s="187"/>
      <c r="M16" s="191"/>
      <c r="N16" s="192"/>
      <c r="O16" s="193"/>
      <c r="P16" s="198"/>
      <c r="Q16" s="199"/>
      <c r="R16" s="200"/>
      <c r="S16" s="197">
        <f>'t1'!M16</f>
        <v>0</v>
      </c>
      <c r="T16"/>
    </row>
    <row r="17" spans="1:20" ht="12.75" customHeight="1" x14ac:dyDescent="0.2">
      <c r="A17" s="184" t="str">
        <f>'t1'!A17</f>
        <v>POSIZIONE ECONOMICA D6</v>
      </c>
      <c r="B17" s="185" t="str">
        <f>'t1'!B17</f>
        <v>099000</v>
      </c>
      <c r="C17" s="186"/>
      <c r="D17" s="187"/>
      <c r="E17" s="188"/>
      <c r="F17" s="189"/>
      <c r="G17" s="190"/>
      <c r="H17" s="187"/>
      <c r="I17" s="190"/>
      <c r="J17" s="187"/>
      <c r="K17" s="190"/>
      <c r="L17" s="187"/>
      <c r="M17" s="191"/>
      <c r="N17" s="192"/>
      <c r="O17" s="193"/>
      <c r="P17" s="198"/>
      <c r="Q17" s="199"/>
      <c r="R17" s="200"/>
      <c r="S17" s="197">
        <f>'t1'!M17</f>
        <v>1</v>
      </c>
      <c r="T17"/>
    </row>
    <row r="18" spans="1:20" ht="12.75" customHeight="1" x14ac:dyDescent="0.2">
      <c r="A18" s="184" t="str">
        <f>'t1'!A18</f>
        <v>POSIZIONE ECONOMICA D5</v>
      </c>
      <c r="B18" s="185" t="str">
        <f>'t1'!B18</f>
        <v>0D5000</v>
      </c>
      <c r="C18" s="186"/>
      <c r="D18" s="187"/>
      <c r="E18" s="188"/>
      <c r="F18" s="189"/>
      <c r="G18" s="190"/>
      <c r="H18" s="187"/>
      <c r="I18" s="190"/>
      <c r="J18" s="187"/>
      <c r="K18" s="190"/>
      <c r="L18" s="187"/>
      <c r="M18" s="191"/>
      <c r="N18" s="192"/>
      <c r="O18" s="193"/>
      <c r="P18" s="198"/>
      <c r="Q18" s="199"/>
      <c r="R18" s="200"/>
      <c r="S18" s="197">
        <f>'t1'!M18</f>
        <v>1</v>
      </c>
      <c r="T18"/>
    </row>
    <row r="19" spans="1:20" ht="12.75" customHeight="1" x14ac:dyDescent="0.2">
      <c r="A19" s="184" t="str">
        <f>'t1'!A19</f>
        <v>POSIZIONE ECONOMICA D4</v>
      </c>
      <c r="B19" s="185" t="str">
        <f>'t1'!B19</f>
        <v>0D4000</v>
      </c>
      <c r="C19" s="186"/>
      <c r="D19" s="187"/>
      <c r="E19" s="188"/>
      <c r="F19" s="189"/>
      <c r="G19" s="190"/>
      <c r="H19" s="187"/>
      <c r="I19" s="190"/>
      <c r="J19" s="187"/>
      <c r="K19" s="190"/>
      <c r="L19" s="187"/>
      <c r="M19" s="191"/>
      <c r="N19" s="192"/>
      <c r="O19" s="193"/>
      <c r="P19" s="198"/>
      <c r="Q19" s="199"/>
      <c r="R19" s="200"/>
      <c r="S19" s="197">
        <f>'t1'!M19</f>
        <v>1</v>
      </c>
      <c r="T19"/>
    </row>
    <row r="20" spans="1:20" ht="12.75" customHeight="1" x14ac:dyDescent="0.2">
      <c r="A20" s="184" t="str">
        <f>'t1'!A20</f>
        <v>POSIZIONE ECONOMICA D3</v>
      </c>
      <c r="B20" s="185" t="str">
        <f>'t1'!B20</f>
        <v>050000</v>
      </c>
      <c r="C20" s="186"/>
      <c r="D20" s="187">
        <v>1</v>
      </c>
      <c r="E20" s="188"/>
      <c r="F20" s="189"/>
      <c r="G20" s="190"/>
      <c r="H20" s="187"/>
      <c r="I20" s="190"/>
      <c r="J20" s="187"/>
      <c r="K20" s="190"/>
      <c r="L20" s="187"/>
      <c r="M20" s="191"/>
      <c r="N20" s="192"/>
      <c r="O20" s="193"/>
      <c r="P20" s="198"/>
      <c r="Q20" s="199"/>
      <c r="R20" s="200"/>
      <c r="S20" s="197">
        <f>'t1'!M20</f>
        <v>1</v>
      </c>
      <c r="T20"/>
    </row>
    <row r="21" spans="1:20" ht="12.75" customHeight="1" x14ac:dyDescent="0.2">
      <c r="A21" s="184" t="str">
        <f>'t1'!A21</f>
        <v>POSIZIONE ECONOMICA D2</v>
      </c>
      <c r="B21" s="185" t="str">
        <f>'t1'!B21</f>
        <v>049000</v>
      </c>
      <c r="C21" s="186"/>
      <c r="D21" s="187"/>
      <c r="E21" s="188"/>
      <c r="F21" s="189"/>
      <c r="G21" s="190"/>
      <c r="H21" s="187"/>
      <c r="I21" s="190"/>
      <c r="J21" s="187"/>
      <c r="K21" s="190"/>
      <c r="L21" s="187"/>
      <c r="M21" s="191"/>
      <c r="N21" s="192"/>
      <c r="O21" s="193"/>
      <c r="P21" s="198"/>
      <c r="Q21" s="199"/>
      <c r="R21" s="200"/>
      <c r="S21" s="197">
        <f>'t1'!M21</f>
        <v>1</v>
      </c>
      <c r="T21"/>
    </row>
    <row r="22" spans="1:20" ht="12.75" customHeight="1" x14ac:dyDescent="0.2">
      <c r="A22" s="184" t="str">
        <f>'t1'!A22</f>
        <v>POSIZIONE ECONOMICA D1</v>
      </c>
      <c r="B22" s="185" t="str">
        <f>'t1'!B22</f>
        <v>0D1000</v>
      </c>
      <c r="C22" s="186"/>
      <c r="D22" s="187"/>
      <c r="E22" s="188"/>
      <c r="F22" s="189"/>
      <c r="G22" s="190"/>
      <c r="H22" s="187"/>
      <c r="I22" s="190"/>
      <c r="J22" s="187"/>
      <c r="K22" s="190"/>
      <c r="L22" s="187"/>
      <c r="M22" s="191"/>
      <c r="N22" s="192"/>
      <c r="O22" s="193"/>
      <c r="P22" s="198"/>
      <c r="Q22" s="199"/>
      <c r="R22" s="200"/>
      <c r="S22" s="197">
        <f>'t1'!M22</f>
        <v>0</v>
      </c>
      <c r="T22"/>
    </row>
    <row r="23" spans="1:20" ht="12.75" customHeight="1" x14ac:dyDescent="0.2">
      <c r="A23" s="184" t="str">
        <f>'t1'!A23</f>
        <v>POSIZIONE ECONOMICA C6</v>
      </c>
      <c r="B23" s="185" t="str">
        <f>'t1'!B23</f>
        <v>097000</v>
      </c>
      <c r="C23" s="186"/>
      <c r="D23" s="187"/>
      <c r="E23" s="188"/>
      <c r="F23" s="189"/>
      <c r="G23" s="190"/>
      <c r="H23" s="187"/>
      <c r="I23" s="190"/>
      <c r="J23" s="187"/>
      <c r="K23" s="190"/>
      <c r="L23" s="187"/>
      <c r="M23" s="191"/>
      <c r="N23" s="192"/>
      <c r="O23" s="193"/>
      <c r="P23" s="198"/>
      <c r="Q23" s="199"/>
      <c r="R23" s="200"/>
      <c r="S23" s="197">
        <f>'t1'!M23</f>
        <v>0</v>
      </c>
      <c r="T23"/>
    </row>
    <row r="24" spans="1:20" ht="12.75" customHeight="1" x14ac:dyDescent="0.2">
      <c r="A24" s="184" t="str">
        <f>'t1'!A24</f>
        <v>POSIZIONE ECONOMICA C5</v>
      </c>
      <c r="B24" s="185" t="str">
        <f>'t1'!B24</f>
        <v>046000</v>
      </c>
      <c r="C24" s="186"/>
      <c r="D24" s="187"/>
      <c r="E24" s="188"/>
      <c r="F24" s="189"/>
      <c r="G24" s="190"/>
      <c r="H24" s="187"/>
      <c r="I24" s="190"/>
      <c r="J24" s="187"/>
      <c r="K24" s="190"/>
      <c r="L24" s="187"/>
      <c r="M24" s="191"/>
      <c r="N24" s="192"/>
      <c r="O24" s="193"/>
      <c r="P24" s="198"/>
      <c r="Q24" s="199"/>
      <c r="R24" s="200"/>
      <c r="S24" s="197">
        <f>'t1'!M24</f>
        <v>1</v>
      </c>
      <c r="T24"/>
    </row>
    <row r="25" spans="1:20" ht="12.75" customHeight="1" x14ac:dyDescent="0.2">
      <c r="A25" s="184" t="str">
        <f>'t1'!A25</f>
        <v>POSIZIONE ECONOMICA C4</v>
      </c>
      <c r="B25" s="185" t="str">
        <f>'t1'!B25</f>
        <v>045000</v>
      </c>
      <c r="C25" s="186"/>
      <c r="D25" s="187"/>
      <c r="E25" s="188"/>
      <c r="F25" s="189"/>
      <c r="G25" s="190"/>
      <c r="H25" s="187"/>
      <c r="I25" s="190"/>
      <c r="J25" s="187"/>
      <c r="K25" s="190"/>
      <c r="L25" s="187"/>
      <c r="M25" s="191"/>
      <c r="N25" s="192"/>
      <c r="O25" s="193"/>
      <c r="P25" s="198"/>
      <c r="Q25" s="199"/>
      <c r="R25" s="200"/>
      <c r="S25" s="197">
        <f>'t1'!M25</f>
        <v>1</v>
      </c>
      <c r="T25"/>
    </row>
    <row r="26" spans="1:20" ht="12.75" customHeight="1" x14ac:dyDescent="0.2">
      <c r="A26" s="184" t="str">
        <f>'t1'!A26</f>
        <v>POSIZIONE ECONOMICA C3</v>
      </c>
      <c r="B26" s="185" t="str">
        <f>'t1'!B26</f>
        <v>043000</v>
      </c>
      <c r="C26" s="186"/>
      <c r="D26" s="187"/>
      <c r="E26" s="188"/>
      <c r="F26" s="189"/>
      <c r="G26" s="190"/>
      <c r="H26" s="187"/>
      <c r="I26" s="190"/>
      <c r="J26" s="187"/>
      <c r="K26" s="190"/>
      <c r="L26" s="187"/>
      <c r="M26" s="191"/>
      <c r="N26" s="192"/>
      <c r="O26" s="193"/>
      <c r="P26" s="198"/>
      <c r="Q26" s="199"/>
      <c r="R26" s="200"/>
      <c r="S26" s="197">
        <f>'t1'!M26</f>
        <v>1</v>
      </c>
      <c r="T26"/>
    </row>
    <row r="27" spans="1:20" ht="12.75" customHeight="1" x14ac:dyDescent="0.2">
      <c r="A27" s="184" t="str">
        <f>'t1'!A27</f>
        <v>POSIZIONE ECONOMICA C2</v>
      </c>
      <c r="B27" s="185" t="str">
        <f>'t1'!B27</f>
        <v>042000</v>
      </c>
      <c r="C27" s="186"/>
      <c r="D27" s="187"/>
      <c r="E27" s="188"/>
      <c r="F27" s="189"/>
      <c r="G27" s="190"/>
      <c r="H27" s="187"/>
      <c r="I27" s="190"/>
      <c r="J27" s="187"/>
      <c r="K27" s="190"/>
      <c r="L27" s="187"/>
      <c r="M27" s="191"/>
      <c r="N27" s="192"/>
      <c r="O27" s="193"/>
      <c r="P27" s="198"/>
      <c r="Q27" s="199"/>
      <c r="R27" s="200"/>
      <c r="S27" s="197">
        <f>'t1'!M27</f>
        <v>0</v>
      </c>
      <c r="T27"/>
    </row>
    <row r="28" spans="1:20" ht="12.75" customHeight="1" x14ac:dyDescent="0.2">
      <c r="A28" s="184" t="str">
        <f>'t1'!A28</f>
        <v>POSIZIONE ECONOMICA C1</v>
      </c>
      <c r="B28" s="185" t="str">
        <f>'t1'!B28</f>
        <v>0C1000</v>
      </c>
      <c r="C28" s="186"/>
      <c r="D28" s="187"/>
      <c r="E28" s="188"/>
      <c r="F28" s="189"/>
      <c r="G28" s="190"/>
      <c r="H28" s="187"/>
      <c r="I28" s="190"/>
      <c r="J28" s="187"/>
      <c r="K28" s="190"/>
      <c r="L28" s="187"/>
      <c r="M28" s="191"/>
      <c r="N28" s="192"/>
      <c r="O28" s="193"/>
      <c r="P28" s="198"/>
      <c r="Q28" s="199"/>
      <c r="R28" s="200"/>
      <c r="S28" s="197">
        <f>'t1'!M28</f>
        <v>0</v>
      </c>
      <c r="T28"/>
    </row>
    <row r="29" spans="1:20" ht="12.75" customHeight="1" x14ac:dyDescent="0.2">
      <c r="A29" s="184" t="str">
        <f>'t1'!A29</f>
        <v>POSIZIONE ECONOMICA B8</v>
      </c>
      <c r="B29" s="185" t="str">
        <f>'t1'!B29</f>
        <v>0B8000</v>
      </c>
      <c r="C29" s="186"/>
      <c r="D29" s="187"/>
      <c r="E29" s="188"/>
      <c r="F29" s="189"/>
      <c r="G29" s="190"/>
      <c r="H29" s="187"/>
      <c r="I29" s="190"/>
      <c r="J29" s="187"/>
      <c r="K29" s="190"/>
      <c r="L29" s="187"/>
      <c r="M29" s="191"/>
      <c r="N29" s="192"/>
      <c r="O29" s="193"/>
      <c r="P29" s="198"/>
      <c r="Q29" s="199"/>
      <c r="R29" s="200"/>
      <c r="S29" s="197">
        <f>'t1'!M29</f>
        <v>0</v>
      </c>
      <c r="T29"/>
    </row>
    <row r="30" spans="1:20" ht="12.75" customHeight="1" x14ac:dyDescent="0.2">
      <c r="A30" s="184" t="str">
        <f>'t1'!A30</f>
        <v xml:space="preserve">POSIZ. ECON. B7 - PROFILO ACCESSO B3  </v>
      </c>
      <c r="B30" s="185" t="str">
        <f>'t1'!B30</f>
        <v>0B7A00</v>
      </c>
      <c r="C30" s="186"/>
      <c r="D30" s="187"/>
      <c r="E30" s="188"/>
      <c r="F30" s="189"/>
      <c r="G30" s="190"/>
      <c r="H30" s="187"/>
      <c r="I30" s="190"/>
      <c r="J30" s="187"/>
      <c r="K30" s="190"/>
      <c r="L30" s="187"/>
      <c r="M30" s="191"/>
      <c r="N30" s="192"/>
      <c r="O30" s="193"/>
      <c r="P30" s="198"/>
      <c r="Q30" s="199"/>
      <c r="R30" s="200"/>
      <c r="S30" s="197">
        <f>'t1'!M30</f>
        <v>1</v>
      </c>
      <c r="T30"/>
    </row>
    <row r="31" spans="1:20" ht="12.75" customHeight="1" x14ac:dyDescent="0.2">
      <c r="A31" s="184" t="str">
        <f>'t1'!A31</f>
        <v>POSIZ. ECON. B7 - PROFILO  ACCESSO B1</v>
      </c>
      <c r="B31" s="185" t="str">
        <f>'t1'!B31</f>
        <v>0B7000</v>
      </c>
      <c r="C31" s="186"/>
      <c r="D31" s="187"/>
      <c r="E31" s="188"/>
      <c r="F31" s="189"/>
      <c r="G31" s="190"/>
      <c r="H31" s="187"/>
      <c r="I31" s="190"/>
      <c r="J31" s="187"/>
      <c r="K31" s="190"/>
      <c r="L31" s="187"/>
      <c r="M31" s="191"/>
      <c r="N31" s="192"/>
      <c r="O31" s="193"/>
      <c r="P31" s="198"/>
      <c r="Q31" s="199"/>
      <c r="R31" s="200"/>
      <c r="S31" s="197">
        <f>'t1'!M31</f>
        <v>1</v>
      </c>
      <c r="T31"/>
    </row>
    <row r="32" spans="1:20" ht="12.75" customHeight="1" x14ac:dyDescent="0.2">
      <c r="A32" s="184" t="str">
        <f>'t1'!A32</f>
        <v xml:space="preserve">POSIZ.ECON. B6 PROFILI ACCESSO B3 </v>
      </c>
      <c r="B32" s="185" t="str">
        <f>'t1'!B32</f>
        <v>038490</v>
      </c>
      <c r="C32" s="186"/>
      <c r="D32" s="187"/>
      <c r="E32" s="188"/>
      <c r="F32" s="189"/>
      <c r="G32" s="190"/>
      <c r="H32" s="187"/>
      <c r="I32" s="190"/>
      <c r="J32" s="187"/>
      <c r="K32" s="190"/>
      <c r="L32" s="187"/>
      <c r="M32" s="191"/>
      <c r="N32" s="192"/>
      <c r="O32" s="193"/>
      <c r="P32" s="198"/>
      <c r="Q32" s="199"/>
      <c r="R32" s="200"/>
      <c r="S32" s="197">
        <f>'t1'!M32</f>
        <v>1</v>
      </c>
      <c r="T32"/>
    </row>
    <row r="33" spans="1:20" ht="12.75" customHeight="1" x14ac:dyDescent="0.2">
      <c r="A33" s="184" t="str">
        <f>'t1'!A33</f>
        <v>POSIZ.ECON. B6 PROFILI ACCESSO B1</v>
      </c>
      <c r="B33" s="185" t="str">
        <f>'t1'!B33</f>
        <v>038491</v>
      </c>
      <c r="C33" s="186"/>
      <c r="D33" s="187"/>
      <c r="E33" s="188"/>
      <c r="F33" s="189"/>
      <c r="G33" s="190"/>
      <c r="H33" s="187"/>
      <c r="I33" s="190"/>
      <c r="J33" s="187"/>
      <c r="K33" s="190"/>
      <c r="L33" s="187"/>
      <c r="M33" s="191"/>
      <c r="N33" s="192"/>
      <c r="O33" s="193"/>
      <c r="P33" s="198"/>
      <c r="Q33" s="199"/>
      <c r="R33" s="200"/>
      <c r="S33" s="197">
        <f>'t1'!M33</f>
        <v>0</v>
      </c>
      <c r="T33"/>
    </row>
    <row r="34" spans="1:20" ht="12.75" customHeight="1" x14ac:dyDescent="0.2">
      <c r="A34" s="184" t="str">
        <f>'t1'!A34</f>
        <v>POSIZ.ECON. B5 PROFILI ACCESSO B3 -</v>
      </c>
      <c r="B34" s="185" t="str">
        <f>'t1'!B34</f>
        <v>037492</v>
      </c>
      <c r="C34" s="186"/>
      <c r="D34" s="187"/>
      <c r="E34" s="188"/>
      <c r="F34" s="189"/>
      <c r="G34" s="190"/>
      <c r="H34" s="187"/>
      <c r="I34" s="190"/>
      <c r="J34" s="187"/>
      <c r="K34" s="190"/>
      <c r="L34" s="187"/>
      <c r="M34" s="191"/>
      <c r="N34" s="192"/>
      <c r="O34" s="193"/>
      <c r="P34" s="198"/>
      <c r="Q34" s="199"/>
      <c r="R34" s="200"/>
      <c r="S34" s="197">
        <f>'t1'!M34</f>
        <v>0</v>
      </c>
      <c r="T34"/>
    </row>
    <row r="35" spans="1:20" ht="12.75" customHeight="1" x14ac:dyDescent="0.2">
      <c r="A35" s="184" t="str">
        <f>'t1'!A35</f>
        <v>POSIZ.ECON. B5 PROFILI ACCESSO B1</v>
      </c>
      <c r="B35" s="185" t="str">
        <f>'t1'!B35</f>
        <v>037493</v>
      </c>
      <c r="C35" s="186"/>
      <c r="D35" s="187"/>
      <c r="E35" s="188"/>
      <c r="F35" s="189"/>
      <c r="G35" s="190"/>
      <c r="H35" s="187"/>
      <c r="I35" s="190"/>
      <c r="J35" s="187"/>
      <c r="K35" s="190"/>
      <c r="L35" s="187"/>
      <c r="M35" s="191"/>
      <c r="N35" s="192"/>
      <c r="O35" s="193"/>
      <c r="P35" s="198"/>
      <c r="Q35" s="199"/>
      <c r="R35" s="200"/>
      <c r="S35" s="197">
        <f>'t1'!M35</f>
        <v>1</v>
      </c>
      <c r="T35"/>
    </row>
    <row r="36" spans="1:20" ht="12.75" customHeight="1" x14ac:dyDescent="0.2">
      <c r="A36" s="184" t="str">
        <f>'t1'!A36</f>
        <v xml:space="preserve">POSIZ.ECON. B4 PROFILI ACCESSO B3 </v>
      </c>
      <c r="B36" s="185" t="str">
        <f>'t1'!B36</f>
        <v>036494</v>
      </c>
      <c r="C36" s="186"/>
      <c r="D36" s="187"/>
      <c r="E36" s="188"/>
      <c r="F36" s="189"/>
      <c r="G36" s="190"/>
      <c r="H36" s="187"/>
      <c r="I36" s="190"/>
      <c r="J36" s="187"/>
      <c r="K36" s="190"/>
      <c r="L36" s="187"/>
      <c r="M36" s="191"/>
      <c r="N36" s="192"/>
      <c r="O36" s="193"/>
      <c r="P36" s="198"/>
      <c r="Q36" s="199"/>
      <c r="R36" s="200"/>
      <c r="S36" s="197">
        <f>'t1'!M36</f>
        <v>0</v>
      </c>
      <c r="T36"/>
    </row>
    <row r="37" spans="1:20" ht="12.75" customHeight="1" x14ac:dyDescent="0.2">
      <c r="A37" s="184" t="str">
        <f>'t1'!A37</f>
        <v>POSIZ.ECON. B4 PROFILI ACCESSO B1</v>
      </c>
      <c r="B37" s="185" t="str">
        <f>'t1'!B37</f>
        <v>036495</v>
      </c>
      <c r="C37" s="186"/>
      <c r="D37" s="187"/>
      <c r="E37" s="188"/>
      <c r="F37" s="189"/>
      <c r="G37" s="190"/>
      <c r="H37" s="187"/>
      <c r="I37" s="190"/>
      <c r="J37" s="187"/>
      <c r="K37" s="190"/>
      <c r="L37" s="187"/>
      <c r="M37" s="191"/>
      <c r="N37" s="192"/>
      <c r="O37" s="193"/>
      <c r="P37" s="198"/>
      <c r="Q37" s="199"/>
      <c r="R37" s="200"/>
      <c r="S37" s="197">
        <f>'t1'!M37</f>
        <v>1</v>
      </c>
      <c r="T37"/>
    </row>
    <row r="38" spans="1:20" ht="12.75" customHeight="1" x14ac:dyDescent="0.2">
      <c r="A38" s="184" t="str">
        <f>'t1'!A38</f>
        <v>POSIZIONE ECONOMICA DI ACCESSO B3</v>
      </c>
      <c r="B38" s="185" t="str">
        <f>'t1'!B38</f>
        <v>055000</v>
      </c>
      <c r="C38" s="186"/>
      <c r="D38" s="187"/>
      <c r="E38" s="188"/>
      <c r="F38" s="189"/>
      <c r="G38" s="190"/>
      <c r="H38" s="187"/>
      <c r="I38" s="190"/>
      <c r="J38" s="187"/>
      <c r="K38" s="190"/>
      <c r="L38" s="187"/>
      <c r="M38" s="191"/>
      <c r="N38" s="192"/>
      <c r="O38" s="193"/>
      <c r="P38" s="198"/>
      <c r="Q38" s="199"/>
      <c r="R38" s="200"/>
      <c r="S38" s="197">
        <f>'t1'!M38</f>
        <v>0</v>
      </c>
      <c r="T38"/>
    </row>
    <row r="39" spans="1:20" ht="12.75" customHeight="1" x14ac:dyDescent="0.2">
      <c r="A39" s="184" t="str">
        <f>'t1'!A39</f>
        <v>POSIZIONE ECONOMICA B3</v>
      </c>
      <c r="B39" s="185" t="str">
        <f>'t1'!B39</f>
        <v>034000</v>
      </c>
      <c r="C39" s="186"/>
      <c r="D39" s="187"/>
      <c r="E39" s="188"/>
      <c r="F39" s="189"/>
      <c r="G39" s="190"/>
      <c r="H39" s="187"/>
      <c r="I39" s="190"/>
      <c r="J39" s="187"/>
      <c r="K39" s="190"/>
      <c r="L39" s="187"/>
      <c r="M39" s="191"/>
      <c r="N39" s="192"/>
      <c r="O39" s="193"/>
      <c r="P39" s="198"/>
      <c r="Q39" s="199"/>
      <c r="R39" s="200"/>
      <c r="S39" s="197">
        <f>'t1'!M39</f>
        <v>0</v>
      </c>
      <c r="T39"/>
    </row>
    <row r="40" spans="1:20" ht="12.75" customHeight="1" x14ac:dyDescent="0.2">
      <c r="A40" s="184" t="str">
        <f>'t1'!A40</f>
        <v>POSIZIONE ECONOMICA B2</v>
      </c>
      <c r="B40" s="185" t="str">
        <f>'t1'!B40</f>
        <v>032000</v>
      </c>
      <c r="C40" s="186"/>
      <c r="D40" s="187"/>
      <c r="E40" s="188"/>
      <c r="F40" s="189"/>
      <c r="G40" s="190"/>
      <c r="H40" s="187"/>
      <c r="I40" s="190"/>
      <c r="J40" s="187"/>
      <c r="K40" s="190"/>
      <c r="L40" s="187"/>
      <c r="M40" s="191"/>
      <c r="N40" s="192"/>
      <c r="O40" s="193"/>
      <c r="P40" s="198"/>
      <c r="Q40" s="199"/>
      <c r="R40" s="200"/>
      <c r="S40" s="197">
        <f>'t1'!M40</f>
        <v>0</v>
      </c>
      <c r="T40"/>
    </row>
    <row r="41" spans="1:20" ht="12.75" customHeight="1" x14ac:dyDescent="0.2">
      <c r="A41" s="184" t="str">
        <f>'t1'!A41</f>
        <v>POSIZIONE ECONOMICA DI ACCESSO B1</v>
      </c>
      <c r="B41" s="185" t="str">
        <f>'t1'!B41</f>
        <v>054000</v>
      </c>
      <c r="C41" s="186"/>
      <c r="D41" s="187"/>
      <c r="E41" s="188"/>
      <c r="F41" s="189"/>
      <c r="G41" s="190"/>
      <c r="H41" s="187"/>
      <c r="I41" s="190"/>
      <c r="J41" s="187"/>
      <c r="K41" s="190"/>
      <c r="L41" s="187"/>
      <c r="M41" s="191"/>
      <c r="N41" s="192"/>
      <c r="O41" s="193"/>
      <c r="P41" s="198"/>
      <c r="Q41" s="199"/>
      <c r="R41" s="200"/>
      <c r="S41" s="197">
        <f>'t1'!M41</f>
        <v>0</v>
      </c>
      <c r="T41"/>
    </row>
    <row r="42" spans="1:20" ht="12.75" customHeight="1" x14ac:dyDescent="0.2">
      <c r="A42" s="184" t="str">
        <f>'t1'!A42</f>
        <v>POSIZIONE ECONOMICA A6</v>
      </c>
      <c r="B42" s="185" t="str">
        <f>'t1'!B42</f>
        <v>0A6000</v>
      </c>
      <c r="C42" s="186"/>
      <c r="D42" s="187"/>
      <c r="E42" s="188"/>
      <c r="F42" s="189"/>
      <c r="G42" s="190"/>
      <c r="H42" s="187"/>
      <c r="I42" s="190"/>
      <c r="J42" s="187"/>
      <c r="K42" s="190"/>
      <c r="L42" s="187"/>
      <c r="M42" s="191"/>
      <c r="N42" s="192"/>
      <c r="O42" s="193"/>
      <c r="P42" s="198"/>
      <c r="Q42" s="199"/>
      <c r="R42" s="200"/>
      <c r="S42" s="197">
        <f>'t1'!M42</f>
        <v>0</v>
      </c>
      <c r="T42"/>
    </row>
    <row r="43" spans="1:20" ht="12.75" customHeight="1" x14ac:dyDescent="0.2">
      <c r="A43" s="184" t="str">
        <f>'t1'!A43</f>
        <v>POSIZIONE ECONOMICA A5</v>
      </c>
      <c r="B43" s="185" t="str">
        <f>'t1'!B43</f>
        <v>0A5000</v>
      </c>
      <c r="C43" s="186"/>
      <c r="D43" s="187"/>
      <c r="E43" s="188"/>
      <c r="F43" s="189"/>
      <c r="G43" s="190"/>
      <c r="H43" s="187"/>
      <c r="I43" s="190"/>
      <c r="J43" s="187"/>
      <c r="K43" s="190"/>
      <c r="L43" s="187"/>
      <c r="M43" s="191"/>
      <c r="N43" s="192"/>
      <c r="O43" s="193"/>
      <c r="P43" s="198"/>
      <c r="Q43" s="199"/>
      <c r="R43" s="200"/>
      <c r="S43" s="197">
        <f>'t1'!M43</f>
        <v>1</v>
      </c>
      <c r="T43"/>
    </row>
    <row r="44" spans="1:20" ht="12.75" customHeight="1" x14ac:dyDescent="0.2">
      <c r="A44" s="184" t="str">
        <f>'t1'!A44</f>
        <v>POSIZIONE ECONOMICA A4</v>
      </c>
      <c r="B44" s="185" t="str">
        <f>'t1'!B44</f>
        <v>028000</v>
      </c>
      <c r="C44" s="186"/>
      <c r="D44" s="187"/>
      <c r="E44" s="188"/>
      <c r="F44" s="189"/>
      <c r="G44" s="190"/>
      <c r="H44" s="187"/>
      <c r="I44" s="190"/>
      <c r="J44" s="187"/>
      <c r="K44" s="190"/>
      <c r="L44" s="187"/>
      <c r="M44" s="191"/>
      <c r="N44" s="192"/>
      <c r="O44" s="193"/>
      <c r="P44" s="198"/>
      <c r="Q44" s="199"/>
      <c r="R44" s="200"/>
      <c r="S44" s="197">
        <f>'t1'!M44</f>
        <v>0</v>
      </c>
      <c r="T44"/>
    </row>
    <row r="45" spans="1:20" ht="12.75" customHeight="1" x14ac:dyDescent="0.2">
      <c r="A45" s="184" t="str">
        <f>'t1'!A45</f>
        <v>POSIZIONE ECONOMICA A3</v>
      </c>
      <c r="B45" s="185" t="str">
        <f>'t1'!B45</f>
        <v>027000</v>
      </c>
      <c r="C45" s="186"/>
      <c r="D45" s="187"/>
      <c r="E45" s="188"/>
      <c r="F45" s="189"/>
      <c r="G45" s="190"/>
      <c r="H45" s="187"/>
      <c r="I45" s="190"/>
      <c r="J45" s="187"/>
      <c r="K45" s="190"/>
      <c r="L45" s="187"/>
      <c r="M45" s="191"/>
      <c r="N45" s="192"/>
      <c r="O45" s="193"/>
      <c r="P45" s="198"/>
      <c r="Q45" s="199"/>
      <c r="R45" s="200"/>
      <c r="S45" s="197">
        <f>'t1'!M45</f>
        <v>0</v>
      </c>
      <c r="T45"/>
    </row>
    <row r="46" spans="1:20" ht="12.75" customHeight="1" x14ac:dyDescent="0.2">
      <c r="A46" s="184" t="str">
        <f>'t1'!A46</f>
        <v>POSIZIONE ECONOMICA A2</v>
      </c>
      <c r="B46" s="185" t="str">
        <f>'t1'!B46</f>
        <v>025000</v>
      </c>
      <c r="C46" s="186"/>
      <c r="D46" s="187"/>
      <c r="E46" s="188"/>
      <c r="F46" s="189"/>
      <c r="G46" s="190"/>
      <c r="H46" s="187"/>
      <c r="I46" s="190"/>
      <c r="J46" s="187"/>
      <c r="K46" s="190"/>
      <c r="L46" s="187"/>
      <c r="M46" s="191"/>
      <c r="N46" s="192"/>
      <c r="O46" s="193"/>
      <c r="P46" s="198"/>
      <c r="Q46" s="199"/>
      <c r="R46" s="200"/>
      <c r="S46" s="197">
        <f>'t1'!M46</f>
        <v>0</v>
      </c>
      <c r="T46"/>
    </row>
    <row r="47" spans="1:20" ht="12.75" customHeight="1" x14ac:dyDescent="0.2">
      <c r="A47" s="184" t="str">
        <f>'t1'!A47</f>
        <v>POSIZIONE ECONOMICA A1</v>
      </c>
      <c r="B47" s="185" t="str">
        <f>'t1'!B47</f>
        <v>0A1000</v>
      </c>
      <c r="C47" s="186"/>
      <c r="D47" s="187"/>
      <c r="E47" s="188"/>
      <c r="F47" s="189"/>
      <c r="G47" s="190"/>
      <c r="H47" s="187"/>
      <c r="I47" s="190"/>
      <c r="J47" s="187"/>
      <c r="K47" s="190"/>
      <c r="L47" s="187"/>
      <c r="M47" s="191"/>
      <c r="N47" s="192"/>
      <c r="O47" s="193"/>
      <c r="P47" s="198"/>
      <c r="Q47" s="199"/>
      <c r="R47" s="200"/>
      <c r="S47" s="197">
        <f>'t1'!M47</f>
        <v>0</v>
      </c>
      <c r="T47"/>
    </row>
    <row r="48" spans="1:20" ht="12.75" customHeight="1" x14ac:dyDescent="0.2">
      <c r="A48" s="184" t="str">
        <f>'t1'!A48</f>
        <v>CONTRATTISTI (a)</v>
      </c>
      <c r="B48" s="185" t="str">
        <f>'t1'!B48</f>
        <v>000061</v>
      </c>
      <c r="C48" s="186"/>
      <c r="D48" s="187"/>
      <c r="E48" s="188"/>
      <c r="F48" s="189"/>
      <c r="G48" s="190"/>
      <c r="H48" s="187"/>
      <c r="I48" s="190"/>
      <c r="J48" s="187"/>
      <c r="K48" s="190"/>
      <c r="L48" s="187"/>
      <c r="M48" s="191"/>
      <c r="N48" s="192"/>
      <c r="O48" s="193"/>
      <c r="P48" s="198"/>
      <c r="Q48" s="201"/>
      <c r="R48" s="202"/>
      <c r="S48" s="197">
        <f>'t1'!M48</f>
        <v>0</v>
      </c>
      <c r="T48"/>
    </row>
    <row r="49" spans="1:24" ht="12.75" customHeight="1" thickBot="1" x14ac:dyDescent="0.25">
      <c r="A49" s="184" t="str">
        <f>'t1'!A49</f>
        <v>COLLABORATORE A T.D. ART. 90 TUEL (b)</v>
      </c>
      <c r="B49" s="185" t="str">
        <f>'t1'!B49</f>
        <v>000096</v>
      </c>
      <c r="C49" s="186"/>
      <c r="D49" s="187"/>
      <c r="E49" s="188"/>
      <c r="F49" s="189"/>
      <c r="G49" s="190"/>
      <c r="H49" s="187"/>
      <c r="I49" s="190"/>
      <c r="J49" s="187"/>
      <c r="K49" s="190"/>
      <c r="L49" s="187"/>
      <c r="M49" s="191"/>
      <c r="N49" s="192"/>
      <c r="O49" s="193"/>
      <c r="P49" s="198"/>
      <c r="Q49" s="201"/>
      <c r="R49" s="202"/>
      <c r="S49" s="197">
        <f>'t1'!M49</f>
        <v>0</v>
      </c>
      <c r="T49"/>
    </row>
    <row r="50" spans="1:24" ht="15.75" customHeight="1" thickTop="1" thickBot="1" x14ac:dyDescent="0.25">
      <c r="A50" s="203" t="s">
        <v>96</v>
      </c>
      <c r="B50" s="204"/>
      <c r="C50" s="205">
        <f t="shared" ref="C50:P50" si="0">SUM(C6:C49)</f>
        <v>0</v>
      </c>
      <c r="D50" s="206">
        <f t="shared" si="0"/>
        <v>1</v>
      </c>
      <c r="E50" s="207">
        <f t="shared" si="0"/>
        <v>0</v>
      </c>
      <c r="F50" s="208">
        <f t="shared" si="0"/>
        <v>0</v>
      </c>
      <c r="G50" s="207">
        <f t="shared" ref="G50:L50" si="1">SUM(G6:G49)</f>
        <v>0</v>
      </c>
      <c r="H50" s="209">
        <f t="shared" si="1"/>
        <v>0</v>
      </c>
      <c r="I50" s="207">
        <f t="shared" si="1"/>
        <v>0</v>
      </c>
      <c r="J50" s="209">
        <f t="shared" si="1"/>
        <v>0</v>
      </c>
      <c r="K50" s="207">
        <f t="shared" si="1"/>
        <v>0</v>
      </c>
      <c r="L50" s="209">
        <f t="shared" si="1"/>
        <v>0</v>
      </c>
      <c r="M50" s="205">
        <f t="shared" si="0"/>
        <v>0</v>
      </c>
      <c r="N50" s="206">
        <f t="shared" si="0"/>
        <v>0</v>
      </c>
      <c r="O50" s="207">
        <f t="shared" si="0"/>
        <v>0</v>
      </c>
      <c r="P50" s="206">
        <f t="shared" si="0"/>
        <v>0</v>
      </c>
      <c r="Q50" s="210">
        <f>SUM(Q6:Q49)</f>
        <v>0</v>
      </c>
      <c r="R50" s="211">
        <f>SUM(R6:R49)</f>
        <v>0</v>
      </c>
      <c r="S50"/>
      <c r="T50"/>
    </row>
    <row r="51" spans="1:24" x14ac:dyDescent="0.2">
      <c r="A51" s="4"/>
      <c r="B51" s="21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24" x14ac:dyDescent="0.2">
      <c r="A52" s="4"/>
      <c r="B52" s="212"/>
      <c r="C52" s="4"/>
      <c r="D52" s="21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S52" s="4"/>
      <c r="T52" s="4"/>
      <c r="U52" s="4"/>
      <c r="V52" s="4"/>
      <c r="W52" s="4"/>
      <c r="X52" s="4"/>
    </row>
    <row r="53" spans="1:24" s="4" customFormat="1" x14ac:dyDescent="0.2">
      <c r="B53" s="52"/>
    </row>
    <row r="54" spans="1:24" x14ac:dyDescent="0.2">
      <c r="A54" s="4" t="s">
        <v>142</v>
      </c>
      <c r="B54" s="214"/>
    </row>
    <row r="55" spans="1:24" x14ac:dyDescent="0.2">
      <c r="A55" s="215" t="s">
        <v>143</v>
      </c>
    </row>
  </sheetData>
  <sheetProtection password="EA98" sheet="1" formatColumns="0" selectLockedCells="1"/>
  <mergeCells count="11">
    <mergeCell ref="Q4:R4"/>
    <mergeCell ref="A1:N1"/>
    <mergeCell ref="F2:P2"/>
    <mergeCell ref="M3:R3"/>
    <mergeCell ref="C4:D4"/>
    <mergeCell ref="E4:F4"/>
    <mergeCell ref="G4:H4"/>
    <mergeCell ref="I4:J4"/>
    <mergeCell ref="K4:L4"/>
    <mergeCell ref="M4:N4"/>
    <mergeCell ref="O4:P4"/>
  </mergeCells>
  <conditionalFormatting sqref="A6:L49">
    <cfRule type="expression" dxfId="13" priority="1" stopIfTrue="1">
      <formula>$S6&gt;0</formula>
    </cfRule>
  </conditionalFormatting>
  <printOptions horizontalCentered="1" verticalCentered="1"/>
  <pageMargins left="0" right="0" top="0.19685039370078741" bottom="0.17" header="0.18" footer="0.21"/>
  <pageSetup paperSize="9"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61"/>
  <sheetViews>
    <sheetView showGridLines="0" zoomScale="130" zoomScaleNormal="130" workbookViewId="0">
      <pane xSplit="2" ySplit="5" topLeftCell="C30" activePane="bottomRight" state="frozen"/>
      <selection activeCell="AB27" sqref="AB27"/>
      <selection pane="topRight" activeCell="AB27" sqref="AB27"/>
      <selection pane="bottomLeft" activeCell="AB27" sqref="AB27"/>
      <selection pane="bottomRight" activeCell="AB27" sqref="AB27"/>
    </sheetView>
  </sheetViews>
  <sheetFormatPr defaultRowHeight="11.25" x14ac:dyDescent="0.2"/>
  <cols>
    <col min="1" max="1" width="38.83203125" style="4" customWidth="1"/>
    <col min="2" max="2" width="9.1640625" style="52" customWidth="1"/>
    <col min="3" max="5" width="4" style="52" customWidth="1"/>
    <col min="6" max="46" width="4" style="4" customWidth="1"/>
    <col min="47" max="47" width="12" style="4" customWidth="1"/>
    <col min="48" max="70" width="3.83203125" style="4" customWidth="1"/>
    <col min="71" max="16384" width="9.33203125" style="4"/>
  </cols>
  <sheetData>
    <row r="1" spans="1:47" ht="43.5" customHeight="1" x14ac:dyDescent="0.2">
      <c r="A1" s="151" t="str">
        <f>'t1'!A1</f>
        <v>REGIONI ED AUTONOMIE LOCALI - anno 2018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56"/>
    </row>
    <row r="2" spans="1:47" ht="30" customHeight="1" thickBot="1" x14ac:dyDescent="0.25">
      <c r="A2" s="217"/>
      <c r="B2" s="153"/>
      <c r="C2" s="153"/>
      <c r="D2" s="153"/>
      <c r="E2" s="1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</row>
    <row r="3" spans="1:47" ht="13.5" thickBot="1" x14ac:dyDescent="0.25">
      <c r="A3" s="218"/>
      <c r="B3" s="60"/>
      <c r="C3" s="219" t="s">
        <v>0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20"/>
    </row>
    <row r="4" spans="1:47" s="105" customFormat="1" ht="16.5" customHeight="1" thickTop="1" x14ac:dyDescent="0.2">
      <c r="A4" s="221"/>
      <c r="B4" s="222"/>
      <c r="C4" s="223" t="s">
        <v>144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5"/>
    </row>
    <row r="5" spans="1:47" ht="63.75" customHeight="1" thickBot="1" x14ac:dyDescent="0.25">
      <c r="A5" s="226" t="s">
        <v>145</v>
      </c>
      <c r="B5" s="227" t="s">
        <v>146</v>
      </c>
      <c r="C5" s="228" t="str">
        <f>B6</f>
        <v>0D0102</v>
      </c>
      <c r="D5" s="229" t="str">
        <f>B7</f>
        <v>0D0103</v>
      </c>
      <c r="E5" s="229" t="str">
        <f>B8</f>
        <v>0D0485</v>
      </c>
      <c r="F5" s="229" t="str">
        <f>B9</f>
        <v>0D0104</v>
      </c>
      <c r="G5" s="229" t="str">
        <f>B10</f>
        <v>0D0097</v>
      </c>
      <c r="H5" s="229" t="str">
        <f>B11</f>
        <v>0D0098</v>
      </c>
      <c r="I5" s="229" t="str">
        <f>B12</f>
        <v>0D0095</v>
      </c>
      <c r="J5" s="229" t="str">
        <f>B13</f>
        <v>0D0164</v>
      </c>
      <c r="K5" s="229" t="str">
        <f>B14</f>
        <v>0D0165</v>
      </c>
      <c r="L5" s="230" t="str">
        <f>B15</f>
        <v>0D0I95</v>
      </c>
      <c r="M5" s="230" t="str">
        <f>B16</f>
        <v>0D7000</v>
      </c>
      <c r="N5" s="229" t="str">
        <f>B17</f>
        <v>099000</v>
      </c>
      <c r="O5" s="229" t="str">
        <f>B18</f>
        <v>0D5000</v>
      </c>
      <c r="P5" s="229" t="str">
        <f>B19</f>
        <v>0D4000</v>
      </c>
      <c r="Q5" s="229" t="str">
        <f>B20</f>
        <v>050000</v>
      </c>
      <c r="R5" s="229" t="str">
        <f>B21</f>
        <v>049000</v>
      </c>
      <c r="S5" s="229" t="str">
        <f>B22</f>
        <v>0D1000</v>
      </c>
      <c r="T5" s="229" t="str">
        <f>B23</f>
        <v>097000</v>
      </c>
      <c r="U5" s="229" t="str">
        <f>B24</f>
        <v>046000</v>
      </c>
      <c r="V5" s="230" t="str">
        <f>B25</f>
        <v>045000</v>
      </c>
      <c r="W5" s="229" t="str">
        <f>B26</f>
        <v>043000</v>
      </c>
      <c r="X5" s="229" t="str">
        <f>B27</f>
        <v>042000</v>
      </c>
      <c r="Y5" s="229" t="str">
        <f>B28</f>
        <v>0C1000</v>
      </c>
      <c r="Z5" s="229" t="str">
        <f>B29</f>
        <v>0B8000</v>
      </c>
      <c r="AA5" s="230" t="str">
        <f>B30</f>
        <v>0B7A00</v>
      </c>
      <c r="AB5" s="230" t="str">
        <f>B31</f>
        <v>0B7000</v>
      </c>
      <c r="AC5" s="229" t="str">
        <f>B32</f>
        <v>038490</v>
      </c>
      <c r="AD5" s="229" t="str">
        <f>B33</f>
        <v>038491</v>
      </c>
      <c r="AE5" s="229" t="str">
        <f>B34</f>
        <v>037492</v>
      </c>
      <c r="AF5" s="229" t="str">
        <f>B35</f>
        <v>037493</v>
      </c>
      <c r="AG5" s="229" t="str">
        <f>B36</f>
        <v>036494</v>
      </c>
      <c r="AH5" s="229" t="str">
        <f>B37</f>
        <v>036495</v>
      </c>
      <c r="AI5" s="229" t="str">
        <f>B38</f>
        <v>055000</v>
      </c>
      <c r="AJ5" s="229" t="str">
        <f>B39</f>
        <v>034000</v>
      </c>
      <c r="AK5" s="229" t="str">
        <f>B40</f>
        <v>032000</v>
      </c>
      <c r="AL5" s="229" t="str">
        <f>B41</f>
        <v>054000</v>
      </c>
      <c r="AM5" s="229" t="str">
        <f>B42</f>
        <v>0A6000</v>
      </c>
      <c r="AN5" s="229" t="str">
        <f>B43</f>
        <v>0A5000</v>
      </c>
      <c r="AO5" s="229" t="str">
        <f>B44</f>
        <v>028000</v>
      </c>
      <c r="AP5" s="229" t="str">
        <f>B45</f>
        <v>027000</v>
      </c>
      <c r="AQ5" s="229" t="str">
        <f>B46</f>
        <v>025000</v>
      </c>
      <c r="AR5" s="229" t="str">
        <f>B47</f>
        <v>0A1000</v>
      </c>
      <c r="AS5" s="229" t="str">
        <f>B48</f>
        <v>000061</v>
      </c>
      <c r="AT5" s="229" t="str">
        <f>B49</f>
        <v>000096</v>
      </c>
      <c r="AU5" s="231" t="s">
        <v>147</v>
      </c>
    </row>
    <row r="6" spans="1:47" ht="12" customHeight="1" thickTop="1" x14ac:dyDescent="0.2">
      <c r="A6" s="184" t="str">
        <f>'t1'!A6</f>
        <v>SEGRETARIO A</v>
      </c>
      <c r="B6" s="232" t="str">
        <f>'t1'!B6</f>
        <v>0D0102</v>
      </c>
      <c r="C6" s="233"/>
      <c r="D6" s="233"/>
      <c r="E6" s="233"/>
      <c r="F6" s="234"/>
      <c r="G6" s="234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6">
        <f t="shared" ref="AU6:AU49" si="0">SUM(C6:AT6)</f>
        <v>0</v>
      </c>
    </row>
    <row r="7" spans="1:47" ht="12" customHeight="1" x14ac:dyDescent="0.2">
      <c r="A7" s="34" t="str">
        <f>'t1'!A7</f>
        <v>SEGRETARIO B</v>
      </c>
      <c r="B7" s="237" t="str">
        <f>'t1'!B7</f>
        <v>0D0103</v>
      </c>
      <c r="C7" s="234"/>
      <c r="D7" s="234"/>
      <c r="E7" s="234"/>
      <c r="F7" s="234"/>
      <c r="G7" s="234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6">
        <f t="shared" si="0"/>
        <v>0</v>
      </c>
    </row>
    <row r="8" spans="1:47" ht="12" customHeight="1" x14ac:dyDescent="0.2">
      <c r="A8" s="34" t="str">
        <f>'t1'!A8</f>
        <v>SEGRETARIO C</v>
      </c>
      <c r="B8" s="237" t="str">
        <f>'t1'!B8</f>
        <v>0D0485</v>
      </c>
      <c r="C8" s="234"/>
      <c r="D8" s="234"/>
      <c r="E8" s="234"/>
      <c r="F8" s="234"/>
      <c r="G8" s="234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6">
        <f t="shared" si="0"/>
        <v>0</v>
      </c>
    </row>
    <row r="9" spans="1:47" ht="12" customHeight="1" x14ac:dyDescent="0.2">
      <c r="A9" s="34" t="str">
        <f>'t1'!A9</f>
        <v>SEGRETARIO GENERALE CCIAA</v>
      </c>
      <c r="B9" s="237" t="str">
        <f>'t1'!B9</f>
        <v>0D0104</v>
      </c>
      <c r="C9" s="234"/>
      <c r="D9" s="234"/>
      <c r="E9" s="234"/>
      <c r="F9" s="234"/>
      <c r="G9" s="234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6">
        <f t="shared" si="0"/>
        <v>0</v>
      </c>
    </row>
    <row r="10" spans="1:47" ht="12" customHeight="1" x14ac:dyDescent="0.2">
      <c r="A10" s="34" t="str">
        <f>'t1'!A10</f>
        <v>DIRETTORE  GENERALE</v>
      </c>
      <c r="B10" s="237" t="str">
        <f>'t1'!B10</f>
        <v>0D0097</v>
      </c>
      <c r="C10" s="238"/>
      <c r="D10" s="239"/>
      <c r="E10" s="239"/>
      <c r="F10" s="234"/>
      <c r="G10" s="234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6">
        <f t="shared" si="0"/>
        <v>0</v>
      </c>
    </row>
    <row r="11" spans="1:47" ht="12" customHeight="1" x14ac:dyDescent="0.2">
      <c r="A11" s="34" t="str">
        <f>'t1'!A11</f>
        <v>DIRIGENTE FUORI D.O. ART.110 C.2 TUEL</v>
      </c>
      <c r="B11" s="237" t="str">
        <f>'t1'!B11</f>
        <v>0D0098</v>
      </c>
      <c r="C11" s="238"/>
      <c r="D11" s="239"/>
      <c r="E11" s="239"/>
      <c r="F11" s="234"/>
      <c r="G11" s="234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6">
        <f t="shared" si="0"/>
        <v>0</v>
      </c>
    </row>
    <row r="12" spans="1:47" ht="12" customHeight="1" x14ac:dyDescent="0.2">
      <c r="A12" s="34" t="str">
        <f>'t1'!A12</f>
        <v>ALTE SPECIALIZZ. FUORI D.O.ART.110 C.2 TUEL</v>
      </c>
      <c r="B12" s="237" t="str">
        <f>'t1'!B12</f>
        <v>0D0095</v>
      </c>
      <c r="C12" s="234"/>
      <c r="D12" s="234"/>
      <c r="E12" s="234"/>
      <c r="F12" s="234"/>
      <c r="G12" s="234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6">
        <f t="shared" si="0"/>
        <v>0</v>
      </c>
    </row>
    <row r="13" spans="1:47" ht="12" customHeight="1" x14ac:dyDescent="0.2">
      <c r="A13" s="34" t="str">
        <f>'t1'!A13</f>
        <v>DIRIGENTE A TEMPO INDETERMINATO</v>
      </c>
      <c r="B13" s="237" t="str">
        <f>'t1'!B13</f>
        <v>0D0164</v>
      </c>
      <c r="C13" s="240"/>
      <c r="D13" s="240"/>
      <c r="E13" s="240"/>
      <c r="F13" s="240"/>
      <c r="G13" s="240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6">
        <f t="shared" si="0"/>
        <v>0</v>
      </c>
    </row>
    <row r="14" spans="1:47" ht="12" customHeight="1" x14ac:dyDescent="0.2">
      <c r="A14" s="34" t="str">
        <f>'t1'!A14</f>
        <v>DIRIGENTE A TEMPO DETERMINATO  ART.110 C.1 TUEL</v>
      </c>
      <c r="B14" s="237" t="str">
        <f>'t1'!B14</f>
        <v>0D0165</v>
      </c>
      <c r="C14" s="240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6">
        <f t="shared" si="0"/>
        <v>0</v>
      </c>
    </row>
    <row r="15" spans="1:47" ht="12" customHeight="1" x14ac:dyDescent="0.2">
      <c r="A15" s="34" t="str">
        <f>'t1'!A15</f>
        <v>ALTE SPECIALIZZ. IN D.O. ART.110 C.1 TUEL</v>
      </c>
      <c r="B15" s="237" t="str">
        <f>'t1'!B15</f>
        <v>0D0I95</v>
      </c>
      <c r="C15" s="240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6">
        <f t="shared" si="0"/>
        <v>0</v>
      </c>
    </row>
    <row r="16" spans="1:47" ht="12" customHeight="1" x14ac:dyDescent="0.2">
      <c r="A16" s="34" t="str">
        <f>'t1'!A16</f>
        <v>POSIZIONE ECONOMICA D7</v>
      </c>
      <c r="B16" s="237" t="str">
        <f>'t1'!B16</f>
        <v>0D7000</v>
      </c>
      <c r="C16" s="240"/>
      <c r="D16" s="234"/>
      <c r="E16" s="234"/>
      <c r="F16" s="234"/>
      <c r="G16" s="234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6">
        <f t="shared" si="0"/>
        <v>0</v>
      </c>
    </row>
    <row r="17" spans="1:47" ht="12" customHeight="1" x14ac:dyDescent="0.2">
      <c r="A17" s="34" t="str">
        <f>'t1'!A17</f>
        <v>POSIZIONE ECONOMICA D6</v>
      </c>
      <c r="B17" s="237" t="str">
        <f>'t1'!B17</f>
        <v>099000</v>
      </c>
      <c r="C17" s="240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6">
        <f t="shared" si="0"/>
        <v>0</v>
      </c>
    </row>
    <row r="18" spans="1:47" ht="12" customHeight="1" x14ac:dyDescent="0.2">
      <c r="A18" s="34" t="str">
        <f>'t1'!A18</f>
        <v>POSIZIONE ECONOMICA D5</v>
      </c>
      <c r="B18" s="237" t="str">
        <f>'t1'!B18</f>
        <v>0D5000</v>
      </c>
      <c r="C18" s="240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>
        <v>3</v>
      </c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6">
        <f t="shared" si="0"/>
        <v>3</v>
      </c>
    </row>
    <row r="19" spans="1:47" ht="12" customHeight="1" x14ac:dyDescent="0.2">
      <c r="A19" s="34" t="str">
        <f>'t1'!A19</f>
        <v>POSIZIONE ECONOMICA D4</v>
      </c>
      <c r="B19" s="237" t="str">
        <f>'t1'!B19</f>
        <v>0D4000</v>
      </c>
      <c r="C19" s="240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6">
        <f t="shared" si="0"/>
        <v>0</v>
      </c>
    </row>
    <row r="20" spans="1:47" ht="12" customHeight="1" x14ac:dyDescent="0.2">
      <c r="A20" s="34" t="str">
        <f>'t1'!A20</f>
        <v>POSIZIONE ECONOMICA D3</v>
      </c>
      <c r="B20" s="237" t="str">
        <f>'t1'!B20</f>
        <v>050000</v>
      </c>
      <c r="C20" s="240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>
        <v>1</v>
      </c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6">
        <f t="shared" si="0"/>
        <v>1</v>
      </c>
    </row>
    <row r="21" spans="1:47" ht="12" customHeight="1" x14ac:dyDescent="0.2">
      <c r="A21" s="34" t="str">
        <f>'t1'!A21</f>
        <v>POSIZIONE ECONOMICA D2</v>
      </c>
      <c r="B21" s="237" t="str">
        <f>'t1'!B21</f>
        <v>049000</v>
      </c>
      <c r="C21" s="240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>
        <v>4</v>
      </c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6">
        <f t="shared" si="0"/>
        <v>4</v>
      </c>
    </row>
    <row r="22" spans="1:47" ht="12" customHeight="1" x14ac:dyDescent="0.2">
      <c r="A22" s="34" t="str">
        <f>'t1'!A22</f>
        <v>POSIZIONE ECONOMICA D1</v>
      </c>
      <c r="B22" s="237" t="str">
        <f>'t1'!B22</f>
        <v>0D1000</v>
      </c>
      <c r="C22" s="240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6">
        <f t="shared" si="0"/>
        <v>0</v>
      </c>
    </row>
    <row r="23" spans="1:47" ht="12" customHeight="1" x14ac:dyDescent="0.2">
      <c r="A23" s="34" t="str">
        <f>'t1'!A23</f>
        <v>POSIZIONE ECONOMICA C6</v>
      </c>
      <c r="B23" s="237" t="str">
        <f>'t1'!B23</f>
        <v>097000</v>
      </c>
      <c r="C23" s="240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6">
        <f t="shared" si="0"/>
        <v>0</v>
      </c>
    </row>
    <row r="24" spans="1:47" ht="12" customHeight="1" x14ac:dyDescent="0.2">
      <c r="A24" s="34" t="str">
        <f>'t1'!A24</f>
        <v>POSIZIONE ECONOMICA C5</v>
      </c>
      <c r="B24" s="237" t="str">
        <f>'t1'!B24</f>
        <v>046000</v>
      </c>
      <c r="C24" s="240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6">
        <f t="shared" si="0"/>
        <v>0</v>
      </c>
    </row>
    <row r="25" spans="1:47" ht="12" customHeight="1" x14ac:dyDescent="0.2">
      <c r="A25" s="34" t="str">
        <f>'t1'!A25</f>
        <v>POSIZIONE ECONOMICA C4</v>
      </c>
      <c r="B25" s="237" t="str">
        <f>'t1'!B25</f>
        <v>045000</v>
      </c>
      <c r="C25" s="240"/>
      <c r="D25" s="234"/>
      <c r="E25" s="234"/>
      <c r="F25" s="234"/>
      <c r="G25" s="234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6">
        <f t="shared" si="0"/>
        <v>0</v>
      </c>
    </row>
    <row r="26" spans="1:47" ht="12" customHeight="1" x14ac:dyDescent="0.2">
      <c r="A26" s="34" t="str">
        <f>'t1'!A26</f>
        <v>POSIZIONE ECONOMICA C3</v>
      </c>
      <c r="B26" s="237" t="str">
        <f>'t1'!B26</f>
        <v>043000</v>
      </c>
      <c r="C26" s="240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6">
        <f t="shared" si="0"/>
        <v>0</v>
      </c>
    </row>
    <row r="27" spans="1:47" ht="12" customHeight="1" x14ac:dyDescent="0.2">
      <c r="A27" s="34" t="str">
        <f>'t1'!A27</f>
        <v>POSIZIONE ECONOMICA C2</v>
      </c>
      <c r="B27" s="237" t="str">
        <f>'t1'!B27</f>
        <v>042000</v>
      </c>
      <c r="C27" s="240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>
        <v>3</v>
      </c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6">
        <f t="shared" si="0"/>
        <v>3</v>
      </c>
    </row>
    <row r="28" spans="1:47" ht="12" customHeight="1" x14ac:dyDescent="0.2">
      <c r="A28" s="34" t="str">
        <f>'t1'!A28</f>
        <v>POSIZIONE ECONOMICA C1</v>
      </c>
      <c r="B28" s="237" t="str">
        <f>'t1'!B28</f>
        <v>0C1000</v>
      </c>
      <c r="C28" s="240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6">
        <f t="shared" si="0"/>
        <v>0</v>
      </c>
    </row>
    <row r="29" spans="1:47" ht="12" customHeight="1" x14ac:dyDescent="0.2">
      <c r="A29" s="34" t="str">
        <f>'t1'!A29</f>
        <v>POSIZIONE ECONOMICA B8</v>
      </c>
      <c r="B29" s="237" t="str">
        <f>'t1'!B29</f>
        <v>0B8000</v>
      </c>
      <c r="C29" s="240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6">
        <f t="shared" si="0"/>
        <v>0</v>
      </c>
    </row>
    <row r="30" spans="1:47" ht="12" customHeight="1" x14ac:dyDescent="0.2">
      <c r="A30" s="34" t="str">
        <f>'t1'!A30</f>
        <v xml:space="preserve">POSIZ. ECON. B7 - PROFILO ACCESSO B3  </v>
      </c>
      <c r="B30" s="237" t="str">
        <f>'t1'!B30</f>
        <v>0B7A00</v>
      </c>
      <c r="C30" s="241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36">
        <f t="shared" si="0"/>
        <v>0</v>
      </c>
    </row>
    <row r="31" spans="1:47" ht="12" customHeight="1" x14ac:dyDescent="0.2">
      <c r="A31" s="34" t="str">
        <f>'t1'!A31</f>
        <v>POSIZ. ECON. B7 - PROFILO  ACCESSO B1</v>
      </c>
      <c r="B31" s="237" t="str">
        <f>'t1'!B31</f>
        <v>0B7000</v>
      </c>
      <c r="C31" s="241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36">
        <f t="shared" si="0"/>
        <v>0</v>
      </c>
    </row>
    <row r="32" spans="1:47" ht="12" customHeight="1" x14ac:dyDescent="0.2">
      <c r="A32" s="34" t="str">
        <f>'t1'!A32</f>
        <v xml:space="preserve">POSIZ.ECON. B6 PROFILI ACCESSO B3 </v>
      </c>
      <c r="B32" s="237" t="str">
        <f>'t1'!B32</f>
        <v>038490</v>
      </c>
      <c r="C32" s="24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36">
        <f t="shared" si="0"/>
        <v>0</v>
      </c>
    </row>
    <row r="33" spans="1:47" ht="12" customHeight="1" x14ac:dyDescent="0.2">
      <c r="A33" s="34" t="str">
        <f>'t1'!A33</f>
        <v>POSIZ.ECON. B6 PROFILI ACCESSO B1</v>
      </c>
      <c r="B33" s="237" t="str">
        <f>'t1'!B33</f>
        <v>038491</v>
      </c>
      <c r="C33" s="241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36">
        <f t="shared" si="0"/>
        <v>0</v>
      </c>
    </row>
    <row r="34" spans="1:47" ht="12" customHeight="1" x14ac:dyDescent="0.2">
      <c r="A34" s="34" t="str">
        <f>'t1'!A34</f>
        <v>POSIZ.ECON. B5 PROFILI ACCESSO B3 -</v>
      </c>
      <c r="B34" s="237" t="str">
        <f>'t1'!B34</f>
        <v>037492</v>
      </c>
      <c r="C34" s="241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>
        <v>2</v>
      </c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36">
        <f t="shared" si="0"/>
        <v>2</v>
      </c>
    </row>
    <row r="35" spans="1:47" ht="12" customHeight="1" x14ac:dyDescent="0.2">
      <c r="A35" s="34" t="str">
        <f>'t1'!A35</f>
        <v>POSIZ.ECON. B5 PROFILI ACCESSO B1</v>
      </c>
      <c r="B35" s="237" t="str">
        <f>'t1'!B35</f>
        <v>037493</v>
      </c>
      <c r="C35" s="241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36">
        <f t="shared" si="0"/>
        <v>0</v>
      </c>
    </row>
    <row r="36" spans="1:47" ht="12" customHeight="1" x14ac:dyDescent="0.2">
      <c r="A36" s="34" t="str">
        <f>'t1'!A36</f>
        <v xml:space="preserve">POSIZ.ECON. B4 PROFILI ACCESSO B3 </v>
      </c>
      <c r="B36" s="237" t="str">
        <f>'t1'!B36</f>
        <v>036494</v>
      </c>
      <c r="C36" s="241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36">
        <f t="shared" si="0"/>
        <v>0</v>
      </c>
    </row>
    <row r="37" spans="1:47" ht="12" customHeight="1" x14ac:dyDescent="0.2">
      <c r="A37" s="34" t="str">
        <f>'t1'!A37</f>
        <v>POSIZ.ECON. B4 PROFILI ACCESSO B1</v>
      </c>
      <c r="B37" s="237" t="str">
        <f>'t1'!B37</f>
        <v>036495</v>
      </c>
      <c r="C37" s="241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36">
        <f t="shared" si="0"/>
        <v>0</v>
      </c>
    </row>
    <row r="38" spans="1:47" ht="12" customHeight="1" x14ac:dyDescent="0.2">
      <c r="A38" s="34" t="str">
        <f>'t1'!A38</f>
        <v>POSIZIONE ECONOMICA DI ACCESSO B3</v>
      </c>
      <c r="B38" s="237" t="str">
        <f>'t1'!B38</f>
        <v>055000</v>
      </c>
      <c r="C38" s="241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36">
        <f t="shared" si="0"/>
        <v>0</v>
      </c>
    </row>
    <row r="39" spans="1:47" ht="12" customHeight="1" x14ac:dyDescent="0.2">
      <c r="A39" s="34" t="str">
        <f>'t1'!A39</f>
        <v>POSIZIONE ECONOMICA B3</v>
      </c>
      <c r="B39" s="237" t="str">
        <f>'t1'!B39</f>
        <v>034000</v>
      </c>
      <c r="C39" s="241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36">
        <f t="shared" si="0"/>
        <v>0</v>
      </c>
    </row>
    <row r="40" spans="1:47" ht="12" customHeight="1" x14ac:dyDescent="0.2">
      <c r="A40" s="34" t="str">
        <f>'t1'!A40</f>
        <v>POSIZIONE ECONOMICA B2</v>
      </c>
      <c r="B40" s="237" t="str">
        <f>'t1'!B40</f>
        <v>032000</v>
      </c>
      <c r="C40" s="241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36">
        <f t="shared" si="0"/>
        <v>0</v>
      </c>
    </row>
    <row r="41" spans="1:47" ht="12" customHeight="1" x14ac:dyDescent="0.2">
      <c r="A41" s="34" t="str">
        <f>'t1'!A41</f>
        <v>POSIZIONE ECONOMICA DI ACCESSO B1</v>
      </c>
      <c r="B41" s="237" t="str">
        <f>'t1'!B41</f>
        <v>054000</v>
      </c>
      <c r="C41" s="241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36">
        <f t="shared" si="0"/>
        <v>0</v>
      </c>
    </row>
    <row r="42" spans="1:47" ht="12" customHeight="1" x14ac:dyDescent="0.2">
      <c r="A42" s="34" t="str">
        <f>'t1'!A42</f>
        <v>POSIZIONE ECONOMICA A6</v>
      </c>
      <c r="B42" s="237" t="str">
        <f>'t1'!B42</f>
        <v>0A6000</v>
      </c>
      <c r="C42" s="241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36">
        <f t="shared" si="0"/>
        <v>0</v>
      </c>
    </row>
    <row r="43" spans="1:47" ht="12" customHeight="1" x14ac:dyDescent="0.2">
      <c r="A43" s="34" t="str">
        <f>'t1'!A43</f>
        <v>POSIZIONE ECONOMICA A5</v>
      </c>
      <c r="B43" s="237" t="str">
        <f>'t1'!B43</f>
        <v>0A5000</v>
      </c>
      <c r="C43" s="241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36">
        <f t="shared" si="0"/>
        <v>0</v>
      </c>
    </row>
    <row r="44" spans="1:47" ht="12" customHeight="1" x14ac:dyDescent="0.2">
      <c r="A44" s="34" t="str">
        <f>'t1'!A44</f>
        <v>POSIZIONE ECONOMICA A4</v>
      </c>
      <c r="B44" s="237" t="str">
        <f>'t1'!B44</f>
        <v>028000</v>
      </c>
      <c r="C44" s="241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36">
        <f t="shared" si="0"/>
        <v>0</v>
      </c>
    </row>
    <row r="45" spans="1:47" ht="12" customHeight="1" x14ac:dyDescent="0.2">
      <c r="A45" s="34" t="str">
        <f>'t1'!A45</f>
        <v>POSIZIONE ECONOMICA A3</v>
      </c>
      <c r="B45" s="237" t="str">
        <f>'t1'!B45</f>
        <v>027000</v>
      </c>
      <c r="C45" s="241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36">
        <f t="shared" si="0"/>
        <v>0</v>
      </c>
    </row>
    <row r="46" spans="1:47" ht="12" customHeight="1" x14ac:dyDescent="0.2">
      <c r="A46" s="34" t="str">
        <f>'t1'!A46</f>
        <v>POSIZIONE ECONOMICA A2</v>
      </c>
      <c r="B46" s="237" t="str">
        <f>'t1'!B46</f>
        <v>025000</v>
      </c>
      <c r="C46" s="241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36">
        <f t="shared" si="0"/>
        <v>0</v>
      </c>
    </row>
    <row r="47" spans="1:47" ht="12" customHeight="1" x14ac:dyDescent="0.2">
      <c r="A47" s="34" t="str">
        <f>'t1'!A47</f>
        <v>POSIZIONE ECONOMICA A1</v>
      </c>
      <c r="B47" s="237" t="str">
        <f>'t1'!B47</f>
        <v>0A1000</v>
      </c>
      <c r="C47" s="241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36">
        <f t="shared" si="0"/>
        <v>0</v>
      </c>
    </row>
    <row r="48" spans="1:47" ht="12" customHeight="1" x14ac:dyDescent="0.2">
      <c r="A48" s="34" t="str">
        <f>'t1'!A48</f>
        <v>CONTRATTISTI (a)</v>
      </c>
      <c r="B48" s="237" t="str">
        <f>'t1'!B48</f>
        <v>000061</v>
      </c>
      <c r="C48" s="241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36">
        <f>SUM(C48:AT48)</f>
        <v>0</v>
      </c>
    </row>
    <row r="49" spans="1:49" ht="12" customHeight="1" thickBot="1" x14ac:dyDescent="0.25">
      <c r="A49" s="34" t="str">
        <f>'t1'!A49</f>
        <v>COLLABORATORE A T.D. ART. 90 TUEL (b)</v>
      </c>
      <c r="B49" s="237" t="str">
        <f>'t1'!B49</f>
        <v>000096</v>
      </c>
      <c r="C49" s="241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36">
        <f t="shared" si="0"/>
        <v>0</v>
      </c>
    </row>
    <row r="50" spans="1:49" s="248" customFormat="1" ht="17.25" customHeight="1" thickTop="1" thickBot="1" x14ac:dyDescent="0.25">
      <c r="A50" s="243" t="s">
        <v>148</v>
      </c>
      <c r="B50" s="244"/>
      <c r="C50" s="245">
        <f t="shared" ref="C50:AU50" si="1">SUM(C6:C49)</f>
        <v>0</v>
      </c>
      <c r="D50" s="246">
        <f t="shared" si="1"/>
        <v>0</v>
      </c>
      <c r="E50" s="246">
        <f t="shared" si="1"/>
        <v>0</v>
      </c>
      <c r="F50" s="246">
        <f t="shared" si="1"/>
        <v>0</v>
      </c>
      <c r="G50" s="246">
        <f t="shared" si="1"/>
        <v>0</v>
      </c>
      <c r="H50" s="246">
        <f t="shared" si="1"/>
        <v>0</v>
      </c>
      <c r="I50" s="246">
        <f t="shared" si="1"/>
        <v>0</v>
      </c>
      <c r="J50" s="246">
        <f t="shared" si="1"/>
        <v>0</v>
      </c>
      <c r="K50" s="246">
        <f t="shared" si="1"/>
        <v>0</v>
      </c>
      <c r="L50" s="246">
        <f t="shared" si="1"/>
        <v>0</v>
      </c>
      <c r="M50" s="246">
        <f t="shared" si="1"/>
        <v>0</v>
      </c>
      <c r="N50" s="246">
        <f t="shared" si="1"/>
        <v>3</v>
      </c>
      <c r="O50" s="246">
        <f t="shared" si="1"/>
        <v>0</v>
      </c>
      <c r="P50" s="246">
        <f t="shared" si="1"/>
        <v>1</v>
      </c>
      <c r="Q50" s="246">
        <f t="shared" si="1"/>
        <v>4</v>
      </c>
      <c r="R50" s="246">
        <f t="shared" si="1"/>
        <v>0</v>
      </c>
      <c r="S50" s="246">
        <f t="shared" si="1"/>
        <v>0</v>
      </c>
      <c r="T50" s="246">
        <f t="shared" si="1"/>
        <v>0</v>
      </c>
      <c r="U50" s="246">
        <f t="shared" si="1"/>
        <v>0</v>
      </c>
      <c r="V50" s="246">
        <f t="shared" si="1"/>
        <v>0</v>
      </c>
      <c r="W50" s="246">
        <f t="shared" si="1"/>
        <v>3</v>
      </c>
      <c r="X50" s="246">
        <f t="shared" si="1"/>
        <v>0</v>
      </c>
      <c r="Y50" s="246">
        <f t="shared" si="1"/>
        <v>0</v>
      </c>
      <c r="Z50" s="246">
        <f t="shared" si="1"/>
        <v>0</v>
      </c>
      <c r="AA50" s="246">
        <f t="shared" si="1"/>
        <v>0</v>
      </c>
      <c r="AB50" s="246">
        <f t="shared" si="1"/>
        <v>0</v>
      </c>
      <c r="AC50" s="246">
        <f t="shared" si="1"/>
        <v>2</v>
      </c>
      <c r="AD50" s="246">
        <f t="shared" si="1"/>
        <v>0</v>
      </c>
      <c r="AE50" s="246">
        <f t="shared" si="1"/>
        <v>0</v>
      </c>
      <c r="AF50" s="246">
        <f t="shared" si="1"/>
        <v>0</v>
      </c>
      <c r="AG50" s="246">
        <f t="shared" si="1"/>
        <v>0</v>
      </c>
      <c r="AH50" s="246">
        <f t="shared" si="1"/>
        <v>0</v>
      </c>
      <c r="AI50" s="246">
        <f t="shared" si="1"/>
        <v>0</v>
      </c>
      <c r="AJ50" s="246">
        <f t="shared" si="1"/>
        <v>0</v>
      </c>
      <c r="AK50" s="246">
        <f t="shared" si="1"/>
        <v>0</v>
      </c>
      <c r="AL50" s="246">
        <f t="shared" si="1"/>
        <v>0</v>
      </c>
      <c r="AM50" s="246">
        <f t="shared" si="1"/>
        <v>0</v>
      </c>
      <c r="AN50" s="246">
        <f t="shared" si="1"/>
        <v>0</v>
      </c>
      <c r="AO50" s="246">
        <f t="shared" si="1"/>
        <v>0</v>
      </c>
      <c r="AP50" s="246">
        <f t="shared" si="1"/>
        <v>0</v>
      </c>
      <c r="AQ50" s="246">
        <f t="shared" si="1"/>
        <v>0</v>
      </c>
      <c r="AR50" s="246">
        <f t="shared" si="1"/>
        <v>0</v>
      </c>
      <c r="AS50" s="246">
        <f>SUM(AS6:AS49)</f>
        <v>0</v>
      </c>
      <c r="AT50" s="246">
        <f t="shared" si="1"/>
        <v>0</v>
      </c>
      <c r="AU50" s="247">
        <f t="shared" si="1"/>
        <v>13</v>
      </c>
    </row>
    <row r="51" spans="1:49" ht="17.25" customHeight="1" x14ac:dyDescent="0.2"/>
    <row r="61" spans="1:49" x14ac:dyDescent="0.2">
      <c r="AW61" s="249"/>
    </row>
  </sheetData>
  <sheetProtection password="EA98" sheet="1" formatColumns="0" selectLockedCells="1"/>
  <mergeCells count="4">
    <mergeCell ref="A1:AT1"/>
    <mergeCell ref="AF2:AU2"/>
    <mergeCell ref="C3:AT3"/>
    <mergeCell ref="C4:AT4"/>
  </mergeCells>
  <printOptions horizontalCentered="1" verticalCentered="1"/>
  <pageMargins left="0" right="0" top="0.19685039370078741" bottom="0.15748031496062992" header="0.19685039370078741" footer="0.19685039370078741"/>
  <pageSetup paperSize="9" scale="7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A1:Y54"/>
  <sheetViews>
    <sheetView showGridLines="0" zoomScaleNormal="100" workbookViewId="0">
      <pane xSplit="2" ySplit="6" topLeftCell="C7" activePane="bottomRight" state="frozen"/>
      <selection activeCell="AB27" sqref="AB27"/>
      <selection pane="topRight" activeCell="AB27" sqref="AB27"/>
      <selection pane="bottomLeft" activeCell="AB27" sqref="AB27"/>
      <selection pane="bottomRight" activeCell="AB27" sqref="AB27"/>
    </sheetView>
  </sheetViews>
  <sheetFormatPr defaultColWidth="10.6640625" defaultRowHeight="11.25" x14ac:dyDescent="0.2"/>
  <cols>
    <col min="1" max="1" width="43.1640625" style="163" customWidth="1"/>
    <col min="2" max="2" width="10.6640625" style="216" customWidth="1"/>
    <col min="3" max="14" width="11.1640625" style="163" customWidth="1"/>
    <col min="15" max="18" width="9.33203125" style="163" customWidth="1"/>
    <col min="19" max="20" width="11.1640625" style="163" customWidth="1"/>
    <col min="21" max="21" width="6.6640625" style="163" hidden="1" customWidth="1"/>
    <col min="22" max="25" width="10.83203125" style="163" customWidth="1"/>
    <col min="26" max="16384" width="10.6640625" style="163"/>
  </cols>
  <sheetData>
    <row r="1" spans="1:25" s="4" customFormat="1" ht="43.5" customHeight="1" x14ac:dyDescent="0.2">
      <c r="A1" s="151" t="str">
        <f>'t1'!A1</f>
        <v>REGIONI ED AUTONOMIE LOCALI - anno 2018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/>
      <c r="T1" s="56"/>
    </row>
    <row r="2" spans="1:25" s="4" customFormat="1" ht="30" customHeight="1" thickBot="1" x14ac:dyDescent="0.25">
      <c r="A2" s="152"/>
      <c r="B2" s="153"/>
      <c r="C2" s="55"/>
      <c r="D2" s="55"/>
      <c r="E2" s="55"/>
      <c r="F2" s="55"/>
      <c r="G2" s="55"/>
      <c r="H2" s="55"/>
      <c r="I2" s="250"/>
      <c r="J2" s="55"/>
      <c r="K2" s="55"/>
      <c r="L2" s="55"/>
      <c r="M2" s="55"/>
      <c r="N2" s="154"/>
      <c r="O2" s="154"/>
      <c r="P2" s="154"/>
      <c r="Q2" s="154"/>
      <c r="R2" s="154"/>
      <c r="S2" s="154"/>
      <c r="T2" s="154"/>
    </row>
    <row r="3" spans="1:25" ht="15" customHeight="1" thickBot="1" x14ac:dyDescent="0.25">
      <c r="A3" s="155"/>
      <c r="B3" s="156"/>
      <c r="C3" s="251" t="s">
        <v>100</v>
      </c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3"/>
      <c r="V3"/>
      <c r="W3"/>
      <c r="X3"/>
      <c r="Y3"/>
    </row>
    <row r="4" spans="1:25" ht="30" customHeight="1" thickTop="1" x14ac:dyDescent="0.2">
      <c r="A4" s="164" t="s">
        <v>135</v>
      </c>
      <c r="B4" s="254" t="s">
        <v>2</v>
      </c>
      <c r="C4" s="255" t="s">
        <v>149</v>
      </c>
      <c r="D4" s="256"/>
      <c r="E4" s="255" t="s">
        <v>150</v>
      </c>
      <c r="F4" s="256"/>
      <c r="G4" s="255" t="s">
        <v>151</v>
      </c>
      <c r="H4" s="256"/>
      <c r="I4" s="255" t="s">
        <v>152</v>
      </c>
      <c r="J4" s="256"/>
      <c r="K4" s="255" t="s">
        <v>153</v>
      </c>
      <c r="L4" s="256"/>
      <c r="M4" s="255" t="s">
        <v>154</v>
      </c>
      <c r="N4" s="256"/>
      <c r="O4" s="255" t="s">
        <v>155</v>
      </c>
      <c r="P4" s="256"/>
      <c r="Q4" s="255" t="s">
        <v>156</v>
      </c>
      <c r="R4" s="256"/>
      <c r="S4" s="255" t="s">
        <v>96</v>
      </c>
      <c r="T4" s="257"/>
      <c r="V4"/>
      <c r="W4"/>
      <c r="X4"/>
      <c r="Y4"/>
    </row>
    <row r="5" spans="1:25" x14ac:dyDescent="0.2">
      <c r="A5" s="258" t="s">
        <v>141</v>
      </c>
      <c r="B5" s="254"/>
      <c r="C5" s="259" t="s">
        <v>157</v>
      </c>
      <c r="D5" s="260"/>
      <c r="E5" s="259" t="s">
        <v>158</v>
      </c>
      <c r="F5" s="260"/>
      <c r="G5" s="259" t="s">
        <v>159</v>
      </c>
      <c r="H5" s="260"/>
      <c r="I5" s="259" t="s">
        <v>160</v>
      </c>
      <c r="J5" s="260"/>
      <c r="K5" s="259" t="s">
        <v>161</v>
      </c>
      <c r="L5" s="260"/>
      <c r="M5" s="259" t="s">
        <v>162</v>
      </c>
      <c r="N5" s="260"/>
      <c r="O5" s="259" t="s">
        <v>163</v>
      </c>
      <c r="P5" s="260"/>
      <c r="Q5" s="259" t="s">
        <v>164</v>
      </c>
      <c r="R5" s="260"/>
      <c r="S5" s="259"/>
      <c r="T5" s="261"/>
      <c r="V5"/>
      <c r="W5"/>
      <c r="X5"/>
      <c r="Y5"/>
    </row>
    <row r="6" spans="1:25" ht="12" thickBot="1" x14ac:dyDescent="0.25">
      <c r="A6" s="262"/>
      <c r="B6" s="263"/>
      <c r="C6" s="264" t="s">
        <v>6</v>
      </c>
      <c r="D6" s="265" t="s">
        <v>7</v>
      </c>
      <c r="E6" s="264" t="s">
        <v>6</v>
      </c>
      <c r="F6" s="265" t="s">
        <v>7</v>
      </c>
      <c r="G6" s="264" t="s">
        <v>6</v>
      </c>
      <c r="H6" s="265" t="s">
        <v>7</v>
      </c>
      <c r="I6" s="264" t="s">
        <v>6</v>
      </c>
      <c r="J6" s="265" t="s">
        <v>7</v>
      </c>
      <c r="K6" s="264" t="s">
        <v>6</v>
      </c>
      <c r="L6" s="265" t="s">
        <v>7</v>
      </c>
      <c r="M6" s="264" t="s">
        <v>6</v>
      </c>
      <c r="N6" s="265" t="s">
        <v>7</v>
      </c>
      <c r="O6" s="264" t="s">
        <v>6</v>
      </c>
      <c r="P6" s="265" t="s">
        <v>7</v>
      </c>
      <c r="Q6" s="264" t="s">
        <v>6</v>
      </c>
      <c r="R6" s="265" t="s">
        <v>7</v>
      </c>
      <c r="S6" s="264" t="s">
        <v>6</v>
      </c>
      <c r="T6" s="266" t="s">
        <v>7</v>
      </c>
      <c r="V6"/>
      <c r="W6"/>
      <c r="X6"/>
      <c r="Y6"/>
    </row>
    <row r="7" spans="1:25" ht="12.75" customHeight="1" thickTop="1" x14ac:dyDescent="0.2">
      <c r="A7" s="34" t="str">
        <f>'t1'!A6</f>
        <v>SEGRETARIO A</v>
      </c>
      <c r="B7" s="237" t="str">
        <f>'t1'!B6</f>
        <v>0D0102</v>
      </c>
      <c r="C7" s="188"/>
      <c r="D7" s="267"/>
      <c r="E7" s="188"/>
      <c r="F7" s="267"/>
      <c r="G7" s="188"/>
      <c r="H7" s="267"/>
      <c r="I7" s="188"/>
      <c r="J7" s="267"/>
      <c r="K7" s="268"/>
      <c r="L7" s="187"/>
      <c r="M7" s="188"/>
      <c r="N7" s="267"/>
      <c r="O7" s="269"/>
      <c r="P7" s="267"/>
      <c r="Q7" s="269"/>
      <c r="R7" s="267"/>
      <c r="S7" s="270">
        <f t="shared" ref="S7:T50" si="0">SUM(C7,E7,G7,I7,K7,M7,O7,Q7)</f>
        <v>0</v>
      </c>
      <c r="T7" s="271">
        <f t="shared" si="0"/>
        <v>0</v>
      </c>
      <c r="U7" s="272">
        <f>'t1'!M6</f>
        <v>0</v>
      </c>
      <c r="V7"/>
      <c r="W7"/>
      <c r="X7"/>
      <c r="Y7"/>
    </row>
    <row r="8" spans="1:25" ht="12.75" customHeight="1" x14ac:dyDescent="0.2">
      <c r="A8" s="34" t="str">
        <f>'t1'!A7</f>
        <v>SEGRETARIO B</v>
      </c>
      <c r="B8" s="237" t="str">
        <f>'t1'!B7</f>
        <v>0D0103</v>
      </c>
      <c r="C8" s="188"/>
      <c r="D8" s="267"/>
      <c r="E8" s="188"/>
      <c r="F8" s="267"/>
      <c r="G8" s="188"/>
      <c r="H8" s="267"/>
      <c r="I8" s="188"/>
      <c r="J8" s="267"/>
      <c r="K8" s="268"/>
      <c r="L8" s="187"/>
      <c r="M8" s="188"/>
      <c r="N8" s="267"/>
      <c r="O8" s="269"/>
      <c r="P8" s="267"/>
      <c r="Q8" s="269"/>
      <c r="R8" s="267"/>
      <c r="S8" s="270">
        <f t="shared" si="0"/>
        <v>0</v>
      </c>
      <c r="T8" s="271">
        <f t="shared" si="0"/>
        <v>0</v>
      </c>
      <c r="U8" s="272">
        <f>'t1'!M7</f>
        <v>0</v>
      </c>
      <c r="V8"/>
      <c r="W8"/>
      <c r="X8"/>
      <c r="Y8"/>
    </row>
    <row r="9" spans="1:25" ht="12.75" customHeight="1" x14ac:dyDescent="0.2">
      <c r="A9" s="34" t="str">
        <f>'t1'!A8</f>
        <v>SEGRETARIO C</v>
      </c>
      <c r="B9" s="237" t="str">
        <f>'t1'!B8</f>
        <v>0D0485</v>
      </c>
      <c r="C9" s="188"/>
      <c r="D9" s="267"/>
      <c r="E9" s="188"/>
      <c r="F9" s="267"/>
      <c r="G9" s="188"/>
      <c r="H9" s="267"/>
      <c r="I9" s="188"/>
      <c r="J9" s="267"/>
      <c r="K9" s="268"/>
      <c r="L9" s="187"/>
      <c r="M9" s="188"/>
      <c r="N9" s="267"/>
      <c r="O9" s="269"/>
      <c r="P9" s="267"/>
      <c r="Q9" s="269"/>
      <c r="R9" s="267"/>
      <c r="S9" s="270">
        <f t="shared" si="0"/>
        <v>0</v>
      </c>
      <c r="T9" s="271">
        <f t="shared" si="0"/>
        <v>0</v>
      </c>
      <c r="U9" s="272">
        <f>'t1'!M8</f>
        <v>0</v>
      </c>
      <c r="V9"/>
      <c r="W9"/>
      <c r="X9"/>
      <c r="Y9"/>
    </row>
    <row r="10" spans="1:25" ht="12.75" customHeight="1" x14ac:dyDescent="0.2">
      <c r="A10" s="34" t="str">
        <f>'t1'!A9</f>
        <v>SEGRETARIO GENERALE CCIAA</v>
      </c>
      <c r="B10" s="237" t="str">
        <f>'t1'!B9</f>
        <v>0D0104</v>
      </c>
      <c r="C10" s="188"/>
      <c r="D10" s="267"/>
      <c r="E10" s="188"/>
      <c r="F10" s="267"/>
      <c r="G10" s="188"/>
      <c r="H10" s="267"/>
      <c r="I10" s="188"/>
      <c r="J10" s="267"/>
      <c r="K10" s="268"/>
      <c r="L10" s="187"/>
      <c r="M10" s="188"/>
      <c r="N10" s="267"/>
      <c r="O10" s="269"/>
      <c r="P10" s="267"/>
      <c r="Q10" s="269"/>
      <c r="R10" s="267"/>
      <c r="S10" s="270">
        <f t="shared" si="0"/>
        <v>0</v>
      </c>
      <c r="T10" s="271">
        <f t="shared" si="0"/>
        <v>0</v>
      </c>
      <c r="U10" s="272">
        <f>'t1'!M9</f>
        <v>1</v>
      </c>
      <c r="V10"/>
      <c r="W10"/>
      <c r="X10"/>
      <c r="Y10"/>
    </row>
    <row r="11" spans="1:25" ht="12.75" customHeight="1" x14ac:dyDescent="0.2">
      <c r="A11" s="34" t="str">
        <f>'t1'!A10</f>
        <v>DIRETTORE  GENERALE</v>
      </c>
      <c r="B11" s="237" t="str">
        <f>'t1'!B10</f>
        <v>0D0097</v>
      </c>
      <c r="C11" s="188"/>
      <c r="D11" s="267"/>
      <c r="E11" s="188"/>
      <c r="F11" s="267"/>
      <c r="G11" s="188"/>
      <c r="H11" s="267"/>
      <c r="I11" s="188"/>
      <c r="J11" s="267"/>
      <c r="K11" s="268"/>
      <c r="L11" s="187"/>
      <c r="M11" s="188"/>
      <c r="N11" s="267"/>
      <c r="O11" s="269"/>
      <c r="P11" s="267"/>
      <c r="Q11" s="269"/>
      <c r="R11" s="267"/>
      <c r="S11" s="270">
        <f t="shared" si="0"/>
        <v>0</v>
      </c>
      <c r="T11" s="271">
        <f t="shared" si="0"/>
        <v>0</v>
      </c>
      <c r="U11" s="272">
        <f>'t1'!M10</f>
        <v>0</v>
      </c>
      <c r="V11"/>
      <c r="W11"/>
      <c r="X11"/>
      <c r="Y11"/>
    </row>
    <row r="12" spans="1:25" ht="12.75" customHeight="1" x14ac:dyDescent="0.2">
      <c r="A12" s="34" t="str">
        <f>'t1'!A11</f>
        <v>DIRIGENTE FUORI D.O. ART.110 C.2 TUEL</v>
      </c>
      <c r="B12" s="237" t="str">
        <f>'t1'!B11</f>
        <v>0D0098</v>
      </c>
      <c r="C12" s="188"/>
      <c r="D12" s="267"/>
      <c r="E12" s="188"/>
      <c r="F12" s="267"/>
      <c r="G12" s="188"/>
      <c r="H12" s="267"/>
      <c r="I12" s="188"/>
      <c r="J12" s="267"/>
      <c r="K12" s="268"/>
      <c r="L12" s="187"/>
      <c r="M12" s="188"/>
      <c r="N12" s="267"/>
      <c r="O12" s="269"/>
      <c r="P12" s="267"/>
      <c r="Q12" s="269"/>
      <c r="R12" s="267"/>
      <c r="S12" s="270">
        <f t="shared" si="0"/>
        <v>0</v>
      </c>
      <c r="T12" s="271">
        <f t="shared" si="0"/>
        <v>0</v>
      </c>
      <c r="U12" s="272">
        <f>'t1'!M11</f>
        <v>0</v>
      </c>
      <c r="V12"/>
      <c r="W12"/>
      <c r="X12"/>
      <c r="Y12"/>
    </row>
    <row r="13" spans="1:25" ht="12.75" customHeight="1" x14ac:dyDescent="0.2">
      <c r="A13" s="34" t="str">
        <f>'t1'!A12</f>
        <v>ALTE SPECIALIZZ. FUORI D.O.ART.110 C.2 TUEL</v>
      </c>
      <c r="B13" s="237" t="str">
        <f>'t1'!B12</f>
        <v>0D0095</v>
      </c>
      <c r="C13" s="188"/>
      <c r="D13" s="267"/>
      <c r="E13" s="188"/>
      <c r="F13" s="267"/>
      <c r="G13" s="188"/>
      <c r="H13" s="267"/>
      <c r="I13" s="188"/>
      <c r="J13" s="267"/>
      <c r="K13" s="268"/>
      <c r="L13" s="187"/>
      <c r="M13" s="188"/>
      <c r="N13" s="267"/>
      <c r="O13" s="269"/>
      <c r="P13" s="267"/>
      <c r="Q13" s="269"/>
      <c r="R13" s="267"/>
      <c r="S13" s="270">
        <f t="shared" si="0"/>
        <v>0</v>
      </c>
      <c r="T13" s="271">
        <f t="shared" si="0"/>
        <v>0</v>
      </c>
      <c r="U13" s="272">
        <f>'t1'!M12</f>
        <v>0</v>
      </c>
      <c r="V13"/>
      <c r="W13"/>
      <c r="X13"/>
      <c r="Y13"/>
    </row>
    <row r="14" spans="1:25" ht="12.75" customHeight="1" x14ac:dyDescent="0.2">
      <c r="A14" s="34" t="str">
        <f>'t1'!A13</f>
        <v>DIRIGENTE A TEMPO INDETERMINATO</v>
      </c>
      <c r="B14" s="237" t="str">
        <f>'t1'!B13</f>
        <v>0D0164</v>
      </c>
      <c r="C14" s="188"/>
      <c r="D14" s="267"/>
      <c r="E14" s="188"/>
      <c r="F14" s="267"/>
      <c r="G14" s="188"/>
      <c r="H14" s="267"/>
      <c r="I14" s="188"/>
      <c r="J14" s="267"/>
      <c r="K14" s="268"/>
      <c r="L14" s="187"/>
      <c r="M14" s="188"/>
      <c r="N14" s="267"/>
      <c r="O14" s="269"/>
      <c r="P14" s="267"/>
      <c r="Q14" s="269"/>
      <c r="R14" s="267"/>
      <c r="S14" s="270">
        <f t="shared" si="0"/>
        <v>0</v>
      </c>
      <c r="T14" s="271">
        <f t="shared" si="0"/>
        <v>0</v>
      </c>
      <c r="U14" s="272">
        <f>'t1'!M13</f>
        <v>1</v>
      </c>
      <c r="V14"/>
      <c r="W14"/>
      <c r="X14"/>
      <c r="Y14"/>
    </row>
    <row r="15" spans="1:25" ht="12.75" customHeight="1" x14ac:dyDescent="0.2">
      <c r="A15" s="34" t="str">
        <f>'t1'!A14</f>
        <v>DIRIGENTE A TEMPO DETERMINATO  ART.110 C.1 TUEL</v>
      </c>
      <c r="B15" s="237" t="str">
        <f>'t1'!B14</f>
        <v>0D0165</v>
      </c>
      <c r="C15" s="188"/>
      <c r="D15" s="267"/>
      <c r="E15" s="188"/>
      <c r="F15" s="267"/>
      <c r="G15" s="188"/>
      <c r="H15" s="267"/>
      <c r="I15" s="188"/>
      <c r="J15" s="267"/>
      <c r="K15" s="268"/>
      <c r="L15" s="187"/>
      <c r="M15" s="188"/>
      <c r="N15" s="267"/>
      <c r="O15" s="269"/>
      <c r="P15" s="267"/>
      <c r="Q15" s="269"/>
      <c r="R15" s="267"/>
      <c r="S15" s="270">
        <f t="shared" si="0"/>
        <v>0</v>
      </c>
      <c r="T15" s="271">
        <f t="shared" si="0"/>
        <v>0</v>
      </c>
      <c r="U15" s="272">
        <f>'t1'!M14</f>
        <v>0</v>
      </c>
      <c r="V15"/>
      <c r="W15"/>
      <c r="X15"/>
      <c r="Y15"/>
    </row>
    <row r="16" spans="1:25" ht="12.75" customHeight="1" x14ac:dyDescent="0.2">
      <c r="A16" s="34" t="str">
        <f>'t1'!A15</f>
        <v>ALTE SPECIALIZZ. IN D.O. ART.110 C.1 TUEL</v>
      </c>
      <c r="B16" s="237" t="str">
        <f>'t1'!B15</f>
        <v>0D0I95</v>
      </c>
      <c r="C16" s="188"/>
      <c r="D16" s="267"/>
      <c r="E16" s="188"/>
      <c r="F16" s="267"/>
      <c r="G16" s="188"/>
      <c r="H16" s="267"/>
      <c r="I16" s="188"/>
      <c r="J16" s="267"/>
      <c r="K16" s="268"/>
      <c r="L16" s="187"/>
      <c r="M16" s="188"/>
      <c r="N16" s="267"/>
      <c r="O16" s="269"/>
      <c r="P16" s="267"/>
      <c r="Q16" s="269"/>
      <c r="R16" s="267"/>
      <c r="S16" s="270">
        <f t="shared" si="0"/>
        <v>0</v>
      </c>
      <c r="T16" s="271">
        <f t="shared" si="0"/>
        <v>0</v>
      </c>
      <c r="U16" s="272">
        <f>'t1'!M15</f>
        <v>0</v>
      </c>
      <c r="V16"/>
      <c r="W16"/>
      <c r="X16"/>
      <c r="Y16"/>
    </row>
    <row r="17" spans="1:25" ht="12.75" customHeight="1" x14ac:dyDescent="0.2">
      <c r="A17" s="34" t="str">
        <f>'t1'!A16</f>
        <v>POSIZIONE ECONOMICA D7</v>
      </c>
      <c r="B17" s="237" t="str">
        <f>'t1'!B16</f>
        <v>0D7000</v>
      </c>
      <c r="C17" s="188"/>
      <c r="D17" s="267"/>
      <c r="E17" s="188"/>
      <c r="F17" s="267"/>
      <c r="G17" s="188"/>
      <c r="H17" s="267"/>
      <c r="I17" s="188"/>
      <c r="J17" s="267"/>
      <c r="K17" s="268"/>
      <c r="L17" s="187"/>
      <c r="M17" s="188"/>
      <c r="N17" s="267"/>
      <c r="O17" s="269"/>
      <c r="P17" s="267"/>
      <c r="Q17" s="269"/>
      <c r="R17" s="267"/>
      <c r="S17" s="270">
        <f t="shared" si="0"/>
        <v>0</v>
      </c>
      <c r="T17" s="271">
        <f t="shared" si="0"/>
        <v>0</v>
      </c>
      <c r="U17" s="272">
        <f>'t1'!M16</f>
        <v>0</v>
      </c>
      <c r="V17"/>
      <c r="W17"/>
      <c r="X17"/>
      <c r="Y17"/>
    </row>
    <row r="18" spans="1:25" ht="12.75" customHeight="1" x14ac:dyDescent="0.2">
      <c r="A18" s="34" t="str">
        <f>'t1'!A17</f>
        <v>POSIZIONE ECONOMICA D6</v>
      </c>
      <c r="B18" s="237" t="str">
        <f>'t1'!B17</f>
        <v>099000</v>
      </c>
      <c r="C18" s="188"/>
      <c r="D18" s="267"/>
      <c r="E18" s="188"/>
      <c r="F18" s="267"/>
      <c r="G18" s="188"/>
      <c r="H18" s="267"/>
      <c r="I18" s="188"/>
      <c r="J18" s="267"/>
      <c r="K18" s="268"/>
      <c r="L18" s="187"/>
      <c r="M18" s="188"/>
      <c r="N18" s="267"/>
      <c r="O18" s="269"/>
      <c r="P18" s="267"/>
      <c r="Q18" s="269"/>
      <c r="R18" s="267"/>
      <c r="S18" s="270">
        <f t="shared" si="0"/>
        <v>0</v>
      </c>
      <c r="T18" s="271">
        <f t="shared" si="0"/>
        <v>0</v>
      </c>
      <c r="U18" s="272">
        <f>'t1'!M17</f>
        <v>1</v>
      </c>
      <c r="V18"/>
      <c r="W18"/>
      <c r="X18"/>
      <c r="Y18"/>
    </row>
    <row r="19" spans="1:25" ht="12.75" customHeight="1" x14ac:dyDescent="0.2">
      <c r="A19" s="34" t="str">
        <f>'t1'!A18</f>
        <v>POSIZIONE ECONOMICA D5</v>
      </c>
      <c r="B19" s="237" t="str">
        <f>'t1'!B18</f>
        <v>0D5000</v>
      </c>
      <c r="C19" s="188"/>
      <c r="D19" s="267"/>
      <c r="E19" s="188"/>
      <c r="F19" s="267"/>
      <c r="G19" s="188"/>
      <c r="H19" s="267"/>
      <c r="I19" s="188"/>
      <c r="J19" s="267"/>
      <c r="K19" s="268"/>
      <c r="L19" s="187"/>
      <c r="M19" s="188"/>
      <c r="N19" s="267"/>
      <c r="O19" s="269"/>
      <c r="P19" s="267"/>
      <c r="Q19" s="269"/>
      <c r="R19" s="267"/>
      <c r="S19" s="270">
        <f t="shared" si="0"/>
        <v>0</v>
      </c>
      <c r="T19" s="271">
        <f t="shared" si="0"/>
        <v>0</v>
      </c>
      <c r="U19" s="272">
        <f>'t1'!M18</f>
        <v>1</v>
      </c>
      <c r="V19"/>
      <c r="W19"/>
      <c r="X19"/>
      <c r="Y19"/>
    </row>
    <row r="20" spans="1:25" ht="12.75" customHeight="1" x14ac:dyDescent="0.2">
      <c r="A20" s="34" t="str">
        <f>'t1'!A19</f>
        <v>POSIZIONE ECONOMICA D4</v>
      </c>
      <c r="B20" s="237" t="str">
        <f>'t1'!B19</f>
        <v>0D4000</v>
      </c>
      <c r="C20" s="188"/>
      <c r="D20" s="267"/>
      <c r="E20" s="188"/>
      <c r="F20" s="267"/>
      <c r="G20" s="188"/>
      <c r="H20" s="267"/>
      <c r="I20" s="188"/>
      <c r="J20" s="267"/>
      <c r="K20" s="268"/>
      <c r="L20" s="187"/>
      <c r="M20" s="188"/>
      <c r="N20" s="267"/>
      <c r="O20" s="269"/>
      <c r="P20" s="267"/>
      <c r="Q20" s="269"/>
      <c r="R20" s="267"/>
      <c r="S20" s="270">
        <f t="shared" si="0"/>
        <v>0</v>
      </c>
      <c r="T20" s="271">
        <f t="shared" si="0"/>
        <v>0</v>
      </c>
      <c r="U20" s="272">
        <f>'t1'!M19</f>
        <v>1</v>
      </c>
      <c r="V20"/>
      <c r="W20"/>
      <c r="X20"/>
      <c r="Y20"/>
    </row>
    <row r="21" spans="1:25" ht="12.75" customHeight="1" x14ac:dyDescent="0.2">
      <c r="A21" s="34" t="str">
        <f>'t1'!A20</f>
        <v>POSIZIONE ECONOMICA D3</v>
      </c>
      <c r="B21" s="237" t="str">
        <f>'t1'!B20</f>
        <v>050000</v>
      </c>
      <c r="C21" s="188"/>
      <c r="D21" s="267"/>
      <c r="E21" s="188"/>
      <c r="F21" s="267"/>
      <c r="G21" s="188"/>
      <c r="H21" s="267"/>
      <c r="I21" s="188"/>
      <c r="J21" s="267"/>
      <c r="K21" s="268"/>
      <c r="L21" s="187"/>
      <c r="M21" s="188"/>
      <c r="N21" s="267"/>
      <c r="O21" s="269"/>
      <c r="P21" s="267"/>
      <c r="Q21" s="269"/>
      <c r="R21" s="267"/>
      <c r="S21" s="270">
        <f t="shared" si="0"/>
        <v>0</v>
      </c>
      <c r="T21" s="271">
        <f t="shared" si="0"/>
        <v>0</v>
      </c>
      <c r="U21" s="272">
        <f>'t1'!M20</f>
        <v>1</v>
      </c>
      <c r="V21"/>
      <c r="W21"/>
      <c r="X21"/>
      <c r="Y21"/>
    </row>
    <row r="22" spans="1:25" ht="12.75" customHeight="1" x14ac:dyDescent="0.2">
      <c r="A22" s="34" t="str">
        <f>'t1'!A21</f>
        <v>POSIZIONE ECONOMICA D2</v>
      </c>
      <c r="B22" s="237" t="str">
        <f>'t1'!B21</f>
        <v>049000</v>
      </c>
      <c r="C22" s="188"/>
      <c r="D22" s="267"/>
      <c r="E22" s="188"/>
      <c r="F22" s="267"/>
      <c r="G22" s="188"/>
      <c r="H22" s="267"/>
      <c r="I22" s="188"/>
      <c r="J22" s="267"/>
      <c r="K22" s="268"/>
      <c r="L22" s="187"/>
      <c r="M22" s="188"/>
      <c r="N22" s="267"/>
      <c r="O22" s="269"/>
      <c r="P22" s="267"/>
      <c r="Q22" s="269"/>
      <c r="R22" s="267"/>
      <c r="S22" s="270">
        <f t="shared" si="0"/>
        <v>0</v>
      </c>
      <c r="T22" s="271">
        <f t="shared" si="0"/>
        <v>0</v>
      </c>
      <c r="U22" s="272">
        <f>'t1'!M21</f>
        <v>1</v>
      </c>
      <c r="V22"/>
      <c r="W22"/>
      <c r="X22"/>
      <c r="Y22"/>
    </row>
    <row r="23" spans="1:25" ht="12.75" customHeight="1" x14ac:dyDescent="0.2">
      <c r="A23" s="34" t="str">
        <f>'t1'!A22</f>
        <v>POSIZIONE ECONOMICA D1</v>
      </c>
      <c r="B23" s="237" t="str">
        <f>'t1'!B22</f>
        <v>0D1000</v>
      </c>
      <c r="C23" s="188"/>
      <c r="D23" s="267"/>
      <c r="E23" s="188"/>
      <c r="F23" s="267"/>
      <c r="G23" s="188"/>
      <c r="H23" s="267"/>
      <c r="I23" s="188"/>
      <c r="J23" s="267"/>
      <c r="K23" s="268"/>
      <c r="L23" s="187"/>
      <c r="M23" s="188"/>
      <c r="N23" s="267"/>
      <c r="O23" s="269"/>
      <c r="P23" s="267"/>
      <c r="Q23" s="269"/>
      <c r="R23" s="267"/>
      <c r="S23" s="270">
        <f t="shared" si="0"/>
        <v>0</v>
      </c>
      <c r="T23" s="271">
        <f t="shared" si="0"/>
        <v>0</v>
      </c>
      <c r="U23" s="272">
        <f>'t1'!M22</f>
        <v>0</v>
      </c>
      <c r="V23"/>
      <c r="W23"/>
      <c r="X23"/>
      <c r="Y23"/>
    </row>
    <row r="24" spans="1:25" ht="12.75" customHeight="1" x14ac:dyDescent="0.2">
      <c r="A24" s="34" t="str">
        <f>'t1'!A23</f>
        <v>POSIZIONE ECONOMICA C6</v>
      </c>
      <c r="B24" s="237" t="str">
        <f>'t1'!B23</f>
        <v>097000</v>
      </c>
      <c r="C24" s="188"/>
      <c r="D24" s="267"/>
      <c r="E24" s="188"/>
      <c r="F24" s="267"/>
      <c r="G24" s="188"/>
      <c r="H24" s="267"/>
      <c r="I24" s="188"/>
      <c r="J24" s="267"/>
      <c r="K24" s="268"/>
      <c r="L24" s="187"/>
      <c r="M24" s="188"/>
      <c r="N24" s="267"/>
      <c r="O24" s="269"/>
      <c r="P24" s="267"/>
      <c r="Q24" s="269"/>
      <c r="R24" s="267"/>
      <c r="S24" s="270">
        <f t="shared" si="0"/>
        <v>0</v>
      </c>
      <c r="T24" s="271">
        <f t="shared" si="0"/>
        <v>0</v>
      </c>
      <c r="U24" s="272">
        <f>'t1'!M23</f>
        <v>0</v>
      </c>
      <c r="V24"/>
      <c r="W24"/>
      <c r="X24"/>
      <c r="Y24"/>
    </row>
    <row r="25" spans="1:25" ht="12.75" customHeight="1" x14ac:dyDescent="0.2">
      <c r="A25" s="34" t="str">
        <f>'t1'!A24</f>
        <v>POSIZIONE ECONOMICA C5</v>
      </c>
      <c r="B25" s="237" t="str">
        <f>'t1'!B24</f>
        <v>046000</v>
      </c>
      <c r="C25" s="188"/>
      <c r="D25" s="267"/>
      <c r="E25" s="188"/>
      <c r="F25" s="267"/>
      <c r="G25" s="188"/>
      <c r="H25" s="267"/>
      <c r="I25" s="188"/>
      <c r="J25" s="267"/>
      <c r="K25" s="268"/>
      <c r="L25" s="187"/>
      <c r="M25" s="188"/>
      <c r="N25" s="267"/>
      <c r="O25" s="269"/>
      <c r="P25" s="267"/>
      <c r="Q25" s="269"/>
      <c r="R25" s="267"/>
      <c r="S25" s="270">
        <f t="shared" si="0"/>
        <v>0</v>
      </c>
      <c r="T25" s="271">
        <f t="shared" si="0"/>
        <v>0</v>
      </c>
      <c r="U25" s="272">
        <f>'t1'!M24</f>
        <v>1</v>
      </c>
      <c r="V25"/>
      <c r="W25"/>
      <c r="X25"/>
      <c r="Y25"/>
    </row>
    <row r="26" spans="1:25" ht="12.75" customHeight="1" x14ac:dyDescent="0.2">
      <c r="A26" s="34" t="str">
        <f>'t1'!A25</f>
        <v>POSIZIONE ECONOMICA C4</v>
      </c>
      <c r="B26" s="237" t="str">
        <f>'t1'!B25</f>
        <v>045000</v>
      </c>
      <c r="C26" s="188"/>
      <c r="D26" s="267"/>
      <c r="E26" s="188"/>
      <c r="F26" s="267"/>
      <c r="G26" s="188"/>
      <c r="H26" s="267"/>
      <c r="I26" s="188"/>
      <c r="J26" s="267"/>
      <c r="K26" s="268"/>
      <c r="L26" s="187"/>
      <c r="M26" s="188"/>
      <c r="N26" s="267"/>
      <c r="O26" s="269"/>
      <c r="P26" s="267"/>
      <c r="Q26" s="269"/>
      <c r="R26" s="267"/>
      <c r="S26" s="270">
        <f t="shared" si="0"/>
        <v>0</v>
      </c>
      <c r="T26" s="271">
        <f t="shared" si="0"/>
        <v>0</v>
      </c>
      <c r="U26" s="272">
        <f>'t1'!M25</f>
        <v>1</v>
      </c>
      <c r="V26"/>
      <c r="W26"/>
      <c r="X26"/>
      <c r="Y26"/>
    </row>
    <row r="27" spans="1:25" ht="12.75" customHeight="1" x14ac:dyDescent="0.2">
      <c r="A27" s="34" t="str">
        <f>'t1'!A26</f>
        <v>POSIZIONE ECONOMICA C3</v>
      </c>
      <c r="B27" s="237" t="str">
        <f>'t1'!B26</f>
        <v>043000</v>
      </c>
      <c r="C27" s="188"/>
      <c r="D27" s="267"/>
      <c r="E27" s="188"/>
      <c r="F27" s="267"/>
      <c r="G27" s="188"/>
      <c r="H27" s="267"/>
      <c r="I27" s="188"/>
      <c r="J27" s="267"/>
      <c r="K27" s="268"/>
      <c r="L27" s="187"/>
      <c r="M27" s="188"/>
      <c r="N27" s="267"/>
      <c r="O27" s="269"/>
      <c r="P27" s="267"/>
      <c r="Q27" s="269"/>
      <c r="R27" s="267"/>
      <c r="S27" s="270">
        <f t="shared" si="0"/>
        <v>0</v>
      </c>
      <c r="T27" s="271">
        <f t="shared" si="0"/>
        <v>0</v>
      </c>
      <c r="U27" s="272">
        <f>'t1'!M26</f>
        <v>1</v>
      </c>
      <c r="V27"/>
      <c r="W27"/>
      <c r="X27"/>
      <c r="Y27"/>
    </row>
    <row r="28" spans="1:25" ht="12.75" customHeight="1" x14ac:dyDescent="0.2">
      <c r="A28" s="34" t="str">
        <f>'t1'!A27</f>
        <v>POSIZIONE ECONOMICA C2</v>
      </c>
      <c r="B28" s="237" t="str">
        <f>'t1'!B27</f>
        <v>042000</v>
      </c>
      <c r="C28" s="188"/>
      <c r="D28" s="267"/>
      <c r="E28" s="188"/>
      <c r="F28" s="267"/>
      <c r="G28" s="188"/>
      <c r="H28" s="267"/>
      <c r="I28" s="188"/>
      <c r="J28" s="267"/>
      <c r="K28" s="268"/>
      <c r="L28" s="187"/>
      <c r="M28" s="188"/>
      <c r="N28" s="267"/>
      <c r="O28" s="269"/>
      <c r="P28" s="267"/>
      <c r="Q28" s="269"/>
      <c r="R28" s="267"/>
      <c r="S28" s="270">
        <f t="shared" si="0"/>
        <v>0</v>
      </c>
      <c r="T28" s="271">
        <f t="shared" si="0"/>
        <v>0</v>
      </c>
      <c r="U28" s="272">
        <f>'t1'!M27</f>
        <v>0</v>
      </c>
      <c r="V28"/>
      <c r="W28"/>
      <c r="X28"/>
      <c r="Y28"/>
    </row>
    <row r="29" spans="1:25" ht="12.75" customHeight="1" x14ac:dyDescent="0.2">
      <c r="A29" s="34" t="str">
        <f>'t1'!A28</f>
        <v>POSIZIONE ECONOMICA C1</v>
      </c>
      <c r="B29" s="237" t="str">
        <f>'t1'!B28</f>
        <v>0C1000</v>
      </c>
      <c r="C29" s="188"/>
      <c r="D29" s="267"/>
      <c r="E29" s="188"/>
      <c r="F29" s="267"/>
      <c r="G29" s="188"/>
      <c r="H29" s="267"/>
      <c r="I29" s="188"/>
      <c r="J29" s="267"/>
      <c r="K29" s="268"/>
      <c r="L29" s="187"/>
      <c r="M29" s="188"/>
      <c r="N29" s="267"/>
      <c r="O29" s="269"/>
      <c r="P29" s="267"/>
      <c r="Q29" s="269"/>
      <c r="R29" s="267"/>
      <c r="S29" s="270">
        <f t="shared" si="0"/>
        <v>0</v>
      </c>
      <c r="T29" s="271">
        <f t="shared" si="0"/>
        <v>0</v>
      </c>
      <c r="U29" s="272">
        <f>'t1'!M28</f>
        <v>0</v>
      </c>
      <c r="V29"/>
      <c r="W29"/>
      <c r="X29"/>
      <c r="Y29"/>
    </row>
    <row r="30" spans="1:25" ht="12.75" customHeight="1" x14ac:dyDescent="0.2">
      <c r="A30" s="34" t="str">
        <f>'t1'!A29</f>
        <v>POSIZIONE ECONOMICA B8</v>
      </c>
      <c r="B30" s="237" t="str">
        <f>'t1'!B29</f>
        <v>0B8000</v>
      </c>
      <c r="C30" s="188"/>
      <c r="D30" s="267"/>
      <c r="E30" s="188"/>
      <c r="F30" s="267"/>
      <c r="G30" s="188"/>
      <c r="H30" s="267"/>
      <c r="I30" s="188"/>
      <c r="J30" s="267"/>
      <c r="K30" s="268"/>
      <c r="L30" s="187"/>
      <c r="M30" s="188"/>
      <c r="N30" s="267"/>
      <c r="O30" s="269"/>
      <c r="P30" s="267"/>
      <c r="Q30" s="269"/>
      <c r="R30" s="267"/>
      <c r="S30" s="270">
        <f t="shared" si="0"/>
        <v>0</v>
      </c>
      <c r="T30" s="271">
        <f t="shared" si="0"/>
        <v>0</v>
      </c>
      <c r="U30" s="272">
        <f>'t1'!M29</f>
        <v>0</v>
      </c>
      <c r="V30"/>
      <c r="W30"/>
      <c r="X30"/>
      <c r="Y30"/>
    </row>
    <row r="31" spans="1:25" ht="12.75" customHeight="1" x14ac:dyDescent="0.2">
      <c r="A31" s="34" t="str">
        <f>'t1'!A30</f>
        <v xml:space="preserve">POSIZ. ECON. B7 - PROFILO ACCESSO B3  </v>
      </c>
      <c r="B31" s="237" t="str">
        <f>'t1'!B30</f>
        <v>0B7A00</v>
      </c>
      <c r="C31" s="188"/>
      <c r="D31" s="267"/>
      <c r="E31" s="188">
        <v>1</v>
      </c>
      <c r="F31" s="267"/>
      <c r="G31" s="188"/>
      <c r="H31" s="267"/>
      <c r="I31" s="188"/>
      <c r="J31" s="267"/>
      <c r="K31" s="268"/>
      <c r="L31" s="187"/>
      <c r="M31" s="188"/>
      <c r="N31" s="267"/>
      <c r="O31" s="269"/>
      <c r="P31" s="267"/>
      <c r="Q31" s="269"/>
      <c r="R31" s="267"/>
      <c r="S31" s="270">
        <f t="shared" si="0"/>
        <v>1</v>
      </c>
      <c r="T31" s="271">
        <f t="shared" si="0"/>
        <v>0</v>
      </c>
      <c r="U31" s="272">
        <f>'t1'!M30</f>
        <v>1</v>
      </c>
      <c r="V31"/>
      <c r="W31"/>
      <c r="X31"/>
      <c r="Y31"/>
    </row>
    <row r="32" spans="1:25" ht="12.75" customHeight="1" x14ac:dyDescent="0.2">
      <c r="A32" s="34" t="str">
        <f>'t1'!A31</f>
        <v>POSIZ. ECON. B7 - PROFILO  ACCESSO B1</v>
      </c>
      <c r="B32" s="237" t="str">
        <f>'t1'!B31</f>
        <v>0B7000</v>
      </c>
      <c r="C32" s="188"/>
      <c r="D32" s="267"/>
      <c r="E32" s="188"/>
      <c r="F32" s="267">
        <v>1</v>
      </c>
      <c r="G32" s="188"/>
      <c r="H32" s="267"/>
      <c r="I32" s="188"/>
      <c r="J32" s="267"/>
      <c r="K32" s="268"/>
      <c r="L32" s="187"/>
      <c r="M32" s="188"/>
      <c r="N32" s="267"/>
      <c r="O32" s="269"/>
      <c r="P32" s="267"/>
      <c r="Q32" s="269"/>
      <c r="R32" s="267"/>
      <c r="S32" s="270">
        <f t="shared" si="0"/>
        <v>0</v>
      </c>
      <c r="T32" s="271">
        <f t="shared" si="0"/>
        <v>1</v>
      </c>
      <c r="U32" s="272">
        <f>'t1'!M31</f>
        <v>1</v>
      </c>
      <c r="V32"/>
      <c r="W32"/>
      <c r="X32"/>
      <c r="Y32"/>
    </row>
    <row r="33" spans="1:25" ht="12.75" customHeight="1" x14ac:dyDescent="0.2">
      <c r="A33" s="34" t="str">
        <f>'t1'!A32</f>
        <v xml:space="preserve">POSIZ.ECON. B6 PROFILI ACCESSO B3 </v>
      </c>
      <c r="B33" s="237" t="str">
        <f>'t1'!B32</f>
        <v>038490</v>
      </c>
      <c r="C33" s="188"/>
      <c r="D33" s="267"/>
      <c r="E33" s="188"/>
      <c r="F33" s="267"/>
      <c r="G33" s="188"/>
      <c r="H33" s="267"/>
      <c r="I33" s="188"/>
      <c r="J33" s="267"/>
      <c r="K33" s="268"/>
      <c r="L33" s="187"/>
      <c r="M33" s="188"/>
      <c r="N33" s="267"/>
      <c r="O33" s="269"/>
      <c r="P33" s="267"/>
      <c r="Q33" s="269">
        <v>1</v>
      </c>
      <c r="R33" s="267"/>
      <c r="S33" s="270">
        <f t="shared" si="0"/>
        <v>1</v>
      </c>
      <c r="T33" s="271">
        <f t="shared" si="0"/>
        <v>0</v>
      </c>
      <c r="U33" s="272">
        <f>'t1'!M32</f>
        <v>1</v>
      </c>
      <c r="V33"/>
      <c r="W33"/>
      <c r="X33"/>
      <c r="Y33"/>
    </row>
    <row r="34" spans="1:25" ht="12.75" customHeight="1" x14ac:dyDescent="0.2">
      <c r="A34" s="34" t="str">
        <f>'t1'!A33</f>
        <v>POSIZ.ECON. B6 PROFILI ACCESSO B1</v>
      </c>
      <c r="B34" s="237" t="str">
        <f>'t1'!B33</f>
        <v>038491</v>
      </c>
      <c r="C34" s="188"/>
      <c r="D34" s="267"/>
      <c r="E34" s="188"/>
      <c r="F34" s="267"/>
      <c r="G34" s="188"/>
      <c r="H34" s="267"/>
      <c r="I34" s="188"/>
      <c r="J34" s="267"/>
      <c r="K34" s="268"/>
      <c r="L34" s="187"/>
      <c r="M34" s="188"/>
      <c r="N34" s="267"/>
      <c r="O34" s="269"/>
      <c r="P34" s="267"/>
      <c r="Q34" s="269"/>
      <c r="R34" s="267"/>
      <c r="S34" s="270">
        <f t="shared" si="0"/>
        <v>0</v>
      </c>
      <c r="T34" s="271">
        <f t="shared" si="0"/>
        <v>0</v>
      </c>
      <c r="U34" s="272">
        <f>'t1'!M33</f>
        <v>0</v>
      </c>
      <c r="V34"/>
      <c r="W34"/>
      <c r="X34"/>
      <c r="Y34"/>
    </row>
    <row r="35" spans="1:25" ht="12.75" customHeight="1" x14ac:dyDescent="0.2">
      <c r="A35" s="34" t="str">
        <f>'t1'!A34</f>
        <v>POSIZ.ECON. B5 PROFILI ACCESSO B3 -</v>
      </c>
      <c r="B35" s="237" t="str">
        <f>'t1'!B34</f>
        <v>037492</v>
      </c>
      <c r="C35" s="188"/>
      <c r="D35" s="267"/>
      <c r="E35" s="188"/>
      <c r="F35" s="267"/>
      <c r="G35" s="188"/>
      <c r="H35" s="267"/>
      <c r="I35" s="188"/>
      <c r="J35" s="267"/>
      <c r="K35" s="268"/>
      <c r="L35" s="187"/>
      <c r="M35" s="188"/>
      <c r="N35" s="267"/>
      <c r="O35" s="269"/>
      <c r="P35" s="267"/>
      <c r="Q35" s="269"/>
      <c r="R35" s="267">
        <v>1</v>
      </c>
      <c r="S35" s="270">
        <f t="shared" si="0"/>
        <v>0</v>
      </c>
      <c r="T35" s="271">
        <f t="shared" si="0"/>
        <v>1</v>
      </c>
      <c r="U35" s="272">
        <f>'t1'!M34</f>
        <v>0</v>
      </c>
      <c r="V35"/>
      <c r="W35"/>
      <c r="X35"/>
      <c r="Y35"/>
    </row>
    <row r="36" spans="1:25" ht="12.75" customHeight="1" x14ac:dyDescent="0.2">
      <c r="A36" s="34" t="str">
        <f>'t1'!A35</f>
        <v>POSIZ.ECON. B5 PROFILI ACCESSO B1</v>
      </c>
      <c r="B36" s="237" t="str">
        <f>'t1'!B35</f>
        <v>037493</v>
      </c>
      <c r="C36" s="188"/>
      <c r="D36" s="267"/>
      <c r="E36" s="188"/>
      <c r="F36" s="267"/>
      <c r="G36" s="188"/>
      <c r="H36" s="267"/>
      <c r="I36" s="188"/>
      <c r="J36" s="267"/>
      <c r="K36" s="268"/>
      <c r="L36" s="187"/>
      <c r="M36" s="188"/>
      <c r="N36" s="267"/>
      <c r="O36" s="269"/>
      <c r="P36" s="267"/>
      <c r="Q36" s="269"/>
      <c r="R36" s="267"/>
      <c r="S36" s="270">
        <f t="shared" si="0"/>
        <v>0</v>
      </c>
      <c r="T36" s="271">
        <f t="shared" si="0"/>
        <v>0</v>
      </c>
      <c r="U36" s="272">
        <f>'t1'!M35</f>
        <v>1</v>
      </c>
      <c r="V36"/>
      <c r="W36"/>
      <c r="X36"/>
      <c r="Y36"/>
    </row>
    <row r="37" spans="1:25" ht="12.75" customHeight="1" x14ac:dyDescent="0.2">
      <c r="A37" s="34" t="str">
        <f>'t1'!A36</f>
        <v xml:space="preserve">POSIZ.ECON. B4 PROFILI ACCESSO B3 </v>
      </c>
      <c r="B37" s="237" t="str">
        <f>'t1'!B36</f>
        <v>036494</v>
      </c>
      <c r="C37" s="188"/>
      <c r="D37" s="267"/>
      <c r="E37" s="188"/>
      <c r="F37" s="267"/>
      <c r="G37" s="188"/>
      <c r="H37" s="267"/>
      <c r="I37" s="188"/>
      <c r="J37" s="267"/>
      <c r="K37" s="268"/>
      <c r="L37" s="187"/>
      <c r="M37" s="188"/>
      <c r="N37" s="267"/>
      <c r="O37" s="269"/>
      <c r="P37" s="267"/>
      <c r="Q37" s="269"/>
      <c r="R37" s="267"/>
      <c r="S37" s="270">
        <f t="shared" si="0"/>
        <v>0</v>
      </c>
      <c r="T37" s="271">
        <f t="shared" si="0"/>
        <v>0</v>
      </c>
      <c r="U37" s="272">
        <f>'t1'!M36</f>
        <v>0</v>
      </c>
      <c r="V37"/>
      <c r="W37"/>
      <c r="X37"/>
      <c r="Y37"/>
    </row>
    <row r="38" spans="1:25" ht="12.75" customHeight="1" x14ac:dyDescent="0.2">
      <c r="A38" s="34" t="str">
        <f>'t1'!A37</f>
        <v>POSIZ.ECON. B4 PROFILI ACCESSO B1</v>
      </c>
      <c r="B38" s="237" t="str">
        <f>'t1'!B37</f>
        <v>036495</v>
      </c>
      <c r="C38" s="188"/>
      <c r="D38" s="267"/>
      <c r="E38" s="188"/>
      <c r="F38" s="267"/>
      <c r="G38" s="188"/>
      <c r="H38" s="267"/>
      <c r="I38" s="188"/>
      <c r="J38" s="267"/>
      <c r="K38" s="268"/>
      <c r="L38" s="187"/>
      <c r="M38" s="188"/>
      <c r="N38" s="267"/>
      <c r="O38" s="269"/>
      <c r="P38" s="267"/>
      <c r="Q38" s="269"/>
      <c r="R38" s="267"/>
      <c r="S38" s="270">
        <f t="shared" si="0"/>
        <v>0</v>
      </c>
      <c r="T38" s="271">
        <f t="shared" si="0"/>
        <v>0</v>
      </c>
      <c r="U38" s="272">
        <f>'t1'!M37</f>
        <v>1</v>
      </c>
      <c r="V38"/>
      <c r="W38"/>
      <c r="X38"/>
      <c r="Y38"/>
    </row>
    <row r="39" spans="1:25" ht="12.75" customHeight="1" x14ac:dyDescent="0.2">
      <c r="A39" s="34" t="str">
        <f>'t1'!A38</f>
        <v>POSIZIONE ECONOMICA DI ACCESSO B3</v>
      </c>
      <c r="B39" s="237" t="str">
        <f>'t1'!B38</f>
        <v>055000</v>
      </c>
      <c r="C39" s="188"/>
      <c r="D39" s="267"/>
      <c r="E39" s="188"/>
      <c r="F39" s="267"/>
      <c r="G39" s="188"/>
      <c r="H39" s="267"/>
      <c r="I39" s="188"/>
      <c r="J39" s="267"/>
      <c r="K39" s="268"/>
      <c r="L39" s="187"/>
      <c r="M39" s="188"/>
      <c r="N39" s="267"/>
      <c r="O39" s="269"/>
      <c r="P39" s="267"/>
      <c r="Q39" s="269"/>
      <c r="R39" s="267"/>
      <c r="S39" s="270">
        <f t="shared" si="0"/>
        <v>0</v>
      </c>
      <c r="T39" s="271">
        <f t="shared" si="0"/>
        <v>0</v>
      </c>
      <c r="U39" s="272">
        <f>'t1'!M38</f>
        <v>0</v>
      </c>
      <c r="V39"/>
      <c r="W39"/>
      <c r="X39"/>
      <c r="Y39"/>
    </row>
    <row r="40" spans="1:25" ht="12.75" customHeight="1" x14ac:dyDescent="0.2">
      <c r="A40" s="34" t="str">
        <f>'t1'!A39</f>
        <v>POSIZIONE ECONOMICA B3</v>
      </c>
      <c r="B40" s="237" t="str">
        <f>'t1'!B39</f>
        <v>034000</v>
      </c>
      <c r="C40" s="188"/>
      <c r="D40" s="267"/>
      <c r="E40" s="188"/>
      <c r="F40" s="267"/>
      <c r="G40" s="188"/>
      <c r="H40" s="267"/>
      <c r="I40" s="188"/>
      <c r="J40" s="267"/>
      <c r="K40" s="268"/>
      <c r="L40" s="187"/>
      <c r="M40" s="188"/>
      <c r="N40" s="267"/>
      <c r="O40" s="269"/>
      <c r="P40" s="267"/>
      <c r="Q40" s="269"/>
      <c r="R40" s="267"/>
      <c r="S40" s="270">
        <f t="shared" si="0"/>
        <v>0</v>
      </c>
      <c r="T40" s="271">
        <f t="shared" si="0"/>
        <v>0</v>
      </c>
      <c r="U40" s="272">
        <f>'t1'!M39</f>
        <v>0</v>
      </c>
      <c r="V40"/>
      <c r="W40"/>
      <c r="X40"/>
      <c r="Y40"/>
    </row>
    <row r="41" spans="1:25" ht="12.75" customHeight="1" x14ac:dyDescent="0.2">
      <c r="A41" s="34" t="str">
        <f>'t1'!A40</f>
        <v>POSIZIONE ECONOMICA B2</v>
      </c>
      <c r="B41" s="237" t="str">
        <f>'t1'!B40</f>
        <v>032000</v>
      </c>
      <c r="C41" s="188"/>
      <c r="D41" s="267"/>
      <c r="E41" s="188"/>
      <c r="F41" s="267"/>
      <c r="G41" s="188"/>
      <c r="H41" s="267"/>
      <c r="I41" s="188"/>
      <c r="J41" s="267"/>
      <c r="K41" s="268"/>
      <c r="L41" s="187"/>
      <c r="M41" s="188"/>
      <c r="N41" s="267"/>
      <c r="O41" s="269"/>
      <c r="P41" s="267"/>
      <c r="Q41" s="269"/>
      <c r="R41" s="267"/>
      <c r="S41" s="270">
        <f t="shared" si="0"/>
        <v>0</v>
      </c>
      <c r="T41" s="271">
        <f t="shared" si="0"/>
        <v>0</v>
      </c>
      <c r="U41" s="272">
        <f>'t1'!M40</f>
        <v>0</v>
      </c>
      <c r="V41"/>
      <c r="W41"/>
      <c r="X41"/>
      <c r="Y41"/>
    </row>
    <row r="42" spans="1:25" ht="12.75" customHeight="1" x14ac:dyDescent="0.2">
      <c r="A42" s="34" t="str">
        <f>'t1'!A41</f>
        <v>POSIZIONE ECONOMICA DI ACCESSO B1</v>
      </c>
      <c r="B42" s="237" t="str">
        <f>'t1'!B41</f>
        <v>054000</v>
      </c>
      <c r="C42" s="188"/>
      <c r="D42" s="267"/>
      <c r="E42" s="188"/>
      <c r="F42" s="267"/>
      <c r="G42" s="188"/>
      <c r="H42" s="267"/>
      <c r="I42" s="188"/>
      <c r="J42" s="267"/>
      <c r="K42" s="268"/>
      <c r="L42" s="187"/>
      <c r="M42" s="188"/>
      <c r="N42" s="267"/>
      <c r="O42" s="269"/>
      <c r="P42" s="267"/>
      <c r="Q42" s="269"/>
      <c r="R42" s="267"/>
      <c r="S42" s="270">
        <f t="shared" si="0"/>
        <v>0</v>
      </c>
      <c r="T42" s="271">
        <f t="shared" si="0"/>
        <v>0</v>
      </c>
      <c r="U42" s="272">
        <f>'t1'!M41</f>
        <v>0</v>
      </c>
      <c r="V42"/>
      <c r="W42"/>
      <c r="X42"/>
      <c r="Y42"/>
    </row>
    <row r="43" spans="1:25" ht="12.75" customHeight="1" x14ac:dyDescent="0.2">
      <c r="A43" s="34" t="str">
        <f>'t1'!A42</f>
        <v>POSIZIONE ECONOMICA A6</v>
      </c>
      <c r="B43" s="237" t="str">
        <f>'t1'!B42</f>
        <v>0A6000</v>
      </c>
      <c r="C43" s="188"/>
      <c r="D43" s="267"/>
      <c r="E43" s="188"/>
      <c r="F43" s="267"/>
      <c r="G43" s="188"/>
      <c r="H43" s="267"/>
      <c r="I43" s="188"/>
      <c r="J43" s="267"/>
      <c r="K43" s="268"/>
      <c r="L43" s="187"/>
      <c r="M43" s="188"/>
      <c r="N43" s="267"/>
      <c r="O43" s="269"/>
      <c r="P43" s="267"/>
      <c r="Q43" s="269"/>
      <c r="R43" s="267"/>
      <c r="S43" s="270">
        <f t="shared" si="0"/>
        <v>0</v>
      </c>
      <c r="T43" s="271">
        <f t="shared" si="0"/>
        <v>0</v>
      </c>
      <c r="U43" s="272">
        <f>'t1'!M42</f>
        <v>0</v>
      </c>
      <c r="V43"/>
      <c r="W43"/>
      <c r="X43"/>
      <c r="Y43"/>
    </row>
    <row r="44" spans="1:25" ht="12.75" customHeight="1" x14ac:dyDescent="0.2">
      <c r="A44" s="34" t="str">
        <f>'t1'!A43</f>
        <v>POSIZIONE ECONOMICA A5</v>
      </c>
      <c r="B44" s="237" t="str">
        <f>'t1'!B43</f>
        <v>0A5000</v>
      </c>
      <c r="C44" s="188"/>
      <c r="D44" s="267"/>
      <c r="E44" s="188"/>
      <c r="F44" s="267"/>
      <c r="G44" s="188"/>
      <c r="H44" s="267"/>
      <c r="I44" s="188"/>
      <c r="J44" s="267"/>
      <c r="K44" s="268"/>
      <c r="L44" s="187"/>
      <c r="M44" s="188"/>
      <c r="N44" s="267"/>
      <c r="O44" s="269"/>
      <c r="P44" s="267"/>
      <c r="Q44" s="269"/>
      <c r="R44" s="267"/>
      <c r="S44" s="270">
        <f t="shared" si="0"/>
        <v>0</v>
      </c>
      <c r="T44" s="271">
        <f t="shared" si="0"/>
        <v>0</v>
      </c>
      <c r="U44" s="272">
        <f>'t1'!M43</f>
        <v>1</v>
      </c>
      <c r="V44"/>
      <c r="W44"/>
      <c r="X44"/>
      <c r="Y44"/>
    </row>
    <row r="45" spans="1:25" ht="12.75" customHeight="1" x14ac:dyDescent="0.2">
      <c r="A45" s="34" t="str">
        <f>'t1'!A44</f>
        <v>POSIZIONE ECONOMICA A4</v>
      </c>
      <c r="B45" s="237" t="str">
        <f>'t1'!B44</f>
        <v>028000</v>
      </c>
      <c r="C45" s="188"/>
      <c r="D45" s="267"/>
      <c r="E45" s="188"/>
      <c r="F45" s="267"/>
      <c r="G45" s="188"/>
      <c r="H45" s="267"/>
      <c r="I45" s="188"/>
      <c r="J45" s="267"/>
      <c r="K45" s="268"/>
      <c r="L45" s="187"/>
      <c r="M45" s="188"/>
      <c r="N45" s="267"/>
      <c r="O45" s="269"/>
      <c r="P45" s="267"/>
      <c r="Q45" s="269"/>
      <c r="R45" s="267"/>
      <c r="S45" s="270">
        <f t="shared" si="0"/>
        <v>0</v>
      </c>
      <c r="T45" s="271">
        <f t="shared" si="0"/>
        <v>0</v>
      </c>
      <c r="U45" s="272">
        <f>'t1'!M44</f>
        <v>0</v>
      </c>
      <c r="V45"/>
      <c r="W45"/>
      <c r="X45"/>
      <c r="Y45"/>
    </row>
    <row r="46" spans="1:25" ht="12.75" customHeight="1" x14ac:dyDescent="0.2">
      <c r="A46" s="34" t="str">
        <f>'t1'!A45</f>
        <v>POSIZIONE ECONOMICA A3</v>
      </c>
      <c r="B46" s="237" t="str">
        <f>'t1'!B45</f>
        <v>027000</v>
      </c>
      <c r="C46" s="188"/>
      <c r="D46" s="267"/>
      <c r="E46" s="188"/>
      <c r="F46" s="267"/>
      <c r="G46" s="188"/>
      <c r="H46" s="267"/>
      <c r="I46" s="188"/>
      <c r="J46" s="267"/>
      <c r="K46" s="268"/>
      <c r="L46" s="187"/>
      <c r="M46" s="188"/>
      <c r="N46" s="267"/>
      <c r="O46" s="269"/>
      <c r="P46" s="267"/>
      <c r="Q46" s="269"/>
      <c r="R46" s="267"/>
      <c r="S46" s="270">
        <f t="shared" si="0"/>
        <v>0</v>
      </c>
      <c r="T46" s="271">
        <f t="shared" si="0"/>
        <v>0</v>
      </c>
      <c r="U46" s="272">
        <f>'t1'!M45</f>
        <v>0</v>
      </c>
      <c r="V46"/>
      <c r="W46"/>
      <c r="X46"/>
      <c r="Y46"/>
    </row>
    <row r="47" spans="1:25" ht="12.75" customHeight="1" x14ac:dyDescent="0.2">
      <c r="A47" s="34" t="str">
        <f>'t1'!A46</f>
        <v>POSIZIONE ECONOMICA A2</v>
      </c>
      <c r="B47" s="237" t="str">
        <f>'t1'!B46</f>
        <v>025000</v>
      </c>
      <c r="C47" s="188"/>
      <c r="D47" s="267"/>
      <c r="E47" s="188"/>
      <c r="F47" s="267"/>
      <c r="G47" s="188"/>
      <c r="H47" s="267"/>
      <c r="I47" s="188"/>
      <c r="J47" s="267"/>
      <c r="K47" s="268"/>
      <c r="L47" s="187"/>
      <c r="M47" s="188"/>
      <c r="N47" s="267"/>
      <c r="O47" s="269"/>
      <c r="P47" s="267"/>
      <c r="Q47" s="269"/>
      <c r="R47" s="267"/>
      <c r="S47" s="270">
        <f t="shared" si="0"/>
        <v>0</v>
      </c>
      <c r="T47" s="271">
        <f t="shared" si="0"/>
        <v>0</v>
      </c>
      <c r="U47" s="272">
        <f>'t1'!M46</f>
        <v>0</v>
      </c>
      <c r="V47"/>
      <c r="W47"/>
      <c r="X47"/>
      <c r="Y47"/>
    </row>
    <row r="48" spans="1:25" ht="12.75" customHeight="1" x14ac:dyDescent="0.2">
      <c r="A48" s="34" t="str">
        <f>'t1'!A47</f>
        <v>POSIZIONE ECONOMICA A1</v>
      </c>
      <c r="B48" s="237" t="str">
        <f>'t1'!B47</f>
        <v>0A1000</v>
      </c>
      <c r="C48" s="188"/>
      <c r="D48" s="267"/>
      <c r="E48" s="188"/>
      <c r="F48" s="267"/>
      <c r="G48" s="188"/>
      <c r="H48" s="267"/>
      <c r="I48" s="188"/>
      <c r="J48" s="267"/>
      <c r="K48" s="268"/>
      <c r="L48" s="187"/>
      <c r="M48" s="188"/>
      <c r="N48" s="267"/>
      <c r="O48" s="269"/>
      <c r="P48" s="267"/>
      <c r="Q48" s="269"/>
      <c r="R48" s="267"/>
      <c r="S48" s="270">
        <f t="shared" si="0"/>
        <v>0</v>
      </c>
      <c r="T48" s="271">
        <f t="shared" si="0"/>
        <v>0</v>
      </c>
      <c r="U48" s="272">
        <f>'t1'!M47</f>
        <v>0</v>
      </c>
      <c r="V48"/>
      <c r="W48"/>
      <c r="X48"/>
      <c r="Y48"/>
    </row>
    <row r="49" spans="1:25" ht="12.75" customHeight="1" x14ac:dyDescent="0.2">
      <c r="A49" s="34" t="str">
        <f>'t1'!A48</f>
        <v>CONTRATTISTI (a)</v>
      </c>
      <c r="B49" s="237" t="str">
        <f>'t1'!B48</f>
        <v>000061</v>
      </c>
      <c r="C49" s="188"/>
      <c r="D49" s="267"/>
      <c r="E49" s="188"/>
      <c r="F49" s="267"/>
      <c r="G49" s="188"/>
      <c r="H49" s="267"/>
      <c r="I49" s="188"/>
      <c r="J49" s="267"/>
      <c r="K49" s="268"/>
      <c r="L49" s="187"/>
      <c r="M49" s="188"/>
      <c r="N49" s="267"/>
      <c r="O49" s="269"/>
      <c r="P49" s="267"/>
      <c r="Q49" s="269"/>
      <c r="R49" s="267"/>
      <c r="S49" s="270">
        <f t="shared" si="0"/>
        <v>0</v>
      </c>
      <c r="T49" s="271">
        <f t="shared" si="0"/>
        <v>0</v>
      </c>
      <c r="U49" s="272">
        <f>'t1'!M48</f>
        <v>0</v>
      </c>
      <c r="V49"/>
      <c r="W49"/>
      <c r="X49"/>
      <c r="Y49"/>
    </row>
    <row r="50" spans="1:25" ht="12.75" customHeight="1" thickBot="1" x14ac:dyDescent="0.25">
      <c r="A50" s="34" t="str">
        <f>'t1'!A49</f>
        <v>COLLABORATORE A T.D. ART. 90 TUEL (b)</v>
      </c>
      <c r="B50" s="237" t="str">
        <f>'t1'!B49</f>
        <v>000096</v>
      </c>
      <c r="C50" s="188"/>
      <c r="D50" s="267"/>
      <c r="E50" s="188"/>
      <c r="F50" s="267"/>
      <c r="G50" s="188"/>
      <c r="H50" s="267"/>
      <c r="I50" s="188"/>
      <c r="J50" s="267"/>
      <c r="K50" s="268"/>
      <c r="L50" s="187"/>
      <c r="M50" s="188"/>
      <c r="N50" s="267"/>
      <c r="O50" s="269"/>
      <c r="P50" s="267"/>
      <c r="Q50" s="269"/>
      <c r="R50" s="267"/>
      <c r="S50" s="270">
        <f t="shared" si="0"/>
        <v>0</v>
      </c>
      <c r="T50" s="271">
        <f t="shared" si="0"/>
        <v>0</v>
      </c>
      <c r="U50" s="272">
        <f>'t1'!M49</f>
        <v>0</v>
      </c>
      <c r="V50"/>
      <c r="W50"/>
      <c r="X50"/>
      <c r="Y50"/>
    </row>
    <row r="51" spans="1:25" ht="13.5" customHeight="1" thickTop="1" thickBot="1" x14ac:dyDescent="0.25">
      <c r="A51" s="273" t="s">
        <v>96</v>
      </c>
      <c r="B51" s="274"/>
      <c r="C51" s="275">
        <f t="shared" ref="C51:T51" si="1">SUM(C7:C50)</f>
        <v>0</v>
      </c>
      <c r="D51" s="276">
        <f t="shared" si="1"/>
        <v>0</v>
      </c>
      <c r="E51" s="275">
        <f t="shared" si="1"/>
        <v>1</v>
      </c>
      <c r="F51" s="276">
        <f t="shared" si="1"/>
        <v>1</v>
      </c>
      <c r="G51" s="275">
        <f>SUM(G7:G50)</f>
        <v>0</v>
      </c>
      <c r="H51" s="276">
        <f>SUM(H7:H50)</f>
        <v>0</v>
      </c>
      <c r="I51" s="275">
        <f t="shared" si="1"/>
        <v>0</v>
      </c>
      <c r="J51" s="276">
        <f t="shared" si="1"/>
        <v>0</v>
      </c>
      <c r="K51" s="275">
        <f>SUM(K7:K50)</f>
        <v>0</v>
      </c>
      <c r="L51" s="277">
        <f>SUM(L7:L50)</f>
        <v>0</v>
      </c>
      <c r="M51" s="275">
        <f t="shared" si="1"/>
        <v>0</v>
      </c>
      <c r="N51" s="276">
        <f t="shared" si="1"/>
        <v>0</v>
      </c>
      <c r="O51" s="275">
        <f>SUM(O7:O50)</f>
        <v>0</v>
      </c>
      <c r="P51" s="276">
        <f>SUM(P7:P50)</f>
        <v>0</v>
      </c>
      <c r="Q51" s="275">
        <f t="shared" si="1"/>
        <v>1</v>
      </c>
      <c r="R51" s="276">
        <f t="shared" si="1"/>
        <v>1</v>
      </c>
      <c r="S51" s="275">
        <f t="shared" si="1"/>
        <v>2</v>
      </c>
      <c r="T51" s="278">
        <f t="shared" si="1"/>
        <v>2</v>
      </c>
      <c r="V51"/>
      <c r="W51"/>
      <c r="X51"/>
      <c r="Y51"/>
    </row>
    <row r="52" spans="1:25" ht="18.75" customHeight="1" x14ac:dyDescent="0.2">
      <c r="A52" s="163" t="s">
        <v>165</v>
      </c>
    </row>
    <row r="53" spans="1:25" x14ac:dyDescent="0.2">
      <c r="A53" s="4" t="str">
        <f>'t1'!$A$51</f>
        <v>(a) personale a tempo indeterminato al quale viene applicato un contratto di lavoro di tipo privatistico (es.:tipografico,chimico,edile,metalmeccanico,portierato, ecc.)</v>
      </c>
      <c r="B53" s="5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25" x14ac:dyDescent="0.2">
      <c r="A54" s="4" t="str">
        <f>'t1'!$A$52</f>
        <v>(b) cfr." istruzioni generali e specifiche di comparto" e "glossario"</v>
      </c>
    </row>
  </sheetData>
  <sheetProtection password="EA98" sheet="1" formatColumns="0" selectLockedCells="1"/>
  <mergeCells count="20">
    <mergeCell ref="S4:T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1:R1"/>
    <mergeCell ref="N2:T2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A7:T50">
    <cfRule type="expression" dxfId="12" priority="1" stopIfTrue="1">
      <formula>$U7&gt;0</formula>
    </cfRule>
  </conditionalFormatting>
  <printOptions horizontalCentered="1" verticalCentered="1"/>
  <pageMargins left="0" right="0" top="0.17" bottom="0.17" header="0.19" footer="0.19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pageSetUpPr fitToPage="1"/>
  </sheetPr>
  <dimension ref="A1:Y55"/>
  <sheetViews>
    <sheetView showGridLines="0" zoomScaleNormal="100" workbookViewId="0">
      <pane xSplit="2" ySplit="6" topLeftCell="C34" activePane="bottomRight" state="frozen"/>
      <selection activeCell="AB27" sqref="AB27"/>
      <selection pane="topRight" activeCell="AB27" sqref="AB27"/>
      <selection pane="bottomLeft" activeCell="AB27" sqref="AB27"/>
      <selection pane="bottomRight" activeCell="AB27" sqref="AB27"/>
    </sheetView>
  </sheetViews>
  <sheetFormatPr defaultColWidth="10.6640625" defaultRowHeight="11.25" x14ac:dyDescent="0.2"/>
  <cols>
    <col min="1" max="1" width="43" style="215" customWidth="1"/>
    <col min="2" max="2" width="10.6640625" style="319" customWidth="1"/>
    <col min="3" max="8" width="10.83203125" style="215" customWidth="1"/>
    <col min="9" max="12" width="11.1640625" style="215" customWidth="1"/>
    <col min="13" max="22" width="10.33203125" style="215" customWidth="1"/>
    <col min="23" max="24" width="10.83203125" style="215" customWidth="1"/>
    <col min="25" max="25" width="5.83203125" style="215" hidden="1" customWidth="1"/>
    <col min="26" max="16384" width="10.6640625" style="215"/>
  </cols>
  <sheetData>
    <row r="1" spans="1:25" s="4" customFormat="1" ht="43.5" customHeight="1" x14ac:dyDescent="0.2">
      <c r="A1" s="151" t="str">
        <f>'t1'!A1</f>
        <v>REGIONI ED AUTONOMIE LOCALI - anno 2018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279"/>
      <c r="R1" s="279"/>
      <c r="S1" s="279"/>
      <c r="T1" s="279"/>
      <c r="U1" s="279"/>
      <c r="V1" s="279"/>
      <c r="W1" s="55"/>
      <c r="X1" s="56"/>
      <c r="Y1"/>
    </row>
    <row r="2" spans="1:25" ht="30" customHeight="1" thickBot="1" x14ac:dyDescent="0.25">
      <c r="A2" s="280"/>
      <c r="B2" s="281"/>
      <c r="C2" s="282"/>
      <c r="D2" s="283"/>
      <c r="E2" s="283"/>
      <c r="F2" s="283"/>
      <c r="G2" s="282"/>
      <c r="H2" s="282"/>
      <c r="I2" s="282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5" ht="15" customHeight="1" thickBot="1" x14ac:dyDescent="0.25">
      <c r="A3" s="284"/>
      <c r="B3" s="285"/>
      <c r="C3" s="286" t="s">
        <v>166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8"/>
    </row>
    <row r="4" spans="1:25" ht="37.5" customHeight="1" thickTop="1" x14ac:dyDescent="0.2">
      <c r="A4" s="289" t="s">
        <v>167</v>
      </c>
      <c r="B4" s="290" t="s">
        <v>2</v>
      </c>
      <c r="C4" s="291" t="s">
        <v>168</v>
      </c>
      <c r="D4" s="169"/>
      <c r="E4" s="291" t="s">
        <v>156</v>
      </c>
      <c r="F4" s="169"/>
      <c r="G4" s="292" t="s">
        <v>169</v>
      </c>
      <c r="H4" s="293"/>
      <c r="I4" s="292" t="s">
        <v>170</v>
      </c>
      <c r="J4" s="293"/>
      <c r="K4" s="292" t="s">
        <v>171</v>
      </c>
      <c r="L4" s="293"/>
      <c r="M4" s="292" t="s">
        <v>172</v>
      </c>
      <c r="N4" s="293"/>
      <c r="O4" s="292" t="s">
        <v>173</v>
      </c>
      <c r="P4" s="294"/>
      <c r="Q4" s="291" t="s">
        <v>174</v>
      </c>
      <c r="R4" s="295"/>
      <c r="S4" s="292" t="s">
        <v>175</v>
      </c>
      <c r="T4" s="294"/>
      <c r="U4" s="292" t="s">
        <v>176</v>
      </c>
      <c r="V4" s="294"/>
      <c r="W4" s="296" t="s">
        <v>96</v>
      </c>
      <c r="X4" s="297"/>
    </row>
    <row r="5" spans="1:25" x14ac:dyDescent="0.2">
      <c r="A5" s="258" t="s">
        <v>141</v>
      </c>
      <c r="B5" s="290"/>
      <c r="C5" s="298" t="s">
        <v>177</v>
      </c>
      <c r="D5" s="299"/>
      <c r="E5" s="298" t="s">
        <v>178</v>
      </c>
      <c r="F5" s="299"/>
      <c r="G5" s="298" t="s">
        <v>179</v>
      </c>
      <c r="H5" s="299"/>
      <c r="I5" s="298" t="s">
        <v>180</v>
      </c>
      <c r="J5" s="299"/>
      <c r="K5" s="298" t="s">
        <v>181</v>
      </c>
      <c r="L5" s="299"/>
      <c r="M5" s="298" t="s">
        <v>182</v>
      </c>
      <c r="N5" s="299"/>
      <c r="O5" s="298" t="s">
        <v>183</v>
      </c>
      <c r="P5" s="299"/>
      <c r="Q5" s="298" t="s">
        <v>184</v>
      </c>
      <c r="R5" s="299"/>
      <c r="S5" s="298" t="s">
        <v>185</v>
      </c>
      <c r="T5" s="299"/>
      <c r="U5" s="298" t="s">
        <v>186</v>
      </c>
      <c r="V5" s="299"/>
      <c r="W5" s="300"/>
      <c r="X5" s="301"/>
    </row>
    <row r="6" spans="1:25" ht="12" thickBot="1" x14ac:dyDescent="0.25">
      <c r="A6" s="262"/>
      <c r="B6" s="302"/>
      <c r="C6" s="303" t="s">
        <v>6</v>
      </c>
      <c r="D6" s="304" t="s">
        <v>7</v>
      </c>
      <c r="E6" s="303" t="s">
        <v>6</v>
      </c>
      <c r="F6" s="304" t="s">
        <v>7</v>
      </c>
      <c r="G6" s="303" t="s">
        <v>6</v>
      </c>
      <c r="H6" s="304" t="s">
        <v>7</v>
      </c>
      <c r="I6" s="303" t="s">
        <v>6</v>
      </c>
      <c r="J6" s="304" t="s">
        <v>7</v>
      </c>
      <c r="K6" s="303" t="s">
        <v>6</v>
      </c>
      <c r="L6" s="304" t="s">
        <v>7</v>
      </c>
      <c r="M6" s="303" t="s">
        <v>6</v>
      </c>
      <c r="N6" s="304" t="s">
        <v>7</v>
      </c>
      <c r="O6" s="303" t="s">
        <v>6</v>
      </c>
      <c r="P6" s="304" t="s">
        <v>7</v>
      </c>
      <c r="Q6" s="303" t="s">
        <v>6</v>
      </c>
      <c r="R6" s="304" t="s">
        <v>7</v>
      </c>
      <c r="S6" s="303" t="s">
        <v>6</v>
      </c>
      <c r="T6" s="304" t="s">
        <v>7</v>
      </c>
      <c r="U6" s="303" t="s">
        <v>6</v>
      </c>
      <c r="V6" s="304" t="s">
        <v>7</v>
      </c>
      <c r="W6" s="303" t="s">
        <v>6</v>
      </c>
      <c r="X6" s="305" t="s">
        <v>7</v>
      </c>
    </row>
    <row r="7" spans="1:25" ht="12" customHeight="1" thickTop="1" x14ac:dyDescent="0.2">
      <c r="A7" s="34" t="str">
        <f>'t1'!A6</f>
        <v>SEGRETARIO A</v>
      </c>
      <c r="B7" s="237" t="str">
        <f>'t1'!B6</f>
        <v>0D0102</v>
      </c>
      <c r="C7" s="306"/>
      <c r="D7" s="307"/>
      <c r="E7" s="306"/>
      <c r="F7" s="308"/>
      <c r="G7" s="306"/>
      <c r="H7" s="308"/>
      <c r="I7" s="306"/>
      <c r="J7" s="307"/>
      <c r="K7" s="308"/>
      <c r="L7" s="307"/>
      <c r="M7" s="308"/>
      <c r="N7" s="307"/>
      <c r="O7" s="309"/>
      <c r="P7" s="307"/>
      <c r="Q7" s="308"/>
      <c r="R7" s="307"/>
      <c r="S7" s="308"/>
      <c r="T7" s="307"/>
      <c r="U7" s="308"/>
      <c r="V7" s="307"/>
      <c r="W7" s="310">
        <f>SUM(C7,E7,G7,I7,K7,M7,O7,Q7,S7,U7)</f>
        <v>0</v>
      </c>
      <c r="X7" s="311">
        <f>SUM(D7,F7,H7,J7,L7,N7,P7,R7,T7,V7)</f>
        <v>0</v>
      </c>
      <c r="Y7" s="312">
        <f>'t1'!M6</f>
        <v>0</v>
      </c>
    </row>
    <row r="8" spans="1:25" ht="12" customHeight="1" x14ac:dyDescent="0.2">
      <c r="A8" s="34" t="str">
        <f>'t1'!A7</f>
        <v>SEGRETARIO B</v>
      </c>
      <c r="B8" s="237" t="str">
        <f>'t1'!B7</f>
        <v>0D0103</v>
      </c>
      <c r="C8" s="306"/>
      <c r="D8" s="307"/>
      <c r="E8" s="306"/>
      <c r="F8" s="308"/>
      <c r="G8" s="306"/>
      <c r="H8" s="308"/>
      <c r="I8" s="306"/>
      <c r="J8" s="307"/>
      <c r="K8" s="308"/>
      <c r="L8" s="307"/>
      <c r="M8" s="308"/>
      <c r="N8" s="307"/>
      <c r="O8" s="309"/>
      <c r="P8" s="307"/>
      <c r="Q8" s="308"/>
      <c r="R8" s="307"/>
      <c r="S8" s="308"/>
      <c r="T8" s="307"/>
      <c r="U8" s="308"/>
      <c r="V8" s="307"/>
      <c r="W8" s="310">
        <f t="shared" ref="W8:X50" si="0">SUM(C8,E8,G8,I8,K8,M8,O8,Q8,S8,U8)</f>
        <v>0</v>
      </c>
      <c r="X8" s="311">
        <f t="shared" si="0"/>
        <v>0</v>
      </c>
      <c r="Y8" s="312">
        <f>'t1'!M7</f>
        <v>0</v>
      </c>
    </row>
    <row r="9" spans="1:25" ht="12" customHeight="1" x14ac:dyDescent="0.2">
      <c r="A9" s="34" t="str">
        <f>'t1'!A8</f>
        <v>SEGRETARIO C</v>
      </c>
      <c r="B9" s="237" t="str">
        <f>'t1'!B8</f>
        <v>0D0485</v>
      </c>
      <c r="C9" s="306"/>
      <c r="D9" s="307"/>
      <c r="E9" s="306"/>
      <c r="F9" s="308"/>
      <c r="G9" s="306"/>
      <c r="H9" s="308"/>
      <c r="I9" s="306"/>
      <c r="J9" s="307"/>
      <c r="K9" s="308"/>
      <c r="L9" s="307"/>
      <c r="M9" s="308"/>
      <c r="N9" s="307"/>
      <c r="O9" s="309"/>
      <c r="P9" s="307"/>
      <c r="Q9" s="308"/>
      <c r="R9" s="307"/>
      <c r="S9" s="308"/>
      <c r="T9" s="307"/>
      <c r="U9" s="308"/>
      <c r="V9" s="307"/>
      <c r="W9" s="310">
        <f t="shared" si="0"/>
        <v>0</v>
      </c>
      <c r="X9" s="311">
        <f t="shared" si="0"/>
        <v>0</v>
      </c>
      <c r="Y9" s="312">
        <f>'t1'!M8</f>
        <v>0</v>
      </c>
    </row>
    <row r="10" spans="1:25" ht="12" customHeight="1" x14ac:dyDescent="0.2">
      <c r="A10" s="34" t="str">
        <f>'t1'!A9</f>
        <v>SEGRETARIO GENERALE CCIAA</v>
      </c>
      <c r="B10" s="237" t="str">
        <f>'t1'!B9</f>
        <v>0D0104</v>
      </c>
      <c r="C10" s="306"/>
      <c r="D10" s="307"/>
      <c r="E10" s="306"/>
      <c r="F10" s="308"/>
      <c r="G10" s="306"/>
      <c r="H10" s="308"/>
      <c r="I10" s="306"/>
      <c r="J10" s="307"/>
      <c r="K10" s="308"/>
      <c r="L10" s="307"/>
      <c r="M10" s="308"/>
      <c r="N10" s="307"/>
      <c r="O10" s="309"/>
      <c r="P10" s="307"/>
      <c r="Q10" s="308"/>
      <c r="R10" s="307"/>
      <c r="S10" s="308"/>
      <c r="T10" s="307"/>
      <c r="U10" s="308"/>
      <c r="V10" s="307"/>
      <c r="W10" s="310">
        <f t="shared" si="0"/>
        <v>0</v>
      </c>
      <c r="X10" s="311">
        <f t="shared" si="0"/>
        <v>0</v>
      </c>
      <c r="Y10" s="312">
        <f>'t1'!M9</f>
        <v>1</v>
      </c>
    </row>
    <row r="11" spans="1:25" ht="12" customHeight="1" x14ac:dyDescent="0.2">
      <c r="A11" s="34" t="str">
        <f>'t1'!A10</f>
        <v>DIRETTORE  GENERALE</v>
      </c>
      <c r="B11" s="237" t="str">
        <f>'t1'!B10</f>
        <v>0D0097</v>
      </c>
      <c r="C11" s="306"/>
      <c r="D11" s="307"/>
      <c r="E11" s="306"/>
      <c r="F11" s="308"/>
      <c r="G11" s="306"/>
      <c r="H11" s="308"/>
      <c r="I11" s="306"/>
      <c r="J11" s="307"/>
      <c r="K11" s="308"/>
      <c r="L11" s="307"/>
      <c r="M11" s="308"/>
      <c r="N11" s="307"/>
      <c r="O11" s="309"/>
      <c r="P11" s="307"/>
      <c r="Q11" s="308"/>
      <c r="R11" s="307"/>
      <c r="S11" s="308"/>
      <c r="T11" s="307"/>
      <c r="U11" s="308"/>
      <c r="V11" s="307"/>
      <c r="W11" s="310">
        <f t="shared" si="0"/>
        <v>0</v>
      </c>
      <c r="X11" s="311">
        <f t="shared" si="0"/>
        <v>0</v>
      </c>
      <c r="Y11" s="312">
        <f>'t1'!M10</f>
        <v>0</v>
      </c>
    </row>
    <row r="12" spans="1:25" ht="12" customHeight="1" x14ac:dyDescent="0.2">
      <c r="A12" s="34" t="str">
        <f>'t1'!A11</f>
        <v>DIRIGENTE FUORI D.O. ART.110 C.2 TUEL</v>
      </c>
      <c r="B12" s="237" t="str">
        <f>'t1'!B11</f>
        <v>0D0098</v>
      </c>
      <c r="C12" s="306"/>
      <c r="D12" s="307"/>
      <c r="E12" s="306"/>
      <c r="F12" s="308"/>
      <c r="G12" s="306"/>
      <c r="H12" s="308"/>
      <c r="I12" s="306"/>
      <c r="J12" s="307"/>
      <c r="K12" s="308"/>
      <c r="L12" s="307"/>
      <c r="M12" s="308"/>
      <c r="N12" s="307"/>
      <c r="O12" s="309"/>
      <c r="P12" s="307"/>
      <c r="Q12" s="308"/>
      <c r="R12" s="307"/>
      <c r="S12" s="308"/>
      <c r="T12" s="307"/>
      <c r="U12" s="308"/>
      <c r="V12" s="307"/>
      <c r="W12" s="310">
        <f t="shared" si="0"/>
        <v>0</v>
      </c>
      <c r="X12" s="311">
        <f t="shared" si="0"/>
        <v>0</v>
      </c>
      <c r="Y12" s="312">
        <f>'t1'!M11</f>
        <v>0</v>
      </c>
    </row>
    <row r="13" spans="1:25" ht="12" customHeight="1" x14ac:dyDescent="0.2">
      <c r="A13" s="34" t="str">
        <f>'t1'!A12</f>
        <v>ALTE SPECIALIZZ. FUORI D.O.ART.110 C.2 TUEL</v>
      </c>
      <c r="B13" s="237" t="str">
        <f>'t1'!B12</f>
        <v>0D0095</v>
      </c>
      <c r="C13" s="306"/>
      <c r="D13" s="307"/>
      <c r="E13" s="306"/>
      <c r="F13" s="308"/>
      <c r="G13" s="306"/>
      <c r="H13" s="308"/>
      <c r="I13" s="306"/>
      <c r="J13" s="307"/>
      <c r="K13" s="308"/>
      <c r="L13" s="307"/>
      <c r="M13" s="308"/>
      <c r="N13" s="307"/>
      <c r="O13" s="309"/>
      <c r="P13" s="307"/>
      <c r="Q13" s="308"/>
      <c r="R13" s="307"/>
      <c r="S13" s="308"/>
      <c r="T13" s="307"/>
      <c r="U13" s="308"/>
      <c r="V13" s="307"/>
      <c r="W13" s="310">
        <f t="shared" si="0"/>
        <v>0</v>
      </c>
      <c r="X13" s="311">
        <f t="shared" si="0"/>
        <v>0</v>
      </c>
      <c r="Y13" s="312">
        <f>'t1'!M12</f>
        <v>0</v>
      </c>
    </row>
    <row r="14" spans="1:25" ht="12" customHeight="1" x14ac:dyDescent="0.2">
      <c r="A14" s="34" t="str">
        <f>'t1'!A13</f>
        <v>DIRIGENTE A TEMPO INDETERMINATO</v>
      </c>
      <c r="B14" s="237" t="str">
        <f>'t1'!B13</f>
        <v>0D0164</v>
      </c>
      <c r="C14" s="306"/>
      <c r="D14" s="307"/>
      <c r="E14" s="306"/>
      <c r="F14" s="308"/>
      <c r="G14" s="306"/>
      <c r="H14" s="308"/>
      <c r="I14" s="306"/>
      <c r="J14" s="307"/>
      <c r="K14" s="308"/>
      <c r="L14" s="307"/>
      <c r="M14" s="308"/>
      <c r="N14" s="307"/>
      <c r="O14" s="309"/>
      <c r="P14" s="307"/>
      <c r="Q14" s="308"/>
      <c r="R14" s="307"/>
      <c r="S14" s="308"/>
      <c r="T14" s="307"/>
      <c r="U14" s="308"/>
      <c r="V14" s="307"/>
      <c r="W14" s="310">
        <f t="shared" si="0"/>
        <v>0</v>
      </c>
      <c r="X14" s="311">
        <f t="shared" si="0"/>
        <v>0</v>
      </c>
      <c r="Y14" s="312">
        <f>'t1'!M13</f>
        <v>1</v>
      </c>
    </row>
    <row r="15" spans="1:25" ht="12" customHeight="1" x14ac:dyDescent="0.2">
      <c r="A15" s="34" t="str">
        <f>'t1'!A14</f>
        <v>DIRIGENTE A TEMPO DETERMINATO  ART.110 C.1 TUEL</v>
      </c>
      <c r="B15" s="237" t="str">
        <f>'t1'!B14</f>
        <v>0D0165</v>
      </c>
      <c r="C15" s="306"/>
      <c r="D15" s="307"/>
      <c r="E15" s="306"/>
      <c r="F15" s="308"/>
      <c r="G15" s="306"/>
      <c r="H15" s="308"/>
      <c r="I15" s="306"/>
      <c r="J15" s="307"/>
      <c r="K15" s="308"/>
      <c r="L15" s="307"/>
      <c r="M15" s="308"/>
      <c r="N15" s="307"/>
      <c r="O15" s="309"/>
      <c r="P15" s="307"/>
      <c r="Q15" s="308"/>
      <c r="R15" s="307"/>
      <c r="S15" s="308"/>
      <c r="T15" s="307"/>
      <c r="U15" s="308"/>
      <c r="V15" s="307"/>
      <c r="W15" s="310">
        <f t="shared" si="0"/>
        <v>0</v>
      </c>
      <c r="X15" s="311">
        <f t="shared" si="0"/>
        <v>0</v>
      </c>
      <c r="Y15" s="312">
        <f>'t1'!M14</f>
        <v>0</v>
      </c>
    </row>
    <row r="16" spans="1:25" ht="12" customHeight="1" x14ac:dyDescent="0.2">
      <c r="A16" s="34" t="str">
        <f>'t1'!A15</f>
        <v>ALTE SPECIALIZZ. IN D.O. ART.110 C.1 TUEL</v>
      </c>
      <c r="B16" s="237" t="str">
        <f>'t1'!B15</f>
        <v>0D0I95</v>
      </c>
      <c r="C16" s="306"/>
      <c r="D16" s="307"/>
      <c r="E16" s="306"/>
      <c r="F16" s="308"/>
      <c r="G16" s="306"/>
      <c r="H16" s="308"/>
      <c r="I16" s="306"/>
      <c r="J16" s="307"/>
      <c r="K16" s="308"/>
      <c r="L16" s="307"/>
      <c r="M16" s="308"/>
      <c r="N16" s="307"/>
      <c r="O16" s="309"/>
      <c r="P16" s="307"/>
      <c r="Q16" s="308"/>
      <c r="R16" s="307"/>
      <c r="S16" s="308"/>
      <c r="T16" s="307"/>
      <c r="U16" s="308"/>
      <c r="V16" s="307"/>
      <c r="W16" s="310">
        <f t="shared" si="0"/>
        <v>0</v>
      </c>
      <c r="X16" s="311">
        <f t="shared" si="0"/>
        <v>0</v>
      </c>
      <c r="Y16" s="312">
        <f>'t1'!M15</f>
        <v>0</v>
      </c>
    </row>
    <row r="17" spans="1:25" ht="12" customHeight="1" x14ac:dyDescent="0.2">
      <c r="A17" s="34" t="str">
        <f>'t1'!A16</f>
        <v>POSIZIONE ECONOMICA D7</v>
      </c>
      <c r="B17" s="237" t="str">
        <f>'t1'!B16</f>
        <v>0D7000</v>
      </c>
      <c r="C17" s="306"/>
      <c r="D17" s="307"/>
      <c r="E17" s="306"/>
      <c r="F17" s="308"/>
      <c r="G17" s="306"/>
      <c r="H17" s="308"/>
      <c r="I17" s="306"/>
      <c r="J17" s="307"/>
      <c r="K17" s="308"/>
      <c r="L17" s="307"/>
      <c r="M17" s="308"/>
      <c r="N17" s="307"/>
      <c r="O17" s="309"/>
      <c r="P17" s="307"/>
      <c r="Q17" s="308"/>
      <c r="R17" s="307"/>
      <c r="S17" s="308"/>
      <c r="T17" s="307"/>
      <c r="U17" s="308"/>
      <c r="V17" s="307"/>
      <c r="W17" s="310">
        <f t="shared" si="0"/>
        <v>0</v>
      </c>
      <c r="X17" s="311">
        <f t="shared" si="0"/>
        <v>0</v>
      </c>
      <c r="Y17" s="312">
        <f>'t1'!M16</f>
        <v>0</v>
      </c>
    </row>
    <row r="18" spans="1:25" ht="12" customHeight="1" x14ac:dyDescent="0.2">
      <c r="A18" s="34" t="str">
        <f>'t1'!A17</f>
        <v>POSIZIONE ECONOMICA D6</v>
      </c>
      <c r="B18" s="237" t="str">
        <f>'t1'!B17</f>
        <v>099000</v>
      </c>
      <c r="C18" s="306"/>
      <c r="D18" s="307"/>
      <c r="E18" s="306"/>
      <c r="F18" s="308"/>
      <c r="G18" s="306"/>
      <c r="H18" s="308"/>
      <c r="I18" s="306"/>
      <c r="J18" s="307"/>
      <c r="K18" s="308"/>
      <c r="L18" s="307"/>
      <c r="M18" s="308"/>
      <c r="N18" s="307"/>
      <c r="O18" s="309"/>
      <c r="P18" s="307"/>
      <c r="Q18" s="308"/>
      <c r="R18" s="307"/>
      <c r="S18" s="308"/>
      <c r="T18" s="307"/>
      <c r="U18" s="308"/>
      <c r="V18" s="307"/>
      <c r="W18" s="310">
        <f t="shared" si="0"/>
        <v>0</v>
      </c>
      <c r="X18" s="311">
        <f t="shared" si="0"/>
        <v>0</v>
      </c>
      <c r="Y18" s="312">
        <f>'t1'!M17</f>
        <v>1</v>
      </c>
    </row>
    <row r="19" spans="1:25" ht="12" customHeight="1" x14ac:dyDescent="0.2">
      <c r="A19" s="34" t="str">
        <f>'t1'!A18</f>
        <v>POSIZIONE ECONOMICA D5</v>
      </c>
      <c r="B19" s="237" t="str">
        <f>'t1'!B18</f>
        <v>0D5000</v>
      </c>
      <c r="C19" s="306"/>
      <c r="D19" s="307"/>
      <c r="E19" s="306"/>
      <c r="F19" s="308"/>
      <c r="G19" s="306"/>
      <c r="H19" s="308"/>
      <c r="I19" s="306"/>
      <c r="J19" s="307"/>
      <c r="K19" s="308"/>
      <c r="L19" s="307"/>
      <c r="M19" s="308"/>
      <c r="N19" s="307"/>
      <c r="O19" s="309"/>
      <c r="P19" s="307"/>
      <c r="Q19" s="308"/>
      <c r="R19" s="307"/>
      <c r="S19" s="308"/>
      <c r="T19" s="307"/>
      <c r="U19" s="308"/>
      <c r="V19" s="307"/>
      <c r="W19" s="310">
        <f t="shared" si="0"/>
        <v>0</v>
      </c>
      <c r="X19" s="311">
        <f t="shared" si="0"/>
        <v>0</v>
      </c>
      <c r="Y19" s="312">
        <f>'t1'!M18</f>
        <v>1</v>
      </c>
    </row>
    <row r="20" spans="1:25" ht="12" customHeight="1" x14ac:dyDescent="0.2">
      <c r="A20" s="34" t="str">
        <f>'t1'!A19</f>
        <v>POSIZIONE ECONOMICA D4</v>
      </c>
      <c r="B20" s="237" t="str">
        <f>'t1'!B19</f>
        <v>0D4000</v>
      </c>
      <c r="C20" s="306"/>
      <c r="D20" s="307"/>
      <c r="E20" s="306"/>
      <c r="F20" s="308"/>
      <c r="G20" s="306"/>
      <c r="H20" s="308"/>
      <c r="I20" s="306"/>
      <c r="J20" s="307"/>
      <c r="K20" s="308"/>
      <c r="L20" s="307"/>
      <c r="M20" s="308"/>
      <c r="N20" s="307"/>
      <c r="O20" s="309"/>
      <c r="P20" s="307"/>
      <c r="Q20" s="308"/>
      <c r="R20" s="307"/>
      <c r="S20" s="308"/>
      <c r="T20" s="307"/>
      <c r="U20" s="308"/>
      <c r="V20" s="307"/>
      <c r="W20" s="310">
        <f t="shared" si="0"/>
        <v>0</v>
      </c>
      <c r="X20" s="311">
        <f t="shared" si="0"/>
        <v>0</v>
      </c>
      <c r="Y20" s="312">
        <f>'t1'!M19</f>
        <v>1</v>
      </c>
    </row>
    <row r="21" spans="1:25" ht="12" customHeight="1" x14ac:dyDescent="0.2">
      <c r="A21" s="34" t="str">
        <f>'t1'!A20</f>
        <v>POSIZIONE ECONOMICA D3</v>
      </c>
      <c r="B21" s="237" t="str">
        <f>'t1'!B20</f>
        <v>050000</v>
      </c>
      <c r="C21" s="306"/>
      <c r="D21" s="307"/>
      <c r="E21" s="306"/>
      <c r="F21" s="308"/>
      <c r="G21" s="306"/>
      <c r="H21" s="308"/>
      <c r="I21" s="306"/>
      <c r="J21" s="307"/>
      <c r="K21" s="308"/>
      <c r="L21" s="307"/>
      <c r="M21" s="308"/>
      <c r="N21" s="307"/>
      <c r="O21" s="309"/>
      <c r="P21" s="307"/>
      <c r="Q21" s="308"/>
      <c r="R21" s="307"/>
      <c r="S21" s="308"/>
      <c r="T21" s="307"/>
      <c r="U21" s="308"/>
      <c r="V21" s="307"/>
      <c r="W21" s="310">
        <f t="shared" si="0"/>
        <v>0</v>
      </c>
      <c r="X21" s="311">
        <f t="shared" si="0"/>
        <v>0</v>
      </c>
      <c r="Y21" s="312">
        <f>'t1'!M20</f>
        <v>1</v>
      </c>
    </row>
    <row r="22" spans="1:25" ht="12" customHeight="1" x14ac:dyDescent="0.2">
      <c r="A22" s="34" t="str">
        <f>'t1'!A21</f>
        <v>POSIZIONE ECONOMICA D2</v>
      </c>
      <c r="B22" s="237" t="str">
        <f>'t1'!B21</f>
        <v>049000</v>
      </c>
      <c r="C22" s="306"/>
      <c r="D22" s="307"/>
      <c r="E22" s="306"/>
      <c r="F22" s="308"/>
      <c r="G22" s="306"/>
      <c r="H22" s="308"/>
      <c r="I22" s="306"/>
      <c r="J22" s="307"/>
      <c r="K22" s="308"/>
      <c r="L22" s="307"/>
      <c r="M22" s="308"/>
      <c r="N22" s="307"/>
      <c r="O22" s="309"/>
      <c r="P22" s="307"/>
      <c r="Q22" s="308"/>
      <c r="R22" s="307"/>
      <c r="S22" s="308"/>
      <c r="T22" s="307"/>
      <c r="U22" s="308"/>
      <c r="V22" s="307"/>
      <c r="W22" s="310">
        <f t="shared" si="0"/>
        <v>0</v>
      </c>
      <c r="X22" s="311">
        <f t="shared" si="0"/>
        <v>0</v>
      </c>
      <c r="Y22" s="312">
        <f>'t1'!M21</f>
        <v>1</v>
      </c>
    </row>
    <row r="23" spans="1:25" ht="12" customHeight="1" x14ac:dyDescent="0.2">
      <c r="A23" s="34" t="str">
        <f>'t1'!A22</f>
        <v>POSIZIONE ECONOMICA D1</v>
      </c>
      <c r="B23" s="237" t="str">
        <f>'t1'!B22</f>
        <v>0D1000</v>
      </c>
      <c r="C23" s="306"/>
      <c r="D23" s="307"/>
      <c r="E23" s="306"/>
      <c r="F23" s="308"/>
      <c r="G23" s="306"/>
      <c r="H23" s="308"/>
      <c r="I23" s="306"/>
      <c r="J23" s="307"/>
      <c r="K23" s="308"/>
      <c r="L23" s="307"/>
      <c r="M23" s="308"/>
      <c r="N23" s="307"/>
      <c r="O23" s="309"/>
      <c r="P23" s="307"/>
      <c r="Q23" s="308"/>
      <c r="R23" s="307"/>
      <c r="S23" s="308"/>
      <c r="T23" s="307"/>
      <c r="U23" s="308"/>
      <c r="V23" s="307"/>
      <c r="W23" s="310">
        <f t="shared" si="0"/>
        <v>0</v>
      </c>
      <c r="X23" s="311">
        <f t="shared" si="0"/>
        <v>0</v>
      </c>
      <c r="Y23" s="312">
        <f>'t1'!M22</f>
        <v>0</v>
      </c>
    </row>
    <row r="24" spans="1:25" ht="12" customHeight="1" x14ac:dyDescent="0.2">
      <c r="A24" s="34" t="str">
        <f>'t1'!A23</f>
        <v>POSIZIONE ECONOMICA C6</v>
      </c>
      <c r="B24" s="237" t="str">
        <f>'t1'!B23</f>
        <v>097000</v>
      </c>
      <c r="C24" s="306"/>
      <c r="D24" s="307"/>
      <c r="E24" s="306"/>
      <c r="F24" s="308"/>
      <c r="G24" s="306"/>
      <c r="H24" s="308"/>
      <c r="I24" s="306"/>
      <c r="J24" s="307"/>
      <c r="K24" s="308"/>
      <c r="L24" s="307"/>
      <c r="M24" s="308"/>
      <c r="N24" s="307"/>
      <c r="O24" s="309"/>
      <c r="P24" s="307"/>
      <c r="Q24" s="308"/>
      <c r="R24" s="307"/>
      <c r="S24" s="308"/>
      <c r="T24" s="307"/>
      <c r="U24" s="308"/>
      <c r="V24" s="307"/>
      <c r="W24" s="310">
        <f t="shared" si="0"/>
        <v>0</v>
      </c>
      <c r="X24" s="311">
        <f t="shared" si="0"/>
        <v>0</v>
      </c>
      <c r="Y24" s="312">
        <f>'t1'!M23</f>
        <v>0</v>
      </c>
    </row>
    <row r="25" spans="1:25" ht="12" customHeight="1" x14ac:dyDescent="0.2">
      <c r="A25" s="34" t="str">
        <f>'t1'!A24</f>
        <v>POSIZIONE ECONOMICA C5</v>
      </c>
      <c r="B25" s="237" t="str">
        <f>'t1'!B24</f>
        <v>046000</v>
      </c>
      <c r="C25" s="306"/>
      <c r="D25" s="307"/>
      <c r="E25" s="306"/>
      <c r="F25" s="308"/>
      <c r="G25" s="306"/>
      <c r="H25" s="308"/>
      <c r="I25" s="306"/>
      <c r="J25" s="307"/>
      <c r="K25" s="308"/>
      <c r="L25" s="307"/>
      <c r="M25" s="308"/>
      <c r="N25" s="307"/>
      <c r="O25" s="309"/>
      <c r="P25" s="307"/>
      <c r="Q25" s="308"/>
      <c r="R25" s="307"/>
      <c r="S25" s="308"/>
      <c r="T25" s="307"/>
      <c r="U25" s="308"/>
      <c r="V25" s="307"/>
      <c r="W25" s="310">
        <f t="shared" si="0"/>
        <v>0</v>
      </c>
      <c r="X25" s="311">
        <f t="shared" si="0"/>
        <v>0</v>
      </c>
      <c r="Y25" s="312">
        <f>'t1'!M24</f>
        <v>1</v>
      </c>
    </row>
    <row r="26" spans="1:25" ht="12" customHeight="1" x14ac:dyDescent="0.2">
      <c r="A26" s="34" t="str">
        <f>'t1'!A25</f>
        <v>POSIZIONE ECONOMICA C4</v>
      </c>
      <c r="B26" s="237" t="str">
        <f>'t1'!B25</f>
        <v>045000</v>
      </c>
      <c r="C26" s="306"/>
      <c r="D26" s="307"/>
      <c r="E26" s="306"/>
      <c r="F26" s="308"/>
      <c r="G26" s="306"/>
      <c r="H26" s="308"/>
      <c r="I26" s="306"/>
      <c r="J26" s="307"/>
      <c r="K26" s="308"/>
      <c r="L26" s="307"/>
      <c r="M26" s="308"/>
      <c r="N26" s="307"/>
      <c r="O26" s="309"/>
      <c r="P26" s="307"/>
      <c r="Q26" s="308"/>
      <c r="R26" s="307"/>
      <c r="S26" s="308"/>
      <c r="T26" s="307"/>
      <c r="U26" s="308"/>
      <c r="V26" s="307"/>
      <c r="W26" s="310">
        <f t="shared" si="0"/>
        <v>0</v>
      </c>
      <c r="X26" s="311">
        <f t="shared" si="0"/>
        <v>0</v>
      </c>
      <c r="Y26" s="312">
        <f>'t1'!M25</f>
        <v>1</v>
      </c>
    </row>
    <row r="27" spans="1:25" ht="12" customHeight="1" x14ac:dyDescent="0.2">
      <c r="A27" s="34" t="str">
        <f>'t1'!A26</f>
        <v>POSIZIONE ECONOMICA C3</v>
      </c>
      <c r="B27" s="237" t="str">
        <f>'t1'!B26</f>
        <v>043000</v>
      </c>
      <c r="C27" s="306"/>
      <c r="D27" s="307"/>
      <c r="E27" s="306"/>
      <c r="F27" s="308"/>
      <c r="G27" s="306"/>
      <c r="H27" s="308"/>
      <c r="I27" s="306"/>
      <c r="J27" s="307"/>
      <c r="K27" s="308"/>
      <c r="L27" s="307"/>
      <c r="M27" s="308"/>
      <c r="N27" s="307"/>
      <c r="O27" s="309"/>
      <c r="P27" s="307"/>
      <c r="Q27" s="308"/>
      <c r="R27" s="307"/>
      <c r="S27" s="308"/>
      <c r="T27" s="307"/>
      <c r="U27" s="308"/>
      <c r="V27" s="307"/>
      <c r="W27" s="310">
        <f t="shared" si="0"/>
        <v>0</v>
      </c>
      <c r="X27" s="311">
        <f t="shared" si="0"/>
        <v>0</v>
      </c>
      <c r="Y27" s="312">
        <f>'t1'!M26</f>
        <v>1</v>
      </c>
    </row>
    <row r="28" spans="1:25" ht="12" customHeight="1" x14ac:dyDescent="0.2">
      <c r="A28" s="34" t="str">
        <f>'t1'!A27</f>
        <v>POSIZIONE ECONOMICA C2</v>
      </c>
      <c r="B28" s="237" t="str">
        <f>'t1'!B27</f>
        <v>042000</v>
      </c>
      <c r="C28" s="306"/>
      <c r="D28" s="307"/>
      <c r="E28" s="306"/>
      <c r="F28" s="308"/>
      <c r="G28" s="306"/>
      <c r="H28" s="308"/>
      <c r="I28" s="306"/>
      <c r="J28" s="307"/>
      <c r="K28" s="308"/>
      <c r="L28" s="307"/>
      <c r="M28" s="308"/>
      <c r="N28" s="307"/>
      <c r="O28" s="309"/>
      <c r="P28" s="307"/>
      <c r="Q28" s="308"/>
      <c r="R28" s="307"/>
      <c r="S28" s="308"/>
      <c r="T28" s="307"/>
      <c r="U28" s="308"/>
      <c r="V28" s="307"/>
      <c r="W28" s="310">
        <f t="shared" si="0"/>
        <v>0</v>
      </c>
      <c r="X28" s="311">
        <f t="shared" si="0"/>
        <v>0</v>
      </c>
      <c r="Y28" s="312">
        <f>'t1'!M27</f>
        <v>0</v>
      </c>
    </row>
    <row r="29" spans="1:25" ht="12" customHeight="1" x14ac:dyDescent="0.2">
      <c r="A29" s="34" t="str">
        <f>'t1'!A28</f>
        <v>POSIZIONE ECONOMICA C1</v>
      </c>
      <c r="B29" s="237" t="str">
        <f>'t1'!B28</f>
        <v>0C1000</v>
      </c>
      <c r="C29" s="306"/>
      <c r="D29" s="307"/>
      <c r="E29" s="306"/>
      <c r="F29" s="308"/>
      <c r="G29" s="306"/>
      <c r="H29" s="308"/>
      <c r="I29" s="306"/>
      <c r="J29" s="307"/>
      <c r="K29" s="308"/>
      <c r="L29" s="307"/>
      <c r="M29" s="308"/>
      <c r="N29" s="307"/>
      <c r="O29" s="309"/>
      <c r="P29" s="307"/>
      <c r="Q29" s="308"/>
      <c r="R29" s="307"/>
      <c r="S29" s="308"/>
      <c r="T29" s="307"/>
      <c r="U29" s="308"/>
      <c r="V29" s="307"/>
      <c r="W29" s="310">
        <f t="shared" si="0"/>
        <v>0</v>
      </c>
      <c r="X29" s="311">
        <f t="shared" si="0"/>
        <v>0</v>
      </c>
      <c r="Y29" s="312">
        <f>'t1'!M28</f>
        <v>0</v>
      </c>
    </row>
    <row r="30" spans="1:25" ht="12" customHeight="1" x14ac:dyDescent="0.2">
      <c r="A30" s="34" t="str">
        <f>'t1'!A29</f>
        <v>POSIZIONE ECONOMICA B8</v>
      </c>
      <c r="B30" s="237" t="str">
        <f>'t1'!B29</f>
        <v>0B8000</v>
      </c>
      <c r="C30" s="306"/>
      <c r="D30" s="307"/>
      <c r="E30" s="306"/>
      <c r="F30" s="308"/>
      <c r="G30" s="306"/>
      <c r="H30" s="308"/>
      <c r="I30" s="306"/>
      <c r="J30" s="307"/>
      <c r="K30" s="308"/>
      <c r="L30" s="307"/>
      <c r="M30" s="308"/>
      <c r="N30" s="307"/>
      <c r="O30" s="309"/>
      <c r="P30" s="307"/>
      <c r="Q30" s="308"/>
      <c r="R30" s="307"/>
      <c r="S30" s="308"/>
      <c r="T30" s="307"/>
      <c r="U30" s="308"/>
      <c r="V30" s="307"/>
      <c r="W30" s="310">
        <f t="shared" si="0"/>
        <v>0</v>
      </c>
      <c r="X30" s="311">
        <f t="shared" si="0"/>
        <v>0</v>
      </c>
      <c r="Y30" s="312">
        <f>'t1'!M29</f>
        <v>0</v>
      </c>
    </row>
    <row r="31" spans="1:25" ht="12" customHeight="1" x14ac:dyDescent="0.2">
      <c r="A31" s="34" t="str">
        <f>'t1'!A30</f>
        <v xml:space="preserve">POSIZ. ECON. B7 - PROFILO ACCESSO B3  </v>
      </c>
      <c r="B31" s="237" t="str">
        <f>'t1'!B30</f>
        <v>0B7A00</v>
      </c>
      <c r="C31" s="306"/>
      <c r="D31" s="307"/>
      <c r="E31" s="306"/>
      <c r="F31" s="308"/>
      <c r="G31" s="306"/>
      <c r="H31" s="308"/>
      <c r="I31" s="306"/>
      <c r="J31" s="307"/>
      <c r="K31" s="308"/>
      <c r="L31" s="307"/>
      <c r="M31" s="308"/>
      <c r="N31" s="307"/>
      <c r="O31" s="309"/>
      <c r="P31" s="307"/>
      <c r="Q31" s="308"/>
      <c r="R31" s="307"/>
      <c r="S31" s="308"/>
      <c r="T31" s="307"/>
      <c r="U31" s="308"/>
      <c r="V31" s="307"/>
      <c r="W31" s="310">
        <f t="shared" si="0"/>
        <v>0</v>
      </c>
      <c r="X31" s="311">
        <f t="shared" si="0"/>
        <v>0</v>
      </c>
      <c r="Y31" s="312">
        <f>'t1'!M30</f>
        <v>1</v>
      </c>
    </row>
    <row r="32" spans="1:25" ht="12" customHeight="1" x14ac:dyDescent="0.2">
      <c r="A32" s="34" t="str">
        <f>'t1'!A31</f>
        <v>POSIZ. ECON. B7 - PROFILO  ACCESSO B1</v>
      </c>
      <c r="B32" s="237" t="str">
        <f>'t1'!B31</f>
        <v>0B7000</v>
      </c>
      <c r="C32" s="306"/>
      <c r="D32" s="307"/>
      <c r="E32" s="306"/>
      <c r="F32" s="308"/>
      <c r="G32" s="306"/>
      <c r="H32" s="308"/>
      <c r="I32" s="306"/>
      <c r="J32" s="307"/>
      <c r="K32" s="308"/>
      <c r="L32" s="307"/>
      <c r="M32" s="308"/>
      <c r="N32" s="307"/>
      <c r="O32" s="309"/>
      <c r="P32" s="307"/>
      <c r="Q32" s="308"/>
      <c r="R32" s="307"/>
      <c r="S32" s="308"/>
      <c r="T32" s="307"/>
      <c r="U32" s="308"/>
      <c r="V32" s="307"/>
      <c r="W32" s="310">
        <f t="shared" si="0"/>
        <v>0</v>
      </c>
      <c r="X32" s="311">
        <f t="shared" si="0"/>
        <v>0</v>
      </c>
      <c r="Y32" s="312">
        <f>'t1'!M31</f>
        <v>1</v>
      </c>
    </row>
    <row r="33" spans="1:25" ht="12" customHeight="1" x14ac:dyDescent="0.2">
      <c r="A33" s="34" t="str">
        <f>'t1'!A32</f>
        <v xml:space="preserve">POSIZ.ECON. B6 PROFILI ACCESSO B3 </v>
      </c>
      <c r="B33" s="237" t="str">
        <f>'t1'!B32</f>
        <v>038490</v>
      </c>
      <c r="C33" s="306"/>
      <c r="D33" s="307"/>
      <c r="E33" s="306"/>
      <c r="F33" s="308"/>
      <c r="G33" s="306"/>
      <c r="H33" s="308"/>
      <c r="I33" s="306"/>
      <c r="J33" s="307"/>
      <c r="K33" s="308"/>
      <c r="L33" s="307"/>
      <c r="M33" s="308"/>
      <c r="N33" s="307"/>
      <c r="O33" s="309"/>
      <c r="P33" s="307"/>
      <c r="Q33" s="308"/>
      <c r="R33" s="307"/>
      <c r="S33" s="308"/>
      <c r="T33" s="307"/>
      <c r="U33" s="308"/>
      <c r="V33" s="307"/>
      <c r="W33" s="310">
        <f t="shared" si="0"/>
        <v>0</v>
      </c>
      <c r="X33" s="311">
        <f t="shared" si="0"/>
        <v>0</v>
      </c>
      <c r="Y33" s="312">
        <f>'t1'!M32</f>
        <v>1</v>
      </c>
    </row>
    <row r="34" spans="1:25" ht="12" customHeight="1" x14ac:dyDescent="0.2">
      <c r="A34" s="34" t="str">
        <f>'t1'!A33</f>
        <v>POSIZ.ECON. B6 PROFILI ACCESSO B1</v>
      </c>
      <c r="B34" s="237" t="str">
        <f>'t1'!B33</f>
        <v>038491</v>
      </c>
      <c r="C34" s="306"/>
      <c r="D34" s="307"/>
      <c r="E34" s="306"/>
      <c r="F34" s="308"/>
      <c r="G34" s="306"/>
      <c r="H34" s="308"/>
      <c r="I34" s="306"/>
      <c r="J34" s="307"/>
      <c r="K34" s="308"/>
      <c r="L34" s="307"/>
      <c r="M34" s="308"/>
      <c r="N34" s="307"/>
      <c r="O34" s="309"/>
      <c r="P34" s="307"/>
      <c r="Q34" s="308"/>
      <c r="R34" s="307"/>
      <c r="S34" s="308"/>
      <c r="T34" s="307"/>
      <c r="U34" s="308"/>
      <c r="V34" s="307"/>
      <c r="W34" s="310">
        <f t="shared" si="0"/>
        <v>0</v>
      </c>
      <c r="X34" s="311">
        <f t="shared" si="0"/>
        <v>0</v>
      </c>
      <c r="Y34" s="312">
        <f>'t1'!M33</f>
        <v>0</v>
      </c>
    </row>
    <row r="35" spans="1:25" ht="12" customHeight="1" x14ac:dyDescent="0.2">
      <c r="A35" s="34" t="str">
        <f>'t1'!A34</f>
        <v>POSIZ.ECON. B5 PROFILI ACCESSO B3 -</v>
      </c>
      <c r="B35" s="237" t="str">
        <f>'t1'!B34</f>
        <v>037492</v>
      </c>
      <c r="C35" s="306"/>
      <c r="D35" s="307"/>
      <c r="E35" s="306"/>
      <c r="F35" s="308"/>
      <c r="G35" s="306"/>
      <c r="H35" s="308"/>
      <c r="I35" s="306"/>
      <c r="J35" s="307"/>
      <c r="K35" s="308"/>
      <c r="L35" s="307"/>
      <c r="M35" s="308"/>
      <c r="N35" s="307"/>
      <c r="O35" s="309"/>
      <c r="P35" s="307"/>
      <c r="Q35" s="308"/>
      <c r="R35" s="307"/>
      <c r="S35" s="308"/>
      <c r="T35" s="307"/>
      <c r="U35" s="308"/>
      <c r="V35" s="307"/>
      <c r="W35" s="310">
        <f t="shared" si="0"/>
        <v>0</v>
      </c>
      <c r="X35" s="311">
        <f t="shared" si="0"/>
        <v>0</v>
      </c>
      <c r="Y35" s="312">
        <f>'t1'!M34</f>
        <v>0</v>
      </c>
    </row>
    <row r="36" spans="1:25" ht="12" customHeight="1" x14ac:dyDescent="0.2">
      <c r="A36" s="34" t="str">
        <f>'t1'!A35</f>
        <v>POSIZ.ECON. B5 PROFILI ACCESSO B1</v>
      </c>
      <c r="B36" s="237" t="str">
        <f>'t1'!B35</f>
        <v>037493</v>
      </c>
      <c r="C36" s="306"/>
      <c r="D36" s="307"/>
      <c r="E36" s="306"/>
      <c r="F36" s="308"/>
      <c r="G36" s="306"/>
      <c r="H36" s="308"/>
      <c r="I36" s="306"/>
      <c r="J36" s="307"/>
      <c r="K36" s="308"/>
      <c r="L36" s="307"/>
      <c r="M36" s="308"/>
      <c r="N36" s="307"/>
      <c r="O36" s="309"/>
      <c r="P36" s="307"/>
      <c r="Q36" s="308"/>
      <c r="R36" s="307"/>
      <c r="S36" s="308"/>
      <c r="T36" s="307"/>
      <c r="U36" s="308"/>
      <c r="V36" s="307"/>
      <c r="W36" s="310">
        <f t="shared" si="0"/>
        <v>0</v>
      </c>
      <c r="X36" s="311">
        <f t="shared" si="0"/>
        <v>0</v>
      </c>
      <c r="Y36" s="312">
        <f>'t1'!M35</f>
        <v>1</v>
      </c>
    </row>
    <row r="37" spans="1:25" ht="12" customHeight="1" x14ac:dyDescent="0.2">
      <c r="A37" s="34" t="str">
        <f>'t1'!A36</f>
        <v xml:space="preserve">POSIZ.ECON. B4 PROFILI ACCESSO B3 </v>
      </c>
      <c r="B37" s="237" t="str">
        <f>'t1'!B36</f>
        <v>036494</v>
      </c>
      <c r="C37" s="306"/>
      <c r="D37" s="307"/>
      <c r="E37" s="306"/>
      <c r="F37" s="308"/>
      <c r="G37" s="306"/>
      <c r="H37" s="308"/>
      <c r="I37" s="306"/>
      <c r="J37" s="307"/>
      <c r="K37" s="308"/>
      <c r="L37" s="307"/>
      <c r="M37" s="308"/>
      <c r="N37" s="307"/>
      <c r="O37" s="309"/>
      <c r="P37" s="307"/>
      <c r="Q37" s="308"/>
      <c r="R37" s="307"/>
      <c r="S37" s="308"/>
      <c r="T37" s="307"/>
      <c r="U37" s="308"/>
      <c r="V37" s="307"/>
      <c r="W37" s="310">
        <f t="shared" si="0"/>
        <v>0</v>
      </c>
      <c r="X37" s="311">
        <f t="shared" si="0"/>
        <v>0</v>
      </c>
      <c r="Y37" s="312">
        <f>'t1'!M36</f>
        <v>0</v>
      </c>
    </row>
    <row r="38" spans="1:25" ht="12" customHeight="1" x14ac:dyDescent="0.2">
      <c r="A38" s="34" t="str">
        <f>'t1'!A37</f>
        <v>POSIZ.ECON. B4 PROFILI ACCESSO B1</v>
      </c>
      <c r="B38" s="237" t="str">
        <f>'t1'!B37</f>
        <v>036495</v>
      </c>
      <c r="C38" s="306"/>
      <c r="D38" s="307"/>
      <c r="E38" s="306"/>
      <c r="F38" s="308"/>
      <c r="G38" s="306"/>
      <c r="H38" s="308"/>
      <c r="I38" s="306"/>
      <c r="J38" s="307"/>
      <c r="K38" s="308"/>
      <c r="L38" s="307"/>
      <c r="M38" s="308"/>
      <c r="N38" s="307"/>
      <c r="O38" s="309"/>
      <c r="P38" s="307"/>
      <c r="Q38" s="308"/>
      <c r="R38" s="307"/>
      <c r="S38" s="308"/>
      <c r="T38" s="307"/>
      <c r="U38" s="308"/>
      <c r="V38" s="307"/>
      <c r="W38" s="310">
        <f t="shared" si="0"/>
        <v>0</v>
      </c>
      <c r="X38" s="311">
        <f t="shared" si="0"/>
        <v>0</v>
      </c>
      <c r="Y38" s="312">
        <f>'t1'!M37</f>
        <v>1</v>
      </c>
    </row>
    <row r="39" spans="1:25" ht="12" customHeight="1" x14ac:dyDescent="0.2">
      <c r="A39" s="34" t="str">
        <f>'t1'!A38</f>
        <v>POSIZIONE ECONOMICA DI ACCESSO B3</v>
      </c>
      <c r="B39" s="237" t="str">
        <f>'t1'!B38</f>
        <v>055000</v>
      </c>
      <c r="C39" s="306"/>
      <c r="D39" s="307"/>
      <c r="E39" s="306"/>
      <c r="F39" s="308"/>
      <c r="G39" s="306"/>
      <c r="H39" s="308"/>
      <c r="I39" s="306"/>
      <c r="J39" s="307"/>
      <c r="K39" s="308"/>
      <c r="L39" s="307"/>
      <c r="M39" s="308"/>
      <c r="N39" s="307"/>
      <c r="O39" s="309"/>
      <c r="P39" s="307"/>
      <c r="Q39" s="308"/>
      <c r="R39" s="307"/>
      <c r="S39" s="308"/>
      <c r="T39" s="307"/>
      <c r="U39" s="308"/>
      <c r="V39" s="307"/>
      <c r="W39" s="310">
        <f t="shared" si="0"/>
        <v>0</v>
      </c>
      <c r="X39" s="311">
        <f t="shared" si="0"/>
        <v>0</v>
      </c>
      <c r="Y39" s="312">
        <f>'t1'!M38</f>
        <v>0</v>
      </c>
    </row>
    <row r="40" spans="1:25" ht="12" customHeight="1" x14ac:dyDescent="0.2">
      <c r="A40" s="34" t="str">
        <f>'t1'!A39</f>
        <v>POSIZIONE ECONOMICA B3</v>
      </c>
      <c r="B40" s="237" t="str">
        <f>'t1'!B39</f>
        <v>034000</v>
      </c>
      <c r="C40" s="306"/>
      <c r="D40" s="307"/>
      <c r="E40" s="306"/>
      <c r="F40" s="308"/>
      <c r="G40" s="306"/>
      <c r="H40" s="308"/>
      <c r="I40" s="306"/>
      <c r="J40" s="307"/>
      <c r="K40" s="308"/>
      <c r="L40" s="307"/>
      <c r="M40" s="308"/>
      <c r="N40" s="307"/>
      <c r="O40" s="309"/>
      <c r="P40" s="307"/>
      <c r="Q40" s="308"/>
      <c r="R40" s="307"/>
      <c r="S40" s="308"/>
      <c r="T40" s="307"/>
      <c r="U40" s="308"/>
      <c r="V40" s="307"/>
      <c r="W40" s="310">
        <f t="shared" si="0"/>
        <v>0</v>
      </c>
      <c r="X40" s="311">
        <f t="shared" si="0"/>
        <v>0</v>
      </c>
      <c r="Y40" s="312">
        <f>'t1'!M39</f>
        <v>0</v>
      </c>
    </row>
    <row r="41" spans="1:25" ht="12" customHeight="1" x14ac:dyDescent="0.2">
      <c r="A41" s="34" t="str">
        <f>'t1'!A40</f>
        <v>POSIZIONE ECONOMICA B2</v>
      </c>
      <c r="B41" s="237" t="str">
        <f>'t1'!B40</f>
        <v>032000</v>
      </c>
      <c r="C41" s="306"/>
      <c r="D41" s="307"/>
      <c r="E41" s="306"/>
      <c r="F41" s="308"/>
      <c r="G41" s="306"/>
      <c r="H41" s="308"/>
      <c r="I41" s="306"/>
      <c r="J41" s="307"/>
      <c r="K41" s="308"/>
      <c r="L41" s="307"/>
      <c r="M41" s="308"/>
      <c r="N41" s="307"/>
      <c r="O41" s="309"/>
      <c r="P41" s="307"/>
      <c r="Q41" s="308"/>
      <c r="R41" s="307"/>
      <c r="S41" s="308"/>
      <c r="T41" s="307"/>
      <c r="U41" s="308"/>
      <c r="V41" s="307"/>
      <c r="W41" s="310">
        <f t="shared" si="0"/>
        <v>0</v>
      </c>
      <c r="X41" s="311">
        <f t="shared" si="0"/>
        <v>0</v>
      </c>
      <c r="Y41" s="312">
        <f>'t1'!M40</f>
        <v>0</v>
      </c>
    </row>
    <row r="42" spans="1:25" ht="12" customHeight="1" x14ac:dyDescent="0.2">
      <c r="A42" s="34" t="str">
        <f>'t1'!A41</f>
        <v>POSIZIONE ECONOMICA DI ACCESSO B1</v>
      </c>
      <c r="B42" s="237" t="str">
        <f>'t1'!B41</f>
        <v>054000</v>
      </c>
      <c r="C42" s="306"/>
      <c r="D42" s="307"/>
      <c r="E42" s="306"/>
      <c r="F42" s="308"/>
      <c r="G42" s="306"/>
      <c r="H42" s="308"/>
      <c r="I42" s="306"/>
      <c r="J42" s="307"/>
      <c r="K42" s="308"/>
      <c r="L42" s="307"/>
      <c r="M42" s="308"/>
      <c r="N42" s="307"/>
      <c r="O42" s="309"/>
      <c r="P42" s="307"/>
      <c r="Q42" s="308"/>
      <c r="R42" s="307"/>
      <c r="S42" s="308"/>
      <c r="T42" s="307"/>
      <c r="U42" s="308"/>
      <c r="V42" s="307"/>
      <c r="W42" s="310">
        <f t="shared" si="0"/>
        <v>0</v>
      </c>
      <c r="X42" s="311">
        <f t="shared" si="0"/>
        <v>0</v>
      </c>
      <c r="Y42" s="312">
        <f>'t1'!M41</f>
        <v>0</v>
      </c>
    </row>
    <row r="43" spans="1:25" ht="12" customHeight="1" x14ac:dyDescent="0.2">
      <c r="A43" s="34" t="str">
        <f>'t1'!A42</f>
        <v>POSIZIONE ECONOMICA A6</v>
      </c>
      <c r="B43" s="237" t="str">
        <f>'t1'!B42</f>
        <v>0A6000</v>
      </c>
      <c r="C43" s="306"/>
      <c r="D43" s="307"/>
      <c r="E43" s="306"/>
      <c r="F43" s="308"/>
      <c r="G43" s="306"/>
      <c r="H43" s="308"/>
      <c r="I43" s="306"/>
      <c r="J43" s="307"/>
      <c r="K43" s="308"/>
      <c r="L43" s="307"/>
      <c r="M43" s="308"/>
      <c r="N43" s="307"/>
      <c r="O43" s="309"/>
      <c r="P43" s="307"/>
      <c r="Q43" s="308"/>
      <c r="R43" s="307"/>
      <c r="S43" s="308"/>
      <c r="T43" s="307"/>
      <c r="U43" s="308"/>
      <c r="V43" s="307"/>
      <c r="W43" s="310">
        <f t="shared" si="0"/>
        <v>0</v>
      </c>
      <c r="X43" s="311">
        <f t="shared" si="0"/>
        <v>0</v>
      </c>
      <c r="Y43" s="312">
        <f>'t1'!M42</f>
        <v>0</v>
      </c>
    </row>
    <row r="44" spans="1:25" ht="12" customHeight="1" x14ac:dyDescent="0.2">
      <c r="A44" s="34" t="str">
        <f>'t1'!A43</f>
        <v>POSIZIONE ECONOMICA A5</v>
      </c>
      <c r="B44" s="237" t="str">
        <f>'t1'!B43</f>
        <v>0A5000</v>
      </c>
      <c r="C44" s="306"/>
      <c r="D44" s="307"/>
      <c r="E44" s="306"/>
      <c r="F44" s="308"/>
      <c r="G44" s="306"/>
      <c r="H44" s="308"/>
      <c r="I44" s="306"/>
      <c r="J44" s="307"/>
      <c r="K44" s="308"/>
      <c r="L44" s="307"/>
      <c r="M44" s="308"/>
      <c r="N44" s="307"/>
      <c r="O44" s="309"/>
      <c r="P44" s="307"/>
      <c r="Q44" s="308"/>
      <c r="R44" s="307"/>
      <c r="S44" s="308"/>
      <c r="T44" s="307"/>
      <c r="U44" s="308"/>
      <c r="V44" s="307"/>
      <c r="W44" s="310">
        <f t="shared" si="0"/>
        <v>0</v>
      </c>
      <c r="X44" s="311">
        <f t="shared" si="0"/>
        <v>0</v>
      </c>
      <c r="Y44" s="312">
        <f>'t1'!M43</f>
        <v>1</v>
      </c>
    </row>
    <row r="45" spans="1:25" ht="12" customHeight="1" x14ac:dyDescent="0.2">
      <c r="A45" s="34" t="str">
        <f>'t1'!A44</f>
        <v>POSIZIONE ECONOMICA A4</v>
      </c>
      <c r="B45" s="237" t="str">
        <f>'t1'!B44</f>
        <v>028000</v>
      </c>
      <c r="C45" s="306"/>
      <c r="D45" s="307"/>
      <c r="E45" s="306"/>
      <c r="F45" s="308"/>
      <c r="G45" s="306"/>
      <c r="H45" s="308"/>
      <c r="I45" s="306"/>
      <c r="J45" s="307"/>
      <c r="K45" s="308"/>
      <c r="L45" s="307"/>
      <c r="M45" s="308"/>
      <c r="N45" s="307"/>
      <c r="O45" s="309"/>
      <c r="P45" s="307"/>
      <c r="Q45" s="308"/>
      <c r="R45" s="307"/>
      <c r="S45" s="308"/>
      <c r="T45" s="307"/>
      <c r="U45" s="308"/>
      <c r="V45" s="307"/>
      <c r="W45" s="310">
        <f t="shared" si="0"/>
        <v>0</v>
      </c>
      <c r="X45" s="311">
        <f t="shared" si="0"/>
        <v>0</v>
      </c>
      <c r="Y45" s="312">
        <f>'t1'!M44</f>
        <v>0</v>
      </c>
    </row>
    <row r="46" spans="1:25" ht="12" customHeight="1" x14ac:dyDescent="0.2">
      <c r="A46" s="34" t="str">
        <f>'t1'!A45</f>
        <v>POSIZIONE ECONOMICA A3</v>
      </c>
      <c r="B46" s="237" t="str">
        <f>'t1'!B45</f>
        <v>027000</v>
      </c>
      <c r="C46" s="306"/>
      <c r="D46" s="307"/>
      <c r="E46" s="306"/>
      <c r="F46" s="308"/>
      <c r="G46" s="306"/>
      <c r="H46" s="308"/>
      <c r="I46" s="306"/>
      <c r="J46" s="307"/>
      <c r="K46" s="308"/>
      <c r="L46" s="307"/>
      <c r="M46" s="308"/>
      <c r="N46" s="307"/>
      <c r="O46" s="309"/>
      <c r="P46" s="307"/>
      <c r="Q46" s="308"/>
      <c r="R46" s="307"/>
      <c r="S46" s="308"/>
      <c r="T46" s="307"/>
      <c r="U46" s="308"/>
      <c r="V46" s="307"/>
      <c r="W46" s="310">
        <f t="shared" si="0"/>
        <v>0</v>
      </c>
      <c r="X46" s="311">
        <f t="shared" si="0"/>
        <v>0</v>
      </c>
      <c r="Y46" s="312">
        <f>'t1'!M45</f>
        <v>0</v>
      </c>
    </row>
    <row r="47" spans="1:25" ht="12" customHeight="1" x14ac:dyDescent="0.2">
      <c r="A47" s="34" t="str">
        <f>'t1'!A46</f>
        <v>POSIZIONE ECONOMICA A2</v>
      </c>
      <c r="B47" s="237" t="str">
        <f>'t1'!B46</f>
        <v>025000</v>
      </c>
      <c r="C47" s="306"/>
      <c r="D47" s="307"/>
      <c r="E47" s="306"/>
      <c r="F47" s="308"/>
      <c r="G47" s="306"/>
      <c r="H47" s="308"/>
      <c r="I47" s="306"/>
      <c r="J47" s="307"/>
      <c r="K47" s="308"/>
      <c r="L47" s="307"/>
      <c r="M47" s="308"/>
      <c r="N47" s="307"/>
      <c r="O47" s="309"/>
      <c r="P47" s="307"/>
      <c r="Q47" s="308"/>
      <c r="R47" s="307"/>
      <c r="S47" s="308"/>
      <c r="T47" s="307"/>
      <c r="U47" s="308"/>
      <c r="V47" s="307"/>
      <c r="W47" s="310">
        <f t="shared" si="0"/>
        <v>0</v>
      </c>
      <c r="X47" s="311">
        <f t="shared" si="0"/>
        <v>0</v>
      </c>
      <c r="Y47" s="312">
        <f>'t1'!M46</f>
        <v>0</v>
      </c>
    </row>
    <row r="48" spans="1:25" ht="12" customHeight="1" x14ac:dyDescent="0.2">
      <c r="A48" s="34" t="str">
        <f>'t1'!A47</f>
        <v>POSIZIONE ECONOMICA A1</v>
      </c>
      <c r="B48" s="237" t="str">
        <f>'t1'!B47</f>
        <v>0A1000</v>
      </c>
      <c r="C48" s="306"/>
      <c r="D48" s="307"/>
      <c r="E48" s="306"/>
      <c r="F48" s="308"/>
      <c r="G48" s="306"/>
      <c r="H48" s="308"/>
      <c r="I48" s="306"/>
      <c r="J48" s="307"/>
      <c r="K48" s="308"/>
      <c r="L48" s="307"/>
      <c r="M48" s="308"/>
      <c r="N48" s="307"/>
      <c r="O48" s="309"/>
      <c r="P48" s="307"/>
      <c r="Q48" s="308"/>
      <c r="R48" s="307"/>
      <c r="S48" s="308"/>
      <c r="T48" s="307"/>
      <c r="U48" s="308"/>
      <c r="V48" s="307"/>
      <c r="W48" s="310">
        <f t="shared" si="0"/>
        <v>0</v>
      </c>
      <c r="X48" s="311">
        <f t="shared" si="0"/>
        <v>0</v>
      </c>
      <c r="Y48" s="312">
        <f>'t1'!M47</f>
        <v>0</v>
      </c>
    </row>
    <row r="49" spans="1:25" ht="12" customHeight="1" x14ac:dyDescent="0.2">
      <c r="A49" s="34" t="str">
        <f>'t1'!A48</f>
        <v>CONTRATTISTI (a)</v>
      </c>
      <c r="B49" s="237" t="str">
        <f>'t1'!B48</f>
        <v>000061</v>
      </c>
      <c r="C49" s="306"/>
      <c r="D49" s="307"/>
      <c r="E49" s="306"/>
      <c r="F49" s="308"/>
      <c r="G49" s="306"/>
      <c r="H49" s="308"/>
      <c r="I49" s="306"/>
      <c r="J49" s="307"/>
      <c r="K49" s="308"/>
      <c r="L49" s="307"/>
      <c r="M49" s="308"/>
      <c r="N49" s="307"/>
      <c r="O49" s="309"/>
      <c r="P49" s="307"/>
      <c r="Q49" s="308"/>
      <c r="R49" s="307"/>
      <c r="S49" s="308"/>
      <c r="T49" s="307"/>
      <c r="U49" s="308"/>
      <c r="V49" s="307"/>
      <c r="W49" s="310">
        <f t="shared" si="0"/>
        <v>0</v>
      </c>
      <c r="X49" s="311">
        <f t="shared" si="0"/>
        <v>0</v>
      </c>
      <c r="Y49" s="312">
        <f>'t1'!M48</f>
        <v>0</v>
      </c>
    </row>
    <row r="50" spans="1:25" ht="12" customHeight="1" thickBot="1" x14ac:dyDescent="0.25">
      <c r="A50" s="34" t="str">
        <f>'t1'!A49</f>
        <v>COLLABORATORE A T.D. ART. 90 TUEL (b)</v>
      </c>
      <c r="B50" s="237" t="str">
        <f>'t1'!B49</f>
        <v>000096</v>
      </c>
      <c r="C50" s="306"/>
      <c r="D50" s="307"/>
      <c r="E50" s="306"/>
      <c r="F50" s="308"/>
      <c r="G50" s="306"/>
      <c r="H50" s="308"/>
      <c r="I50" s="306"/>
      <c r="J50" s="307"/>
      <c r="K50" s="308"/>
      <c r="L50" s="307"/>
      <c r="M50" s="308"/>
      <c r="N50" s="307"/>
      <c r="O50" s="309"/>
      <c r="P50" s="307"/>
      <c r="Q50" s="308"/>
      <c r="R50" s="307"/>
      <c r="S50" s="308"/>
      <c r="T50" s="307"/>
      <c r="U50" s="308"/>
      <c r="V50" s="307"/>
      <c r="W50" s="310">
        <f t="shared" si="0"/>
        <v>0</v>
      </c>
      <c r="X50" s="311">
        <f t="shared" si="0"/>
        <v>0</v>
      </c>
      <c r="Y50" s="312">
        <f>'t1'!M49</f>
        <v>0</v>
      </c>
    </row>
    <row r="51" spans="1:25" ht="12.75" customHeight="1" thickTop="1" thickBot="1" x14ac:dyDescent="0.25">
      <c r="A51" s="313" t="s">
        <v>96</v>
      </c>
      <c r="B51" s="314"/>
      <c r="C51" s="315">
        <f>SUM(C7:C50)</f>
        <v>0</v>
      </c>
      <c r="D51" s="316">
        <f>SUM(D7:D50)</f>
        <v>0</v>
      </c>
      <c r="E51" s="317">
        <f>SUM(E7:E50)</f>
        <v>0</v>
      </c>
      <c r="F51" s="316">
        <f>SUM(F7:F50)</f>
        <v>0</v>
      </c>
      <c r="G51" s="317">
        <f t="shared" ref="G51:X51" si="1">SUM(G7:G50)</f>
        <v>0</v>
      </c>
      <c r="H51" s="316">
        <f t="shared" si="1"/>
        <v>0</v>
      </c>
      <c r="I51" s="317">
        <f t="shared" si="1"/>
        <v>0</v>
      </c>
      <c r="J51" s="316">
        <f t="shared" si="1"/>
        <v>0</v>
      </c>
      <c r="K51" s="317">
        <f t="shared" si="1"/>
        <v>0</v>
      </c>
      <c r="L51" s="316">
        <f t="shared" si="1"/>
        <v>0</v>
      </c>
      <c r="M51" s="317">
        <f t="shared" si="1"/>
        <v>0</v>
      </c>
      <c r="N51" s="316">
        <f t="shared" si="1"/>
        <v>0</v>
      </c>
      <c r="O51" s="317">
        <f t="shared" si="1"/>
        <v>0</v>
      </c>
      <c r="P51" s="316">
        <f t="shared" si="1"/>
        <v>0</v>
      </c>
      <c r="Q51" s="317">
        <f t="shared" si="1"/>
        <v>0</v>
      </c>
      <c r="R51" s="316">
        <f t="shared" si="1"/>
        <v>0</v>
      </c>
      <c r="S51" s="317">
        <f t="shared" si="1"/>
        <v>0</v>
      </c>
      <c r="T51" s="316">
        <f t="shared" si="1"/>
        <v>0</v>
      </c>
      <c r="U51" s="317">
        <f>SUM(U7:U50)</f>
        <v>0</v>
      </c>
      <c r="V51" s="316">
        <f>SUM(V7:V50)</f>
        <v>0</v>
      </c>
      <c r="W51" s="315">
        <f t="shared" si="1"/>
        <v>0</v>
      </c>
      <c r="X51" s="318">
        <f t="shared" si="1"/>
        <v>0</v>
      </c>
    </row>
    <row r="53" spans="1:25" ht="9.75" customHeight="1" x14ac:dyDescent="0.2">
      <c r="A53" s="4" t="str">
        <f>'t1'!$A$51</f>
        <v>(a) personale a tempo indeterminato al quale viene applicato un contratto di lavoro di tipo privatistico (es.:tipografico,chimico,edile,metalmeccanico,portierato, ecc.)</v>
      </c>
      <c r="B53" s="5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5" s="4" customFormat="1" x14ac:dyDescent="0.2">
      <c r="A54" s="4" t="str">
        <f>'t1'!$A$52</f>
        <v>(b) cfr." istruzioni generali e specifiche di comparto" e "glossario"</v>
      </c>
      <c r="B54" s="52"/>
    </row>
    <row r="55" spans="1:25" x14ac:dyDescent="0.2">
      <c r="A55" s="215" t="s">
        <v>187</v>
      </c>
    </row>
  </sheetData>
  <sheetProtection password="EA98" sheet="1" formatColumns="0" selectLockedCells="1"/>
  <mergeCells count="24">
    <mergeCell ref="Q5:R5"/>
    <mergeCell ref="S5:T5"/>
    <mergeCell ref="U5:V5"/>
    <mergeCell ref="W5:X5"/>
    <mergeCell ref="S4:T4"/>
    <mergeCell ref="U4:V4"/>
    <mergeCell ref="W4:X4"/>
    <mergeCell ref="C5:D5"/>
    <mergeCell ref="E5:F5"/>
    <mergeCell ref="G5:H5"/>
    <mergeCell ref="I5:J5"/>
    <mergeCell ref="K5:L5"/>
    <mergeCell ref="M5:N5"/>
    <mergeCell ref="O5:P5"/>
    <mergeCell ref="A1:P1"/>
    <mergeCell ref="J2:X2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A7:T50 W7:X50">
    <cfRule type="expression" dxfId="11" priority="2" stopIfTrue="1">
      <formula>$Y7&gt;0</formula>
    </cfRule>
  </conditionalFormatting>
  <conditionalFormatting sqref="U7:V50">
    <cfRule type="expression" dxfId="10" priority="1" stopIfTrue="1">
      <formula>$Y7&gt;0</formula>
    </cfRule>
  </conditionalFormatting>
  <printOptions horizontalCentered="1" verticalCentered="1"/>
  <pageMargins left="0" right="0" top="0.19685039370078741" bottom="0.16" header="0.17" footer="0.16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:Y52"/>
  <sheetViews>
    <sheetView showGridLines="0" zoomScaleNormal="100" workbookViewId="0">
      <pane xSplit="2" ySplit="5" topLeftCell="C26" activePane="bottomRight" state="frozen"/>
      <selection activeCell="AB27" sqref="AB27"/>
      <selection pane="topRight" activeCell="AB27" sqref="AB27"/>
      <selection pane="bottomLeft" activeCell="AB27" sqref="AB27"/>
      <selection pane="bottomRight" activeCell="AB27" sqref="AB27"/>
    </sheetView>
  </sheetViews>
  <sheetFormatPr defaultColWidth="10.6640625" defaultRowHeight="11.25" x14ac:dyDescent="0.2"/>
  <cols>
    <col min="1" max="1" width="43.33203125" style="322" customWidth="1"/>
    <col min="2" max="2" width="10.5" style="321" customWidth="1"/>
    <col min="3" max="22" width="8.33203125" style="322" customWidth="1"/>
    <col min="23" max="23" width="10" style="322" customWidth="1"/>
    <col min="24" max="24" width="10.6640625" style="322"/>
    <col min="25" max="25" width="0" style="322" hidden="1" customWidth="1"/>
    <col min="26" max="16384" width="10.6640625" style="322"/>
  </cols>
  <sheetData>
    <row r="1" spans="1:25" s="4" customFormat="1" ht="43.5" customHeight="1" x14ac:dyDescent="0.2">
      <c r="A1" s="151" t="str">
        <f>'t1'!A1</f>
        <v>REGIONI ED AUTONOMIE LOCALI - anno 2018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X1" s="56"/>
    </row>
    <row r="2" spans="1:25" ht="30" customHeight="1" thickBot="1" x14ac:dyDescent="0.25">
      <c r="A2" s="320"/>
      <c r="P2" s="154"/>
      <c r="Q2" s="154"/>
      <c r="R2" s="154"/>
      <c r="S2" s="154"/>
      <c r="T2" s="154"/>
      <c r="U2" s="154"/>
      <c r="V2" s="154"/>
      <c r="W2" s="154"/>
      <c r="X2" s="154"/>
    </row>
    <row r="3" spans="1:25" ht="16.5" customHeight="1" thickBot="1" x14ac:dyDescent="0.25">
      <c r="A3" s="323"/>
      <c r="B3" s="324"/>
      <c r="C3" s="325" t="s">
        <v>166</v>
      </c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7"/>
      <c r="U3" s="326"/>
      <c r="V3" s="327"/>
      <c r="W3" s="326"/>
      <c r="X3" s="327"/>
    </row>
    <row r="4" spans="1:25" ht="16.5" customHeight="1" thickTop="1" x14ac:dyDescent="0.2">
      <c r="A4" s="328" t="s">
        <v>188</v>
      </c>
      <c r="B4" s="329" t="s">
        <v>2</v>
      </c>
      <c r="C4" s="330" t="s">
        <v>189</v>
      </c>
      <c r="D4" s="331"/>
      <c r="E4" s="330" t="s">
        <v>190</v>
      </c>
      <c r="F4" s="331"/>
      <c r="G4" s="330" t="s">
        <v>191</v>
      </c>
      <c r="H4" s="331"/>
      <c r="I4" s="330" t="s">
        <v>192</v>
      </c>
      <c r="J4" s="331"/>
      <c r="K4" s="330" t="s">
        <v>193</v>
      </c>
      <c r="L4" s="331"/>
      <c r="M4" s="330" t="s">
        <v>194</v>
      </c>
      <c r="N4" s="331"/>
      <c r="O4" s="330" t="s">
        <v>195</v>
      </c>
      <c r="P4" s="331"/>
      <c r="Q4" s="330" t="s">
        <v>196</v>
      </c>
      <c r="R4" s="331"/>
      <c r="S4" s="330" t="s">
        <v>197</v>
      </c>
      <c r="T4" s="331"/>
      <c r="U4" s="330" t="s">
        <v>198</v>
      </c>
      <c r="V4" s="331"/>
      <c r="W4" s="332" t="s">
        <v>96</v>
      </c>
      <c r="X4" s="333"/>
    </row>
    <row r="5" spans="1:25" ht="12" thickBot="1" x14ac:dyDescent="0.25">
      <c r="A5" s="176" t="s">
        <v>141</v>
      </c>
      <c r="B5" s="334"/>
      <c r="C5" s="335" t="s">
        <v>127</v>
      </c>
      <c r="D5" s="336" t="s">
        <v>128</v>
      </c>
      <c r="E5" s="335" t="s">
        <v>127</v>
      </c>
      <c r="F5" s="336" t="s">
        <v>128</v>
      </c>
      <c r="G5" s="335" t="s">
        <v>127</v>
      </c>
      <c r="H5" s="336" t="s">
        <v>128</v>
      </c>
      <c r="I5" s="335" t="s">
        <v>127</v>
      </c>
      <c r="J5" s="336" t="s">
        <v>128</v>
      </c>
      <c r="K5" s="335" t="s">
        <v>127</v>
      </c>
      <c r="L5" s="336" t="s">
        <v>128</v>
      </c>
      <c r="M5" s="335" t="s">
        <v>127</v>
      </c>
      <c r="N5" s="336" t="s">
        <v>128</v>
      </c>
      <c r="O5" s="335" t="s">
        <v>127</v>
      </c>
      <c r="P5" s="336" t="s">
        <v>128</v>
      </c>
      <c r="Q5" s="335" t="s">
        <v>127</v>
      </c>
      <c r="R5" s="336" t="s">
        <v>128</v>
      </c>
      <c r="S5" s="335" t="s">
        <v>127</v>
      </c>
      <c r="T5" s="337" t="s">
        <v>128</v>
      </c>
      <c r="U5" s="335" t="s">
        <v>127</v>
      </c>
      <c r="V5" s="337" t="s">
        <v>128</v>
      </c>
      <c r="W5" s="335" t="s">
        <v>127</v>
      </c>
      <c r="X5" s="337" t="s">
        <v>128</v>
      </c>
    </row>
    <row r="6" spans="1:25" ht="12.75" customHeight="1" thickTop="1" x14ac:dyDescent="0.2">
      <c r="A6" s="34" t="str">
        <f>'t1'!A6</f>
        <v>SEGRETARIO A</v>
      </c>
      <c r="B6" s="237" t="str">
        <f>'t1'!B6</f>
        <v>0D0102</v>
      </c>
      <c r="C6" s="338"/>
      <c r="D6" s="339"/>
      <c r="E6" s="338"/>
      <c r="F6" s="339"/>
      <c r="G6" s="338"/>
      <c r="H6" s="339"/>
      <c r="I6" s="338"/>
      <c r="J6" s="339"/>
      <c r="K6" s="338"/>
      <c r="L6" s="339"/>
      <c r="M6" s="340"/>
      <c r="N6" s="341"/>
      <c r="O6" s="338"/>
      <c r="P6" s="339"/>
      <c r="Q6" s="338"/>
      <c r="R6" s="339"/>
      <c r="S6" s="342"/>
      <c r="T6" s="343"/>
      <c r="U6" s="342"/>
      <c r="V6" s="343"/>
      <c r="W6" s="344">
        <f>SUM(C6,E6,G6,I6,K6,M6,O6,Q6,S6,U6)</f>
        <v>0</v>
      </c>
      <c r="X6" s="345">
        <f>SUM(D6,F6,H6,J6,L6,N6,P6,R6,T6,V6)</f>
        <v>0</v>
      </c>
      <c r="Y6" s="346">
        <f>'t1'!M6</f>
        <v>0</v>
      </c>
    </row>
    <row r="7" spans="1:25" ht="12.75" customHeight="1" x14ac:dyDescent="0.2">
      <c r="A7" s="34" t="str">
        <f>'t1'!A7</f>
        <v>SEGRETARIO B</v>
      </c>
      <c r="B7" s="237" t="str">
        <f>'t1'!B7</f>
        <v>0D0103</v>
      </c>
      <c r="C7" s="338"/>
      <c r="D7" s="339"/>
      <c r="E7" s="338"/>
      <c r="F7" s="339"/>
      <c r="G7" s="338"/>
      <c r="H7" s="339"/>
      <c r="I7" s="338"/>
      <c r="J7" s="339"/>
      <c r="K7" s="338"/>
      <c r="L7" s="339"/>
      <c r="M7" s="340"/>
      <c r="N7" s="341"/>
      <c r="O7" s="338"/>
      <c r="P7" s="339"/>
      <c r="Q7" s="338"/>
      <c r="R7" s="339"/>
      <c r="S7" s="342"/>
      <c r="T7" s="343"/>
      <c r="U7" s="342"/>
      <c r="V7" s="343"/>
      <c r="W7" s="344">
        <f t="shared" ref="W7:X49" si="0">SUM(C7,E7,G7,I7,K7,M7,O7,Q7,S7,U7)</f>
        <v>0</v>
      </c>
      <c r="X7" s="345">
        <f t="shared" si="0"/>
        <v>0</v>
      </c>
      <c r="Y7" s="346">
        <f>'t1'!M7</f>
        <v>0</v>
      </c>
    </row>
    <row r="8" spans="1:25" ht="12.75" customHeight="1" x14ac:dyDescent="0.2">
      <c r="A8" s="34" t="str">
        <f>'t1'!A8</f>
        <v>SEGRETARIO C</v>
      </c>
      <c r="B8" s="237" t="str">
        <f>'t1'!B8</f>
        <v>0D0485</v>
      </c>
      <c r="C8" s="338"/>
      <c r="D8" s="339"/>
      <c r="E8" s="338"/>
      <c r="F8" s="339"/>
      <c r="G8" s="338"/>
      <c r="H8" s="339"/>
      <c r="I8" s="338"/>
      <c r="J8" s="339"/>
      <c r="K8" s="338"/>
      <c r="L8" s="339"/>
      <c r="M8" s="340"/>
      <c r="N8" s="341"/>
      <c r="O8" s="338"/>
      <c r="P8" s="339"/>
      <c r="Q8" s="338"/>
      <c r="R8" s="339"/>
      <c r="S8" s="342"/>
      <c r="T8" s="343"/>
      <c r="U8" s="342"/>
      <c r="V8" s="343"/>
      <c r="W8" s="344">
        <f t="shared" si="0"/>
        <v>0</v>
      </c>
      <c r="X8" s="345">
        <f t="shared" si="0"/>
        <v>0</v>
      </c>
      <c r="Y8" s="346">
        <f>'t1'!M8</f>
        <v>0</v>
      </c>
    </row>
    <row r="9" spans="1:25" ht="12.75" customHeight="1" x14ac:dyDescent="0.2">
      <c r="A9" s="34" t="str">
        <f>'t1'!A9</f>
        <v>SEGRETARIO GENERALE CCIAA</v>
      </c>
      <c r="B9" s="237" t="str">
        <f>'t1'!B9</f>
        <v>0D0104</v>
      </c>
      <c r="C9" s="338"/>
      <c r="D9" s="339"/>
      <c r="E9" s="338"/>
      <c r="F9" s="339"/>
      <c r="G9" s="338"/>
      <c r="H9" s="339"/>
      <c r="I9" s="338"/>
      <c r="J9" s="339"/>
      <c r="K9" s="338"/>
      <c r="L9" s="339"/>
      <c r="M9" s="340"/>
      <c r="N9" s="341"/>
      <c r="O9" s="338">
        <v>1</v>
      </c>
      <c r="P9" s="339"/>
      <c r="Q9" s="338"/>
      <c r="R9" s="339"/>
      <c r="S9" s="342"/>
      <c r="T9" s="343"/>
      <c r="U9" s="342"/>
      <c r="V9" s="343"/>
      <c r="W9" s="344">
        <f t="shared" si="0"/>
        <v>1</v>
      </c>
      <c r="X9" s="345">
        <f t="shared" si="0"/>
        <v>0</v>
      </c>
      <c r="Y9" s="346">
        <f>'t1'!M9</f>
        <v>1</v>
      </c>
    </row>
    <row r="10" spans="1:25" ht="12.75" customHeight="1" x14ac:dyDescent="0.2">
      <c r="A10" s="34" t="str">
        <f>'t1'!A10</f>
        <v>DIRETTORE  GENERALE</v>
      </c>
      <c r="B10" s="237" t="str">
        <f>'t1'!B10</f>
        <v>0D0097</v>
      </c>
      <c r="C10" s="338"/>
      <c r="D10" s="339"/>
      <c r="E10" s="338"/>
      <c r="F10" s="339"/>
      <c r="G10" s="338"/>
      <c r="H10" s="339"/>
      <c r="I10" s="338"/>
      <c r="J10" s="339"/>
      <c r="K10" s="338"/>
      <c r="L10" s="339"/>
      <c r="M10" s="340"/>
      <c r="N10" s="341"/>
      <c r="O10" s="338"/>
      <c r="P10" s="339"/>
      <c r="Q10" s="338"/>
      <c r="R10" s="339"/>
      <c r="S10" s="342"/>
      <c r="T10" s="343"/>
      <c r="U10" s="342"/>
      <c r="V10" s="343"/>
      <c r="W10" s="344">
        <f t="shared" si="0"/>
        <v>0</v>
      </c>
      <c r="X10" s="345">
        <f t="shared" si="0"/>
        <v>0</v>
      </c>
      <c r="Y10" s="346">
        <f>'t1'!M10</f>
        <v>0</v>
      </c>
    </row>
    <row r="11" spans="1:25" ht="12.75" customHeight="1" x14ac:dyDescent="0.2">
      <c r="A11" s="34" t="str">
        <f>'t1'!A11</f>
        <v>DIRIGENTE FUORI D.O. ART.110 C.2 TUEL</v>
      </c>
      <c r="B11" s="237" t="str">
        <f>'t1'!B11</f>
        <v>0D0098</v>
      </c>
      <c r="C11" s="338"/>
      <c r="D11" s="339"/>
      <c r="E11" s="338"/>
      <c r="F11" s="339"/>
      <c r="G11" s="338"/>
      <c r="H11" s="339"/>
      <c r="I11" s="338"/>
      <c r="J11" s="339"/>
      <c r="K11" s="338"/>
      <c r="L11" s="339"/>
      <c r="M11" s="340"/>
      <c r="N11" s="341"/>
      <c r="O11" s="338"/>
      <c r="P11" s="339"/>
      <c r="Q11" s="338"/>
      <c r="R11" s="339"/>
      <c r="S11" s="342"/>
      <c r="T11" s="343"/>
      <c r="U11" s="342"/>
      <c r="V11" s="343"/>
      <c r="W11" s="344">
        <f t="shared" si="0"/>
        <v>0</v>
      </c>
      <c r="X11" s="345">
        <f t="shared" si="0"/>
        <v>0</v>
      </c>
      <c r="Y11" s="346">
        <f>'t1'!M11</f>
        <v>0</v>
      </c>
    </row>
    <row r="12" spans="1:25" ht="12.75" customHeight="1" x14ac:dyDescent="0.2">
      <c r="A12" s="34" t="str">
        <f>'t1'!A12</f>
        <v>ALTE SPECIALIZZ. FUORI D.O.ART.110 C.2 TUEL</v>
      </c>
      <c r="B12" s="237" t="str">
        <f>'t1'!B12</f>
        <v>0D0095</v>
      </c>
      <c r="C12" s="338"/>
      <c r="D12" s="339"/>
      <c r="E12" s="338"/>
      <c r="F12" s="339"/>
      <c r="G12" s="338"/>
      <c r="H12" s="339"/>
      <c r="I12" s="338"/>
      <c r="J12" s="339"/>
      <c r="K12" s="338"/>
      <c r="L12" s="339"/>
      <c r="M12" s="340"/>
      <c r="N12" s="341"/>
      <c r="O12" s="338"/>
      <c r="P12" s="339"/>
      <c r="Q12" s="338"/>
      <c r="R12" s="339"/>
      <c r="S12" s="342"/>
      <c r="T12" s="343"/>
      <c r="U12" s="342"/>
      <c r="V12" s="343"/>
      <c r="W12" s="344">
        <f t="shared" si="0"/>
        <v>0</v>
      </c>
      <c r="X12" s="345">
        <f t="shared" si="0"/>
        <v>0</v>
      </c>
      <c r="Y12" s="346">
        <f>'t1'!M12</f>
        <v>0</v>
      </c>
    </row>
    <row r="13" spans="1:25" ht="12.75" customHeight="1" x14ac:dyDescent="0.2">
      <c r="A13" s="34" t="str">
        <f>'t1'!A13</f>
        <v>DIRIGENTE A TEMPO INDETERMINATO</v>
      </c>
      <c r="B13" s="237" t="str">
        <f>'t1'!B13</f>
        <v>0D0164</v>
      </c>
      <c r="C13" s="338"/>
      <c r="D13" s="339"/>
      <c r="E13" s="338"/>
      <c r="F13" s="339"/>
      <c r="G13" s="338"/>
      <c r="H13" s="339"/>
      <c r="I13" s="338"/>
      <c r="J13" s="339"/>
      <c r="K13" s="338">
        <v>1</v>
      </c>
      <c r="L13" s="339"/>
      <c r="M13" s="340">
        <v>1</v>
      </c>
      <c r="N13" s="341"/>
      <c r="O13" s="338"/>
      <c r="P13" s="339"/>
      <c r="Q13" s="338"/>
      <c r="R13" s="339"/>
      <c r="S13" s="342"/>
      <c r="T13" s="343"/>
      <c r="U13" s="342"/>
      <c r="V13" s="343"/>
      <c r="W13" s="344">
        <f t="shared" si="0"/>
        <v>2</v>
      </c>
      <c r="X13" s="345">
        <f t="shared" si="0"/>
        <v>0</v>
      </c>
      <c r="Y13" s="346">
        <f>'t1'!M13</f>
        <v>1</v>
      </c>
    </row>
    <row r="14" spans="1:25" ht="12.75" customHeight="1" x14ac:dyDescent="0.2">
      <c r="A14" s="34" t="str">
        <f>'t1'!A14</f>
        <v>DIRIGENTE A TEMPO DETERMINATO  ART.110 C.1 TUEL</v>
      </c>
      <c r="B14" s="237" t="str">
        <f>'t1'!B14</f>
        <v>0D0165</v>
      </c>
      <c r="C14" s="338"/>
      <c r="D14" s="339"/>
      <c r="E14" s="338"/>
      <c r="F14" s="339"/>
      <c r="G14" s="338"/>
      <c r="H14" s="339"/>
      <c r="I14" s="338"/>
      <c r="J14" s="339"/>
      <c r="K14" s="338"/>
      <c r="L14" s="339"/>
      <c r="M14" s="340"/>
      <c r="N14" s="341"/>
      <c r="O14" s="338"/>
      <c r="P14" s="339"/>
      <c r="Q14" s="338"/>
      <c r="R14" s="339"/>
      <c r="S14" s="342"/>
      <c r="T14" s="343"/>
      <c r="U14" s="342"/>
      <c r="V14" s="343"/>
      <c r="W14" s="344">
        <f t="shared" si="0"/>
        <v>0</v>
      </c>
      <c r="X14" s="345">
        <f t="shared" si="0"/>
        <v>0</v>
      </c>
      <c r="Y14" s="346">
        <f>'t1'!M14</f>
        <v>0</v>
      </c>
    </row>
    <row r="15" spans="1:25" ht="12.75" customHeight="1" x14ac:dyDescent="0.2">
      <c r="A15" s="34" t="str">
        <f>'t1'!A15</f>
        <v>ALTE SPECIALIZZ. IN D.O. ART.110 C.1 TUEL</v>
      </c>
      <c r="B15" s="237" t="str">
        <f>'t1'!B15</f>
        <v>0D0I95</v>
      </c>
      <c r="C15" s="338"/>
      <c r="D15" s="339"/>
      <c r="E15" s="338"/>
      <c r="F15" s="339"/>
      <c r="G15" s="338"/>
      <c r="H15" s="339"/>
      <c r="I15" s="338"/>
      <c r="J15" s="339"/>
      <c r="K15" s="338"/>
      <c r="L15" s="339"/>
      <c r="M15" s="340"/>
      <c r="N15" s="341"/>
      <c r="O15" s="338"/>
      <c r="P15" s="339"/>
      <c r="Q15" s="338"/>
      <c r="R15" s="339"/>
      <c r="S15" s="342"/>
      <c r="T15" s="343"/>
      <c r="U15" s="342"/>
      <c r="V15" s="343"/>
      <c r="W15" s="344">
        <f t="shared" si="0"/>
        <v>0</v>
      </c>
      <c r="X15" s="345">
        <f t="shared" si="0"/>
        <v>0</v>
      </c>
      <c r="Y15" s="346">
        <f>'t1'!M15</f>
        <v>0</v>
      </c>
    </row>
    <row r="16" spans="1:25" ht="12.75" customHeight="1" x14ac:dyDescent="0.2">
      <c r="A16" s="34" t="str">
        <f>'t1'!A16</f>
        <v>POSIZIONE ECONOMICA D7</v>
      </c>
      <c r="B16" s="237" t="str">
        <f>'t1'!B16</f>
        <v>0D7000</v>
      </c>
      <c r="C16" s="338"/>
      <c r="D16" s="339"/>
      <c r="E16" s="338"/>
      <c r="F16" s="339"/>
      <c r="G16" s="338"/>
      <c r="H16" s="339"/>
      <c r="I16" s="338"/>
      <c r="J16" s="339"/>
      <c r="K16" s="338"/>
      <c r="L16" s="339"/>
      <c r="M16" s="340"/>
      <c r="N16" s="341"/>
      <c r="O16" s="338"/>
      <c r="P16" s="339"/>
      <c r="Q16" s="338"/>
      <c r="R16" s="339"/>
      <c r="S16" s="342"/>
      <c r="T16" s="343"/>
      <c r="U16" s="342"/>
      <c r="V16" s="343"/>
      <c r="W16" s="344">
        <f t="shared" si="0"/>
        <v>0</v>
      </c>
      <c r="X16" s="345">
        <f t="shared" si="0"/>
        <v>0</v>
      </c>
      <c r="Y16" s="346">
        <f>'t1'!M16</f>
        <v>0</v>
      </c>
    </row>
    <row r="17" spans="1:25" ht="12.75" customHeight="1" x14ac:dyDescent="0.2">
      <c r="A17" s="34" t="str">
        <f>'t1'!A17</f>
        <v>POSIZIONE ECONOMICA D6</v>
      </c>
      <c r="B17" s="237" t="str">
        <f>'t1'!B17</f>
        <v>099000</v>
      </c>
      <c r="C17" s="338"/>
      <c r="D17" s="339"/>
      <c r="E17" s="338"/>
      <c r="F17" s="339"/>
      <c r="G17" s="338"/>
      <c r="H17" s="339"/>
      <c r="I17" s="338"/>
      <c r="J17" s="339">
        <v>1</v>
      </c>
      <c r="K17" s="338">
        <v>1</v>
      </c>
      <c r="L17" s="339">
        <v>6</v>
      </c>
      <c r="M17" s="340">
        <v>1</v>
      </c>
      <c r="N17" s="341">
        <v>2</v>
      </c>
      <c r="O17" s="338"/>
      <c r="P17" s="339"/>
      <c r="Q17" s="338"/>
      <c r="R17" s="339"/>
      <c r="S17" s="342"/>
      <c r="T17" s="343"/>
      <c r="U17" s="342"/>
      <c r="V17" s="343"/>
      <c r="W17" s="344">
        <f t="shared" si="0"/>
        <v>2</v>
      </c>
      <c r="X17" s="345">
        <f t="shared" si="0"/>
        <v>9</v>
      </c>
      <c r="Y17" s="346">
        <f>'t1'!M17</f>
        <v>1</v>
      </c>
    </row>
    <row r="18" spans="1:25" ht="12.75" customHeight="1" x14ac:dyDescent="0.2">
      <c r="A18" s="34" t="str">
        <f>'t1'!A18</f>
        <v>POSIZIONE ECONOMICA D5</v>
      </c>
      <c r="B18" s="237" t="str">
        <f>'t1'!B18</f>
        <v>0D5000</v>
      </c>
      <c r="C18" s="338"/>
      <c r="D18" s="339"/>
      <c r="E18" s="338"/>
      <c r="F18" s="339"/>
      <c r="G18" s="338"/>
      <c r="H18" s="339"/>
      <c r="I18" s="338"/>
      <c r="J18" s="339"/>
      <c r="K18" s="338">
        <v>1</v>
      </c>
      <c r="L18" s="339">
        <v>2</v>
      </c>
      <c r="M18" s="340"/>
      <c r="N18" s="341"/>
      <c r="O18" s="338"/>
      <c r="P18" s="339">
        <v>2</v>
      </c>
      <c r="Q18" s="338"/>
      <c r="R18" s="339"/>
      <c r="S18" s="342"/>
      <c r="T18" s="343"/>
      <c r="U18" s="342"/>
      <c r="V18" s="343"/>
      <c r="W18" s="344">
        <f t="shared" si="0"/>
        <v>1</v>
      </c>
      <c r="X18" s="345">
        <f t="shared" si="0"/>
        <v>4</v>
      </c>
      <c r="Y18" s="346">
        <f>'t1'!M18</f>
        <v>1</v>
      </c>
    </row>
    <row r="19" spans="1:25" ht="12.75" customHeight="1" x14ac:dyDescent="0.2">
      <c r="A19" s="34" t="str">
        <f>'t1'!A19</f>
        <v>POSIZIONE ECONOMICA D4</v>
      </c>
      <c r="B19" s="237" t="str">
        <f>'t1'!B19</f>
        <v>0D4000</v>
      </c>
      <c r="C19" s="338"/>
      <c r="D19" s="339"/>
      <c r="E19" s="338"/>
      <c r="F19" s="339"/>
      <c r="G19" s="338"/>
      <c r="H19" s="339"/>
      <c r="I19" s="338"/>
      <c r="J19" s="339">
        <v>1</v>
      </c>
      <c r="K19" s="338"/>
      <c r="L19" s="339">
        <v>1</v>
      </c>
      <c r="M19" s="340"/>
      <c r="N19" s="341"/>
      <c r="O19" s="338"/>
      <c r="P19" s="339"/>
      <c r="Q19" s="338"/>
      <c r="R19" s="339"/>
      <c r="S19" s="342"/>
      <c r="T19" s="343"/>
      <c r="U19" s="342"/>
      <c r="V19" s="343"/>
      <c r="W19" s="344">
        <f t="shared" si="0"/>
        <v>0</v>
      </c>
      <c r="X19" s="345">
        <f t="shared" si="0"/>
        <v>2</v>
      </c>
      <c r="Y19" s="346">
        <f>'t1'!M19</f>
        <v>1</v>
      </c>
    </row>
    <row r="20" spans="1:25" ht="12.75" customHeight="1" x14ac:dyDescent="0.2">
      <c r="A20" s="34" t="str">
        <f>'t1'!A20</f>
        <v>POSIZIONE ECONOMICA D3</v>
      </c>
      <c r="B20" s="237" t="str">
        <f>'t1'!B20</f>
        <v>050000</v>
      </c>
      <c r="C20" s="338"/>
      <c r="D20" s="339"/>
      <c r="E20" s="338"/>
      <c r="F20" s="339">
        <v>1</v>
      </c>
      <c r="G20" s="338"/>
      <c r="H20" s="339">
        <v>1</v>
      </c>
      <c r="I20" s="338"/>
      <c r="J20" s="339">
        <v>1</v>
      </c>
      <c r="K20" s="338">
        <v>1</v>
      </c>
      <c r="L20" s="339">
        <v>1</v>
      </c>
      <c r="M20" s="340"/>
      <c r="N20" s="341"/>
      <c r="O20" s="338"/>
      <c r="P20" s="339">
        <v>1</v>
      </c>
      <c r="Q20" s="338"/>
      <c r="R20" s="339"/>
      <c r="S20" s="342"/>
      <c r="T20" s="343"/>
      <c r="U20" s="342"/>
      <c r="V20" s="343"/>
      <c r="W20" s="344">
        <f t="shared" si="0"/>
        <v>1</v>
      </c>
      <c r="X20" s="345">
        <f t="shared" si="0"/>
        <v>5</v>
      </c>
      <c r="Y20" s="346">
        <f>'t1'!M20</f>
        <v>1</v>
      </c>
    </row>
    <row r="21" spans="1:25" ht="12.75" customHeight="1" x14ac:dyDescent="0.2">
      <c r="A21" s="34" t="str">
        <f>'t1'!A21</f>
        <v>POSIZIONE ECONOMICA D2</v>
      </c>
      <c r="B21" s="237" t="str">
        <f>'t1'!B21</f>
        <v>049000</v>
      </c>
      <c r="C21" s="338"/>
      <c r="D21" s="339"/>
      <c r="E21" s="338"/>
      <c r="F21" s="339"/>
      <c r="G21" s="338"/>
      <c r="H21" s="339">
        <v>1</v>
      </c>
      <c r="I21" s="338">
        <v>3</v>
      </c>
      <c r="J21" s="339">
        <v>1</v>
      </c>
      <c r="K21" s="338"/>
      <c r="L21" s="339"/>
      <c r="M21" s="340"/>
      <c r="N21" s="341"/>
      <c r="O21" s="338"/>
      <c r="P21" s="339"/>
      <c r="Q21" s="338"/>
      <c r="R21" s="339"/>
      <c r="S21" s="342"/>
      <c r="T21" s="343"/>
      <c r="U21" s="342"/>
      <c r="V21" s="343"/>
      <c r="W21" s="344">
        <f t="shared" si="0"/>
        <v>3</v>
      </c>
      <c r="X21" s="345">
        <f t="shared" si="0"/>
        <v>2</v>
      </c>
      <c r="Y21" s="346">
        <f>'t1'!M21</f>
        <v>1</v>
      </c>
    </row>
    <row r="22" spans="1:25" ht="12.75" customHeight="1" x14ac:dyDescent="0.2">
      <c r="A22" s="34" t="str">
        <f>'t1'!A22</f>
        <v>POSIZIONE ECONOMICA D1</v>
      </c>
      <c r="B22" s="237" t="str">
        <f>'t1'!B22</f>
        <v>0D1000</v>
      </c>
      <c r="C22" s="338"/>
      <c r="D22" s="339"/>
      <c r="E22" s="338"/>
      <c r="F22" s="339"/>
      <c r="G22" s="338"/>
      <c r="H22" s="339"/>
      <c r="I22" s="338"/>
      <c r="J22" s="339"/>
      <c r="K22" s="338"/>
      <c r="L22" s="339"/>
      <c r="M22" s="340"/>
      <c r="N22" s="341"/>
      <c r="O22" s="338"/>
      <c r="P22" s="339"/>
      <c r="Q22" s="338"/>
      <c r="R22" s="339"/>
      <c r="S22" s="342"/>
      <c r="T22" s="343"/>
      <c r="U22" s="342"/>
      <c r="V22" s="343"/>
      <c r="W22" s="344">
        <f t="shared" si="0"/>
        <v>0</v>
      </c>
      <c r="X22" s="345">
        <f t="shared" si="0"/>
        <v>0</v>
      </c>
      <c r="Y22" s="346">
        <f>'t1'!M22</f>
        <v>0</v>
      </c>
    </row>
    <row r="23" spans="1:25" ht="12.75" customHeight="1" x14ac:dyDescent="0.2">
      <c r="A23" s="34" t="str">
        <f>'t1'!A23</f>
        <v>POSIZIONE ECONOMICA C6</v>
      </c>
      <c r="B23" s="237" t="str">
        <f>'t1'!B23</f>
        <v>097000</v>
      </c>
      <c r="C23" s="338"/>
      <c r="D23" s="339"/>
      <c r="E23" s="338"/>
      <c r="F23" s="339"/>
      <c r="G23" s="338"/>
      <c r="H23" s="339"/>
      <c r="I23" s="338"/>
      <c r="J23" s="339"/>
      <c r="K23" s="338"/>
      <c r="L23" s="339"/>
      <c r="M23" s="340"/>
      <c r="N23" s="341"/>
      <c r="O23" s="338"/>
      <c r="P23" s="339"/>
      <c r="Q23" s="338"/>
      <c r="R23" s="339"/>
      <c r="S23" s="342"/>
      <c r="T23" s="343"/>
      <c r="U23" s="342"/>
      <c r="V23" s="343"/>
      <c r="W23" s="344">
        <f t="shared" si="0"/>
        <v>0</v>
      </c>
      <c r="X23" s="345">
        <f t="shared" si="0"/>
        <v>0</v>
      </c>
      <c r="Y23" s="346">
        <f>'t1'!M23</f>
        <v>0</v>
      </c>
    </row>
    <row r="24" spans="1:25" ht="12.75" customHeight="1" x14ac:dyDescent="0.2">
      <c r="A24" s="34" t="str">
        <f>'t1'!A24</f>
        <v>POSIZIONE ECONOMICA C5</v>
      </c>
      <c r="B24" s="237" t="str">
        <f>'t1'!B24</f>
        <v>046000</v>
      </c>
      <c r="C24" s="338"/>
      <c r="D24" s="339"/>
      <c r="E24" s="338"/>
      <c r="F24" s="339"/>
      <c r="G24" s="338"/>
      <c r="H24" s="339"/>
      <c r="I24" s="338">
        <v>4</v>
      </c>
      <c r="J24" s="339">
        <v>8</v>
      </c>
      <c r="K24" s="338">
        <v>3</v>
      </c>
      <c r="L24" s="339">
        <v>13</v>
      </c>
      <c r="M24" s="340">
        <v>1</v>
      </c>
      <c r="N24" s="341">
        <v>12</v>
      </c>
      <c r="O24" s="338">
        <v>1</v>
      </c>
      <c r="P24" s="339">
        <v>4</v>
      </c>
      <c r="Q24" s="338"/>
      <c r="R24" s="339">
        <v>2</v>
      </c>
      <c r="S24" s="342"/>
      <c r="T24" s="343"/>
      <c r="U24" s="342"/>
      <c r="V24" s="343"/>
      <c r="W24" s="344">
        <f t="shared" si="0"/>
        <v>9</v>
      </c>
      <c r="X24" s="345">
        <f t="shared" si="0"/>
        <v>39</v>
      </c>
      <c r="Y24" s="346">
        <f>'t1'!M24</f>
        <v>1</v>
      </c>
    </row>
    <row r="25" spans="1:25" ht="12.75" customHeight="1" x14ac:dyDescent="0.2">
      <c r="A25" s="34" t="str">
        <f>'t1'!A25</f>
        <v>POSIZIONE ECONOMICA C4</v>
      </c>
      <c r="B25" s="237" t="str">
        <f>'t1'!B25</f>
        <v>045000</v>
      </c>
      <c r="C25" s="338"/>
      <c r="D25" s="339"/>
      <c r="E25" s="338"/>
      <c r="F25" s="339"/>
      <c r="G25" s="338"/>
      <c r="H25" s="339"/>
      <c r="I25" s="338"/>
      <c r="J25" s="339"/>
      <c r="K25" s="338"/>
      <c r="L25" s="339">
        <v>2</v>
      </c>
      <c r="M25" s="340"/>
      <c r="N25" s="341"/>
      <c r="O25" s="338"/>
      <c r="P25" s="339"/>
      <c r="Q25" s="338"/>
      <c r="R25" s="339"/>
      <c r="S25" s="342"/>
      <c r="T25" s="343"/>
      <c r="U25" s="342"/>
      <c r="V25" s="343"/>
      <c r="W25" s="344">
        <f t="shared" si="0"/>
        <v>0</v>
      </c>
      <c r="X25" s="345">
        <f t="shared" si="0"/>
        <v>2</v>
      </c>
      <c r="Y25" s="346">
        <f>'t1'!M25</f>
        <v>1</v>
      </c>
    </row>
    <row r="26" spans="1:25" ht="12.75" customHeight="1" x14ac:dyDescent="0.2">
      <c r="A26" s="34" t="str">
        <f>'t1'!A26</f>
        <v>POSIZIONE ECONOMICA C3</v>
      </c>
      <c r="B26" s="237" t="str">
        <f>'t1'!B26</f>
        <v>043000</v>
      </c>
      <c r="C26" s="338"/>
      <c r="D26" s="339"/>
      <c r="E26" s="338">
        <v>2</v>
      </c>
      <c r="F26" s="339">
        <v>6</v>
      </c>
      <c r="G26" s="338"/>
      <c r="H26" s="339">
        <v>1</v>
      </c>
      <c r="I26" s="338"/>
      <c r="J26" s="339"/>
      <c r="K26" s="338"/>
      <c r="L26" s="339">
        <v>1</v>
      </c>
      <c r="M26" s="340"/>
      <c r="N26" s="341">
        <v>1</v>
      </c>
      <c r="O26" s="338"/>
      <c r="P26" s="339"/>
      <c r="Q26" s="338"/>
      <c r="R26" s="339"/>
      <c r="S26" s="342"/>
      <c r="T26" s="343"/>
      <c r="U26" s="342"/>
      <c r="V26" s="343"/>
      <c r="W26" s="344">
        <f t="shared" si="0"/>
        <v>2</v>
      </c>
      <c r="X26" s="345">
        <f t="shared" si="0"/>
        <v>9</v>
      </c>
      <c r="Y26" s="346">
        <f>'t1'!M26</f>
        <v>1</v>
      </c>
    </row>
    <row r="27" spans="1:25" ht="12.75" customHeight="1" x14ac:dyDescent="0.2">
      <c r="A27" s="34" t="str">
        <f>'t1'!A27</f>
        <v>POSIZIONE ECONOMICA C2</v>
      </c>
      <c r="B27" s="237" t="str">
        <f>'t1'!B27</f>
        <v>042000</v>
      </c>
      <c r="C27" s="338"/>
      <c r="D27" s="339"/>
      <c r="E27" s="338"/>
      <c r="F27" s="339"/>
      <c r="G27" s="338"/>
      <c r="H27" s="339"/>
      <c r="I27" s="338"/>
      <c r="J27" s="339"/>
      <c r="K27" s="338"/>
      <c r="L27" s="339"/>
      <c r="M27" s="340"/>
      <c r="N27" s="341"/>
      <c r="O27" s="338"/>
      <c r="P27" s="339"/>
      <c r="Q27" s="338"/>
      <c r="R27" s="339"/>
      <c r="S27" s="342"/>
      <c r="T27" s="343"/>
      <c r="U27" s="342"/>
      <c r="V27" s="343"/>
      <c r="W27" s="344">
        <f t="shared" si="0"/>
        <v>0</v>
      </c>
      <c r="X27" s="345">
        <f t="shared" si="0"/>
        <v>0</v>
      </c>
      <c r="Y27" s="346">
        <f>'t1'!M27</f>
        <v>0</v>
      </c>
    </row>
    <row r="28" spans="1:25" ht="12.75" customHeight="1" x14ac:dyDescent="0.2">
      <c r="A28" s="34" t="str">
        <f>'t1'!A28</f>
        <v>POSIZIONE ECONOMICA C1</v>
      </c>
      <c r="B28" s="237" t="str">
        <f>'t1'!B28</f>
        <v>0C1000</v>
      </c>
      <c r="C28" s="338"/>
      <c r="D28" s="339"/>
      <c r="E28" s="338"/>
      <c r="F28" s="339"/>
      <c r="G28" s="338"/>
      <c r="H28" s="339"/>
      <c r="I28" s="338"/>
      <c r="J28" s="339"/>
      <c r="K28" s="338"/>
      <c r="L28" s="339"/>
      <c r="M28" s="340"/>
      <c r="N28" s="341"/>
      <c r="O28" s="338"/>
      <c r="P28" s="339"/>
      <c r="Q28" s="338"/>
      <c r="R28" s="339"/>
      <c r="S28" s="342"/>
      <c r="T28" s="343"/>
      <c r="U28" s="342"/>
      <c r="V28" s="343"/>
      <c r="W28" s="344">
        <f t="shared" si="0"/>
        <v>0</v>
      </c>
      <c r="X28" s="345">
        <f t="shared" si="0"/>
        <v>0</v>
      </c>
      <c r="Y28" s="346">
        <f>'t1'!M28</f>
        <v>0</v>
      </c>
    </row>
    <row r="29" spans="1:25" ht="12.75" customHeight="1" x14ac:dyDescent="0.2">
      <c r="A29" s="34" t="str">
        <f>'t1'!A29</f>
        <v>POSIZIONE ECONOMICA B8</v>
      </c>
      <c r="B29" s="237" t="str">
        <f>'t1'!B29</f>
        <v>0B8000</v>
      </c>
      <c r="C29" s="338"/>
      <c r="D29" s="339"/>
      <c r="E29" s="338"/>
      <c r="F29" s="339"/>
      <c r="G29" s="338"/>
      <c r="H29" s="339"/>
      <c r="I29" s="338"/>
      <c r="J29" s="339"/>
      <c r="K29" s="338"/>
      <c r="L29" s="339"/>
      <c r="M29" s="340"/>
      <c r="N29" s="341"/>
      <c r="O29" s="338"/>
      <c r="P29" s="339"/>
      <c r="Q29" s="338"/>
      <c r="R29" s="339"/>
      <c r="S29" s="342"/>
      <c r="T29" s="343"/>
      <c r="U29" s="342"/>
      <c r="V29" s="343"/>
      <c r="W29" s="344">
        <f t="shared" si="0"/>
        <v>0</v>
      </c>
      <c r="X29" s="345">
        <f t="shared" si="0"/>
        <v>0</v>
      </c>
      <c r="Y29" s="346">
        <f>'t1'!M29</f>
        <v>0</v>
      </c>
    </row>
    <row r="30" spans="1:25" ht="12.75" customHeight="1" x14ac:dyDescent="0.2">
      <c r="A30" s="34" t="str">
        <f>'t1'!A30</f>
        <v xml:space="preserve">POSIZ. ECON. B7 - PROFILO ACCESSO B3  </v>
      </c>
      <c r="B30" s="237" t="str">
        <f>'t1'!B30</f>
        <v>0B7A00</v>
      </c>
      <c r="C30" s="338"/>
      <c r="D30" s="339"/>
      <c r="E30" s="338"/>
      <c r="F30" s="339"/>
      <c r="G30" s="338"/>
      <c r="H30" s="339"/>
      <c r="I30" s="338"/>
      <c r="J30" s="339"/>
      <c r="K30" s="338"/>
      <c r="L30" s="339"/>
      <c r="M30" s="340">
        <v>1</v>
      </c>
      <c r="N30" s="341">
        <v>2</v>
      </c>
      <c r="O30" s="338"/>
      <c r="P30" s="339"/>
      <c r="Q30" s="338"/>
      <c r="R30" s="339"/>
      <c r="S30" s="342"/>
      <c r="T30" s="343"/>
      <c r="U30" s="342"/>
      <c r="V30" s="343"/>
      <c r="W30" s="344">
        <f t="shared" si="0"/>
        <v>1</v>
      </c>
      <c r="X30" s="345">
        <f t="shared" si="0"/>
        <v>2</v>
      </c>
      <c r="Y30" s="346">
        <f>'t1'!M30</f>
        <v>1</v>
      </c>
    </row>
    <row r="31" spans="1:25" ht="12.75" customHeight="1" x14ac:dyDescent="0.2">
      <c r="A31" s="34" t="str">
        <f>'t1'!A31</f>
        <v>POSIZ. ECON. B7 - PROFILO  ACCESSO B1</v>
      </c>
      <c r="B31" s="237" t="str">
        <f>'t1'!B31</f>
        <v>0B7000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40"/>
      <c r="N31" s="341"/>
      <c r="O31" s="338"/>
      <c r="P31" s="339">
        <v>1</v>
      </c>
      <c r="Q31" s="338"/>
      <c r="R31" s="339"/>
      <c r="S31" s="342"/>
      <c r="T31" s="343"/>
      <c r="U31" s="342"/>
      <c r="V31" s="343"/>
      <c r="W31" s="344">
        <f t="shared" si="0"/>
        <v>0</v>
      </c>
      <c r="X31" s="345">
        <f t="shared" si="0"/>
        <v>1</v>
      </c>
      <c r="Y31" s="346">
        <f>'t1'!M31</f>
        <v>1</v>
      </c>
    </row>
    <row r="32" spans="1:25" ht="12.75" customHeight="1" x14ac:dyDescent="0.2">
      <c r="A32" s="34" t="str">
        <f>'t1'!A32</f>
        <v xml:space="preserve">POSIZ.ECON. B6 PROFILI ACCESSO B3 </v>
      </c>
      <c r="B32" s="237" t="str">
        <f>'t1'!B32</f>
        <v>038490</v>
      </c>
      <c r="C32" s="338"/>
      <c r="D32" s="339"/>
      <c r="E32" s="338"/>
      <c r="F32" s="339"/>
      <c r="G32" s="338"/>
      <c r="H32" s="339"/>
      <c r="I32" s="338">
        <v>1</v>
      </c>
      <c r="J32" s="339"/>
      <c r="K32" s="338"/>
      <c r="L32" s="339"/>
      <c r="M32" s="340"/>
      <c r="N32" s="341"/>
      <c r="O32" s="338"/>
      <c r="P32" s="339"/>
      <c r="Q32" s="338"/>
      <c r="R32" s="339"/>
      <c r="S32" s="342"/>
      <c r="T32" s="343"/>
      <c r="U32" s="342"/>
      <c r="V32" s="343"/>
      <c r="W32" s="344">
        <f t="shared" si="0"/>
        <v>1</v>
      </c>
      <c r="X32" s="345">
        <f t="shared" si="0"/>
        <v>0</v>
      </c>
      <c r="Y32" s="346">
        <f>'t1'!M32</f>
        <v>1</v>
      </c>
    </row>
    <row r="33" spans="1:25" ht="12.75" customHeight="1" x14ac:dyDescent="0.2">
      <c r="A33" s="34" t="str">
        <f>'t1'!A33</f>
        <v>POSIZ.ECON. B6 PROFILI ACCESSO B1</v>
      </c>
      <c r="B33" s="237" t="str">
        <f>'t1'!B33</f>
        <v>038491</v>
      </c>
      <c r="C33" s="338"/>
      <c r="D33" s="339"/>
      <c r="E33" s="338"/>
      <c r="F33" s="339"/>
      <c r="G33" s="338"/>
      <c r="H33" s="339"/>
      <c r="I33" s="338"/>
      <c r="J33" s="339"/>
      <c r="K33" s="338"/>
      <c r="L33" s="339"/>
      <c r="M33" s="340"/>
      <c r="N33" s="341"/>
      <c r="O33" s="338"/>
      <c r="P33" s="339"/>
      <c r="Q33" s="338"/>
      <c r="R33" s="339"/>
      <c r="S33" s="342"/>
      <c r="T33" s="343"/>
      <c r="U33" s="342"/>
      <c r="V33" s="343"/>
      <c r="W33" s="344">
        <f t="shared" si="0"/>
        <v>0</v>
      </c>
      <c r="X33" s="345">
        <f t="shared" si="0"/>
        <v>0</v>
      </c>
      <c r="Y33" s="346">
        <f>'t1'!M33</f>
        <v>0</v>
      </c>
    </row>
    <row r="34" spans="1:25" ht="12.75" customHeight="1" x14ac:dyDescent="0.2">
      <c r="A34" s="34" t="str">
        <f>'t1'!A34</f>
        <v>POSIZ.ECON. B5 PROFILI ACCESSO B3 -</v>
      </c>
      <c r="B34" s="237" t="str">
        <f>'t1'!B34</f>
        <v>037492</v>
      </c>
      <c r="C34" s="338"/>
      <c r="D34" s="339"/>
      <c r="E34" s="338"/>
      <c r="F34" s="339"/>
      <c r="G34" s="338"/>
      <c r="H34" s="339"/>
      <c r="I34" s="338"/>
      <c r="J34" s="339"/>
      <c r="K34" s="338"/>
      <c r="L34" s="339"/>
      <c r="M34" s="340"/>
      <c r="N34" s="341"/>
      <c r="O34" s="338"/>
      <c r="P34" s="339"/>
      <c r="Q34" s="338"/>
      <c r="R34" s="339"/>
      <c r="S34" s="342"/>
      <c r="T34" s="343"/>
      <c r="U34" s="342"/>
      <c r="V34" s="343"/>
      <c r="W34" s="344">
        <f t="shared" si="0"/>
        <v>0</v>
      </c>
      <c r="X34" s="345">
        <f t="shared" si="0"/>
        <v>0</v>
      </c>
      <c r="Y34" s="346">
        <f>'t1'!M34</f>
        <v>0</v>
      </c>
    </row>
    <row r="35" spans="1:25" ht="12.75" customHeight="1" x14ac:dyDescent="0.2">
      <c r="A35" s="34" t="str">
        <f>'t1'!A35</f>
        <v>POSIZ.ECON. B5 PROFILI ACCESSO B1</v>
      </c>
      <c r="B35" s="237" t="str">
        <f>'t1'!B35</f>
        <v>037493</v>
      </c>
      <c r="C35" s="338"/>
      <c r="D35" s="339"/>
      <c r="E35" s="338"/>
      <c r="F35" s="339"/>
      <c r="G35" s="338"/>
      <c r="H35" s="339"/>
      <c r="I35" s="338">
        <v>1</v>
      </c>
      <c r="J35" s="339"/>
      <c r="K35" s="338"/>
      <c r="L35" s="339"/>
      <c r="M35" s="340"/>
      <c r="N35" s="341"/>
      <c r="O35" s="338"/>
      <c r="P35" s="339"/>
      <c r="Q35" s="338"/>
      <c r="R35" s="339"/>
      <c r="S35" s="342"/>
      <c r="T35" s="343"/>
      <c r="U35" s="342"/>
      <c r="V35" s="343"/>
      <c r="W35" s="344">
        <f t="shared" si="0"/>
        <v>1</v>
      </c>
      <c r="X35" s="345">
        <f t="shared" si="0"/>
        <v>0</v>
      </c>
      <c r="Y35" s="346">
        <f>'t1'!M35</f>
        <v>1</v>
      </c>
    </row>
    <row r="36" spans="1:25" ht="12.75" customHeight="1" x14ac:dyDescent="0.2">
      <c r="A36" s="34" t="str">
        <f>'t1'!A36</f>
        <v xml:space="preserve">POSIZ.ECON. B4 PROFILI ACCESSO B3 </v>
      </c>
      <c r="B36" s="237" t="str">
        <f>'t1'!B36</f>
        <v>036494</v>
      </c>
      <c r="C36" s="338"/>
      <c r="D36" s="339"/>
      <c r="E36" s="338"/>
      <c r="F36" s="339"/>
      <c r="G36" s="338"/>
      <c r="H36" s="339"/>
      <c r="I36" s="338"/>
      <c r="J36" s="339"/>
      <c r="K36" s="338"/>
      <c r="L36" s="339"/>
      <c r="M36" s="340"/>
      <c r="N36" s="341"/>
      <c r="O36" s="338"/>
      <c r="P36" s="339"/>
      <c r="Q36" s="338"/>
      <c r="R36" s="339"/>
      <c r="S36" s="342"/>
      <c r="T36" s="343"/>
      <c r="U36" s="342"/>
      <c r="V36" s="343"/>
      <c r="W36" s="344">
        <f t="shared" si="0"/>
        <v>0</v>
      </c>
      <c r="X36" s="345">
        <f t="shared" si="0"/>
        <v>0</v>
      </c>
      <c r="Y36" s="346">
        <f>'t1'!M36</f>
        <v>0</v>
      </c>
    </row>
    <row r="37" spans="1:25" ht="12.75" customHeight="1" x14ac:dyDescent="0.2">
      <c r="A37" s="34" t="str">
        <f>'t1'!A37</f>
        <v>POSIZ.ECON. B4 PROFILI ACCESSO B1</v>
      </c>
      <c r="B37" s="237" t="str">
        <f>'t1'!B37</f>
        <v>036495</v>
      </c>
      <c r="C37" s="338"/>
      <c r="D37" s="339"/>
      <c r="E37" s="338"/>
      <c r="F37" s="339"/>
      <c r="G37" s="338"/>
      <c r="H37" s="339"/>
      <c r="I37" s="338"/>
      <c r="J37" s="339"/>
      <c r="K37" s="338">
        <v>1</v>
      </c>
      <c r="L37" s="339"/>
      <c r="M37" s="340"/>
      <c r="N37" s="341"/>
      <c r="O37" s="338"/>
      <c r="P37" s="339"/>
      <c r="Q37" s="338"/>
      <c r="R37" s="339"/>
      <c r="S37" s="342"/>
      <c r="T37" s="343"/>
      <c r="U37" s="342"/>
      <c r="V37" s="343"/>
      <c r="W37" s="344">
        <f t="shared" si="0"/>
        <v>1</v>
      </c>
      <c r="X37" s="345">
        <f t="shared" si="0"/>
        <v>0</v>
      </c>
      <c r="Y37" s="346">
        <f>'t1'!M37</f>
        <v>1</v>
      </c>
    </row>
    <row r="38" spans="1:25" ht="12.75" customHeight="1" x14ac:dyDescent="0.2">
      <c r="A38" s="34" t="str">
        <f>'t1'!A38</f>
        <v>POSIZIONE ECONOMICA DI ACCESSO B3</v>
      </c>
      <c r="B38" s="237" t="str">
        <f>'t1'!B38</f>
        <v>055000</v>
      </c>
      <c r="C38" s="338"/>
      <c r="D38" s="339"/>
      <c r="E38" s="338"/>
      <c r="F38" s="339"/>
      <c r="G38" s="338"/>
      <c r="H38" s="339"/>
      <c r="I38" s="338"/>
      <c r="J38" s="339"/>
      <c r="K38" s="338"/>
      <c r="L38" s="339"/>
      <c r="M38" s="340"/>
      <c r="N38" s="341"/>
      <c r="O38" s="338"/>
      <c r="P38" s="339"/>
      <c r="Q38" s="338"/>
      <c r="R38" s="339"/>
      <c r="S38" s="342"/>
      <c r="T38" s="343"/>
      <c r="U38" s="342"/>
      <c r="V38" s="343"/>
      <c r="W38" s="344">
        <f t="shared" si="0"/>
        <v>0</v>
      </c>
      <c r="X38" s="345">
        <f t="shared" si="0"/>
        <v>0</v>
      </c>
      <c r="Y38" s="346">
        <f>'t1'!M38</f>
        <v>0</v>
      </c>
    </row>
    <row r="39" spans="1:25" ht="12.75" customHeight="1" x14ac:dyDescent="0.2">
      <c r="A39" s="34" t="str">
        <f>'t1'!A39</f>
        <v>POSIZIONE ECONOMICA B3</v>
      </c>
      <c r="B39" s="237" t="str">
        <f>'t1'!B39</f>
        <v>034000</v>
      </c>
      <c r="C39" s="338"/>
      <c r="D39" s="339"/>
      <c r="E39" s="338"/>
      <c r="F39" s="339"/>
      <c r="G39" s="338"/>
      <c r="H39" s="339"/>
      <c r="I39" s="338"/>
      <c r="J39" s="339"/>
      <c r="K39" s="338"/>
      <c r="L39" s="339"/>
      <c r="M39" s="340"/>
      <c r="N39" s="341"/>
      <c r="O39" s="338"/>
      <c r="P39" s="339"/>
      <c r="Q39" s="338"/>
      <c r="R39" s="339"/>
      <c r="S39" s="342"/>
      <c r="T39" s="343"/>
      <c r="U39" s="342"/>
      <c r="V39" s="343"/>
      <c r="W39" s="344">
        <f t="shared" si="0"/>
        <v>0</v>
      </c>
      <c r="X39" s="345">
        <f t="shared" si="0"/>
        <v>0</v>
      </c>
      <c r="Y39" s="346">
        <f>'t1'!M39</f>
        <v>0</v>
      </c>
    </row>
    <row r="40" spans="1:25" ht="12.75" customHeight="1" x14ac:dyDescent="0.2">
      <c r="A40" s="34" t="str">
        <f>'t1'!A40</f>
        <v>POSIZIONE ECONOMICA B2</v>
      </c>
      <c r="B40" s="237" t="str">
        <f>'t1'!B40</f>
        <v>032000</v>
      </c>
      <c r="C40" s="338"/>
      <c r="D40" s="339"/>
      <c r="E40" s="338"/>
      <c r="F40" s="339"/>
      <c r="G40" s="338"/>
      <c r="H40" s="339"/>
      <c r="I40" s="338"/>
      <c r="J40" s="339"/>
      <c r="K40" s="338"/>
      <c r="L40" s="339"/>
      <c r="M40" s="340"/>
      <c r="N40" s="341"/>
      <c r="O40" s="338"/>
      <c r="P40" s="339"/>
      <c r="Q40" s="338"/>
      <c r="R40" s="339"/>
      <c r="S40" s="342"/>
      <c r="T40" s="343"/>
      <c r="U40" s="342"/>
      <c r="V40" s="343"/>
      <c r="W40" s="344">
        <f t="shared" si="0"/>
        <v>0</v>
      </c>
      <c r="X40" s="345">
        <f t="shared" si="0"/>
        <v>0</v>
      </c>
      <c r="Y40" s="346">
        <f>'t1'!M40</f>
        <v>0</v>
      </c>
    </row>
    <row r="41" spans="1:25" ht="12.75" customHeight="1" x14ac:dyDescent="0.2">
      <c r="A41" s="34" t="str">
        <f>'t1'!A41</f>
        <v>POSIZIONE ECONOMICA DI ACCESSO B1</v>
      </c>
      <c r="B41" s="237" t="str">
        <f>'t1'!B41</f>
        <v>054000</v>
      </c>
      <c r="C41" s="338"/>
      <c r="D41" s="339"/>
      <c r="E41" s="338"/>
      <c r="F41" s="339"/>
      <c r="G41" s="338"/>
      <c r="H41" s="339"/>
      <c r="I41" s="338"/>
      <c r="J41" s="339"/>
      <c r="K41" s="338"/>
      <c r="L41" s="339"/>
      <c r="M41" s="340"/>
      <c r="N41" s="341"/>
      <c r="O41" s="338"/>
      <c r="P41" s="339"/>
      <c r="Q41" s="338"/>
      <c r="R41" s="339"/>
      <c r="S41" s="342"/>
      <c r="T41" s="343"/>
      <c r="U41" s="342"/>
      <c r="V41" s="343"/>
      <c r="W41" s="344">
        <f t="shared" si="0"/>
        <v>0</v>
      </c>
      <c r="X41" s="345">
        <f t="shared" si="0"/>
        <v>0</v>
      </c>
      <c r="Y41" s="346">
        <f>'t1'!M41</f>
        <v>0</v>
      </c>
    </row>
    <row r="42" spans="1:25" ht="12.75" customHeight="1" x14ac:dyDescent="0.2">
      <c r="A42" s="34" t="str">
        <f>'t1'!A42</f>
        <v>POSIZIONE ECONOMICA A6</v>
      </c>
      <c r="B42" s="237" t="str">
        <f>'t1'!B42</f>
        <v>0A6000</v>
      </c>
      <c r="C42" s="338"/>
      <c r="D42" s="339"/>
      <c r="E42" s="338"/>
      <c r="F42" s="339"/>
      <c r="G42" s="338"/>
      <c r="H42" s="339"/>
      <c r="I42" s="338"/>
      <c r="J42" s="339"/>
      <c r="K42" s="338"/>
      <c r="L42" s="339"/>
      <c r="M42" s="340"/>
      <c r="N42" s="341"/>
      <c r="O42" s="338"/>
      <c r="P42" s="339"/>
      <c r="Q42" s="338"/>
      <c r="R42" s="339"/>
      <c r="S42" s="342"/>
      <c r="T42" s="343"/>
      <c r="U42" s="342"/>
      <c r="V42" s="343"/>
      <c r="W42" s="344">
        <f t="shared" si="0"/>
        <v>0</v>
      </c>
      <c r="X42" s="345">
        <f t="shared" si="0"/>
        <v>0</v>
      </c>
      <c r="Y42" s="346">
        <f>'t1'!M42</f>
        <v>0</v>
      </c>
    </row>
    <row r="43" spans="1:25" ht="12.75" customHeight="1" x14ac:dyDescent="0.2">
      <c r="A43" s="34" t="str">
        <f>'t1'!A43</f>
        <v>POSIZIONE ECONOMICA A5</v>
      </c>
      <c r="B43" s="237" t="str">
        <f>'t1'!B43</f>
        <v>0A5000</v>
      </c>
      <c r="C43" s="338"/>
      <c r="D43" s="339"/>
      <c r="E43" s="338"/>
      <c r="F43" s="339"/>
      <c r="G43" s="338"/>
      <c r="H43" s="339"/>
      <c r="I43" s="338"/>
      <c r="J43" s="339"/>
      <c r="K43" s="338">
        <v>1</v>
      </c>
      <c r="L43" s="339"/>
      <c r="M43" s="340"/>
      <c r="N43" s="341"/>
      <c r="O43" s="338"/>
      <c r="P43" s="339"/>
      <c r="Q43" s="338">
        <v>1</v>
      </c>
      <c r="R43" s="339"/>
      <c r="S43" s="342"/>
      <c r="T43" s="343"/>
      <c r="U43" s="342"/>
      <c r="V43" s="343"/>
      <c r="W43" s="344">
        <f t="shared" si="0"/>
        <v>2</v>
      </c>
      <c r="X43" s="345">
        <f t="shared" si="0"/>
        <v>0</v>
      </c>
      <c r="Y43" s="346">
        <f>'t1'!M43</f>
        <v>1</v>
      </c>
    </row>
    <row r="44" spans="1:25" ht="12.75" customHeight="1" x14ac:dyDescent="0.2">
      <c r="A44" s="34" t="str">
        <f>'t1'!A44</f>
        <v>POSIZIONE ECONOMICA A4</v>
      </c>
      <c r="B44" s="237" t="str">
        <f>'t1'!B44</f>
        <v>028000</v>
      </c>
      <c r="C44" s="338"/>
      <c r="D44" s="339"/>
      <c r="E44" s="338"/>
      <c r="F44" s="339"/>
      <c r="G44" s="338"/>
      <c r="H44" s="339"/>
      <c r="I44" s="338"/>
      <c r="J44" s="339"/>
      <c r="K44" s="338"/>
      <c r="L44" s="339"/>
      <c r="M44" s="340"/>
      <c r="N44" s="341"/>
      <c r="O44" s="338"/>
      <c r="P44" s="339"/>
      <c r="Q44" s="338"/>
      <c r="R44" s="339"/>
      <c r="S44" s="342"/>
      <c r="T44" s="343"/>
      <c r="U44" s="342"/>
      <c r="V44" s="343"/>
      <c r="W44" s="344">
        <f t="shared" si="0"/>
        <v>0</v>
      </c>
      <c r="X44" s="345">
        <f t="shared" si="0"/>
        <v>0</v>
      </c>
      <c r="Y44" s="346">
        <f>'t1'!M44</f>
        <v>0</v>
      </c>
    </row>
    <row r="45" spans="1:25" ht="12.75" customHeight="1" x14ac:dyDescent="0.2">
      <c r="A45" s="34" t="str">
        <f>'t1'!A45</f>
        <v>POSIZIONE ECONOMICA A3</v>
      </c>
      <c r="B45" s="237" t="str">
        <f>'t1'!B45</f>
        <v>027000</v>
      </c>
      <c r="C45" s="338"/>
      <c r="D45" s="339"/>
      <c r="E45" s="338"/>
      <c r="F45" s="339"/>
      <c r="G45" s="338"/>
      <c r="H45" s="339"/>
      <c r="I45" s="338"/>
      <c r="J45" s="339"/>
      <c r="K45" s="338"/>
      <c r="L45" s="339"/>
      <c r="M45" s="340"/>
      <c r="N45" s="341"/>
      <c r="O45" s="338"/>
      <c r="P45" s="339"/>
      <c r="Q45" s="338"/>
      <c r="R45" s="339"/>
      <c r="S45" s="342"/>
      <c r="T45" s="343"/>
      <c r="U45" s="342"/>
      <c r="V45" s="343"/>
      <c r="W45" s="344">
        <f t="shared" si="0"/>
        <v>0</v>
      </c>
      <c r="X45" s="345">
        <f t="shared" si="0"/>
        <v>0</v>
      </c>
      <c r="Y45" s="346">
        <f>'t1'!M45</f>
        <v>0</v>
      </c>
    </row>
    <row r="46" spans="1:25" ht="12.75" customHeight="1" x14ac:dyDescent="0.2">
      <c r="A46" s="34" t="str">
        <f>'t1'!A46</f>
        <v>POSIZIONE ECONOMICA A2</v>
      </c>
      <c r="B46" s="237" t="str">
        <f>'t1'!B46</f>
        <v>025000</v>
      </c>
      <c r="C46" s="338"/>
      <c r="D46" s="339"/>
      <c r="E46" s="338"/>
      <c r="F46" s="339"/>
      <c r="G46" s="338"/>
      <c r="H46" s="339"/>
      <c r="I46" s="338"/>
      <c r="J46" s="339"/>
      <c r="K46" s="338"/>
      <c r="L46" s="339"/>
      <c r="M46" s="340"/>
      <c r="N46" s="341"/>
      <c r="O46" s="338"/>
      <c r="P46" s="339"/>
      <c r="Q46" s="338"/>
      <c r="R46" s="339"/>
      <c r="S46" s="342"/>
      <c r="T46" s="343"/>
      <c r="U46" s="342"/>
      <c r="V46" s="343"/>
      <c r="W46" s="344">
        <f t="shared" si="0"/>
        <v>0</v>
      </c>
      <c r="X46" s="345">
        <f t="shared" si="0"/>
        <v>0</v>
      </c>
      <c r="Y46" s="346">
        <f>'t1'!M46</f>
        <v>0</v>
      </c>
    </row>
    <row r="47" spans="1:25" ht="12.75" customHeight="1" x14ac:dyDescent="0.2">
      <c r="A47" s="34" t="str">
        <f>'t1'!A47</f>
        <v>POSIZIONE ECONOMICA A1</v>
      </c>
      <c r="B47" s="237" t="str">
        <f>'t1'!B47</f>
        <v>0A1000</v>
      </c>
      <c r="C47" s="338"/>
      <c r="D47" s="339"/>
      <c r="E47" s="338"/>
      <c r="F47" s="339"/>
      <c r="G47" s="338"/>
      <c r="H47" s="339"/>
      <c r="I47" s="338"/>
      <c r="J47" s="339"/>
      <c r="K47" s="338"/>
      <c r="L47" s="339"/>
      <c r="M47" s="340"/>
      <c r="N47" s="341"/>
      <c r="O47" s="338"/>
      <c r="P47" s="339"/>
      <c r="Q47" s="338"/>
      <c r="R47" s="339"/>
      <c r="S47" s="342"/>
      <c r="T47" s="343"/>
      <c r="U47" s="342"/>
      <c r="V47" s="343"/>
      <c r="W47" s="344">
        <f t="shared" si="0"/>
        <v>0</v>
      </c>
      <c r="X47" s="345">
        <f t="shared" si="0"/>
        <v>0</v>
      </c>
      <c r="Y47" s="346">
        <f>'t1'!M47</f>
        <v>0</v>
      </c>
    </row>
    <row r="48" spans="1:25" ht="12.75" customHeight="1" x14ac:dyDescent="0.2">
      <c r="A48" s="34" t="str">
        <f>'t1'!A48</f>
        <v>CONTRATTISTI (a)</v>
      </c>
      <c r="B48" s="237" t="str">
        <f>'t1'!B48</f>
        <v>000061</v>
      </c>
      <c r="C48" s="338"/>
      <c r="D48" s="339"/>
      <c r="E48" s="338"/>
      <c r="F48" s="339"/>
      <c r="G48" s="338"/>
      <c r="H48" s="339"/>
      <c r="I48" s="338"/>
      <c r="J48" s="339"/>
      <c r="K48" s="338"/>
      <c r="L48" s="339"/>
      <c r="M48" s="340"/>
      <c r="N48" s="341"/>
      <c r="O48" s="338"/>
      <c r="P48" s="339"/>
      <c r="Q48" s="338"/>
      <c r="R48" s="339"/>
      <c r="S48" s="342"/>
      <c r="T48" s="343"/>
      <c r="U48" s="342"/>
      <c r="V48" s="343"/>
      <c r="W48" s="344">
        <f>SUM(C48,E48,G48,I48,K48,M48,O48,Q48,S48,U48)</f>
        <v>0</v>
      </c>
      <c r="X48" s="345">
        <f>SUM(D48,F48,H48,J48,L48,N48,P48,R48,T48,V48)</f>
        <v>0</v>
      </c>
      <c r="Y48" s="346">
        <f>'t1'!M48</f>
        <v>0</v>
      </c>
    </row>
    <row r="49" spans="1:25" ht="12.75" customHeight="1" thickBot="1" x14ac:dyDescent="0.25">
      <c r="A49" s="34" t="str">
        <f>'t1'!A49</f>
        <v>COLLABORATORE A T.D. ART. 90 TUEL (b)</v>
      </c>
      <c r="B49" s="237" t="str">
        <f>'t1'!B49</f>
        <v>000096</v>
      </c>
      <c r="C49" s="338"/>
      <c r="D49" s="339"/>
      <c r="E49" s="338"/>
      <c r="F49" s="339"/>
      <c r="G49" s="338"/>
      <c r="H49" s="339"/>
      <c r="I49" s="338"/>
      <c r="J49" s="339"/>
      <c r="K49" s="338"/>
      <c r="L49" s="339"/>
      <c r="M49" s="340"/>
      <c r="N49" s="341"/>
      <c r="O49" s="338"/>
      <c r="P49" s="339"/>
      <c r="Q49" s="338"/>
      <c r="R49" s="339"/>
      <c r="S49" s="342"/>
      <c r="T49" s="343"/>
      <c r="U49" s="342"/>
      <c r="V49" s="343"/>
      <c r="W49" s="344">
        <f t="shared" si="0"/>
        <v>0</v>
      </c>
      <c r="X49" s="345">
        <f t="shared" si="0"/>
        <v>0</v>
      </c>
      <c r="Y49" s="346">
        <f>'t1'!M49</f>
        <v>0</v>
      </c>
    </row>
    <row r="50" spans="1:25" ht="17.25" customHeight="1" thickTop="1" thickBot="1" x14ac:dyDescent="0.25">
      <c r="A50" s="347" t="s">
        <v>96</v>
      </c>
      <c r="B50" s="348"/>
      <c r="C50" s="349">
        <f t="shared" ref="C50:X50" si="1">SUM(C6:C49)</f>
        <v>0</v>
      </c>
      <c r="D50" s="350">
        <f t="shared" si="1"/>
        <v>0</v>
      </c>
      <c r="E50" s="349">
        <f t="shared" si="1"/>
        <v>2</v>
      </c>
      <c r="F50" s="350">
        <f t="shared" si="1"/>
        <v>7</v>
      </c>
      <c r="G50" s="349">
        <f t="shared" si="1"/>
        <v>0</v>
      </c>
      <c r="H50" s="350">
        <f t="shared" si="1"/>
        <v>3</v>
      </c>
      <c r="I50" s="349">
        <f t="shared" si="1"/>
        <v>9</v>
      </c>
      <c r="J50" s="350">
        <f t="shared" si="1"/>
        <v>12</v>
      </c>
      <c r="K50" s="349">
        <f t="shared" si="1"/>
        <v>9</v>
      </c>
      <c r="L50" s="350">
        <f t="shared" si="1"/>
        <v>26</v>
      </c>
      <c r="M50" s="349">
        <f t="shared" si="1"/>
        <v>4</v>
      </c>
      <c r="N50" s="350">
        <f t="shared" si="1"/>
        <v>17</v>
      </c>
      <c r="O50" s="349">
        <f t="shared" si="1"/>
        <v>2</v>
      </c>
      <c r="P50" s="350">
        <f t="shared" si="1"/>
        <v>8</v>
      </c>
      <c r="Q50" s="349">
        <f t="shared" si="1"/>
        <v>1</v>
      </c>
      <c r="R50" s="350">
        <f t="shared" si="1"/>
        <v>2</v>
      </c>
      <c r="S50" s="349">
        <f>SUM(S6:S49)</f>
        <v>0</v>
      </c>
      <c r="T50" s="350">
        <f>SUM(T6:T49)</f>
        <v>0</v>
      </c>
      <c r="U50" s="349">
        <f t="shared" si="1"/>
        <v>0</v>
      </c>
      <c r="V50" s="350">
        <f t="shared" si="1"/>
        <v>0</v>
      </c>
      <c r="W50" s="349">
        <f t="shared" si="1"/>
        <v>27</v>
      </c>
      <c r="X50" s="351">
        <f t="shared" si="1"/>
        <v>75</v>
      </c>
    </row>
    <row r="51" spans="1:25" s="352" customFormat="1" ht="19.5" customHeight="1" x14ac:dyDescent="0.2">
      <c r="A51" s="4" t="str">
        <f>'t1'!$A$51</f>
        <v>(a) personale a tempo indeterminato al quale viene applicato un contratto di lavoro di tipo privatistico (es.:tipografico,chimico,edile,metalmeccanico,portierato, ecc.)</v>
      </c>
      <c r="B51" s="52"/>
      <c r="C51" s="4"/>
      <c r="D51" s="4"/>
      <c r="E51" s="4"/>
      <c r="F51" s="4"/>
      <c r="G51" s="4"/>
      <c r="H51" s="4"/>
      <c r="I51" s="4"/>
      <c r="J51" s="4"/>
      <c r="K51" s="215"/>
    </row>
    <row r="52" spans="1:25" s="4" customFormat="1" x14ac:dyDescent="0.2">
      <c r="A52" s="4" t="str">
        <f>'t1'!$A$52</f>
        <v>(b) cfr." istruzioni generali e specifiche di comparto" e "glossario"</v>
      </c>
      <c r="B52" s="52"/>
    </row>
  </sheetData>
  <sheetProtection password="EA98" sheet="1" formatColumns="0" selectLockedCells="1"/>
  <mergeCells count="12">
    <mergeCell ref="S4:T4"/>
    <mergeCell ref="U4:V4"/>
    <mergeCell ref="A1:V1"/>
    <mergeCell ref="P2:X2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A6:X49">
    <cfRule type="expression" dxfId="9" priority="1" stopIfTrue="1">
      <formula>$Y6&gt;0</formula>
    </cfRule>
  </conditionalFormatting>
  <printOptions horizontalCentered="1" verticalCentered="1"/>
  <pageMargins left="0" right="0" top="0.19685039370078741" bottom="0.17" header="0.18" footer="0.2"/>
  <pageSetup paperSize="9" scale="7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pageSetUpPr fitToPage="1"/>
  </sheetPr>
  <dimension ref="A1:AC53"/>
  <sheetViews>
    <sheetView showGridLines="0" zoomScaleNormal="100" workbookViewId="0">
      <pane xSplit="2" ySplit="5" topLeftCell="K27" activePane="bottomRight" state="frozen"/>
      <selection activeCell="AB27" sqref="AB27"/>
      <selection pane="topRight" activeCell="AB27" sqref="AB27"/>
      <selection pane="bottomLeft" activeCell="AB27" sqref="AB27"/>
      <selection pane="bottomRight" activeCell="AB27" sqref="AB27"/>
    </sheetView>
  </sheetViews>
  <sheetFormatPr defaultColWidth="10.6640625" defaultRowHeight="11.25" x14ac:dyDescent="0.2"/>
  <cols>
    <col min="1" max="1" width="46.83203125" style="352" customWidth="1"/>
    <col min="2" max="2" width="8.1640625" style="354" bestFit="1" customWidth="1"/>
    <col min="3" max="4" width="6.6640625" style="352" customWidth="1"/>
    <col min="5" max="24" width="8" style="352" customWidth="1"/>
    <col min="25" max="26" width="6.5" style="352" customWidth="1"/>
    <col min="27" max="28" width="8.1640625" style="352" customWidth="1"/>
    <col min="29" max="29" width="0" style="352" hidden="1" customWidth="1"/>
    <col min="30" max="16384" width="10.6640625" style="352"/>
  </cols>
  <sheetData>
    <row r="1" spans="1:29" s="4" customFormat="1" ht="43.5" customHeight="1" x14ac:dyDescent="0.2">
      <c r="A1" s="151" t="str">
        <f>'t1'!A1</f>
        <v>REGIONI ED AUTONOMIE LOCALI - anno 2018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AB1" s="56"/>
    </row>
    <row r="2" spans="1:29" ht="30" customHeight="1" thickBot="1" x14ac:dyDescent="0.25">
      <c r="A2" s="353"/>
      <c r="S2" s="154"/>
      <c r="T2" s="154"/>
      <c r="U2" s="154"/>
      <c r="V2" s="154"/>
      <c r="W2" s="154"/>
      <c r="X2" s="154"/>
      <c r="Y2" s="154"/>
      <c r="Z2" s="154"/>
      <c r="AA2" s="154"/>
      <c r="AB2" s="154"/>
    </row>
    <row r="3" spans="1:29" ht="16.5" customHeight="1" thickBot="1" x14ac:dyDescent="0.25">
      <c r="A3" s="355"/>
      <c r="B3" s="356"/>
      <c r="C3" s="357" t="s">
        <v>199</v>
      </c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9"/>
      <c r="Y3" s="358"/>
      <c r="Z3" s="359"/>
      <c r="AA3" s="358"/>
      <c r="AB3" s="359"/>
    </row>
    <row r="4" spans="1:29" ht="16.5" customHeight="1" thickTop="1" x14ac:dyDescent="0.2">
      <c r="A4" s="360" t="s">
        <v>200</v>
      </c>
      <c r="B4" s="361" t="s">
        <v>2</v>
      </c>
      <c r="C4" s="362" t="s">
        <v>201</v>
      </c>
      <c r="D4" s="363"/>
      <c r="E4" s="364" t="s">
        <v>202</v>
      </c>
      <c r="F4" s="365"/>
      <c r="G4" s="362" t="s">
        <v>203</v>
      </c>
      <c r="H4" s="363"/>
      <c r="I4" s="362" t="s">
        <v>204</v>
      </c>
      <c r="J4" s="363"/>
      <c r="K4" s="362" t="s">
        <v>205</v>
      </c>
      <c r="L4" s="363"/>
      <c r="M4" s="362" t="s">
        <v>206</v>
      </c>
      <c r="N4" s="363"/>
      <c r="O4" s="362" t="s">
        <v>207</v>
      </c>
      <c r="P4" s="363"/>
      <c r="Q4" s="362" t="s">
        <v>208</v>
      </c>
      <c r="R4" s="363"/>
      <c r="S4" s="362" t="s">
        <v>209</v>
      </c>
      <c r="T4" s="363"/>
      <c r="U4" s="362" t="s">
        <v>210</v>
      </c>
      <c r="V4" s="363"/>
      <c r="W4" s="362" t="s">
        <v>211</v>
      </c>
      <c r="X4" s="363"/>
      <c r="Y4" s="362" t="s">
        <v>212</v>
      </c>
      <c r="Z4" s="366"/>
      <c r="AA4" s="362" t="s">
        <v>96</v>
      </c>
      <c r="AB4" s="366"/>
    </row>
    <row r="5" spans="1:29" ht="12" thickBot="1" x14ac:dyDescent="0.25">
      <c r="A5" s="176" t="s">
        <v>141</v>
      </c>
      <c r="B5" s="367"/>
      <c r="C5" s="368" t="s">
        <v>127</v>
      </c>
      <c r="D5" s="369" t="s">
        <v>128</v>
      </c>
      <c r="E5" s="368" t="s">
        <v>127</v>
      </c>
      <c r="F5" s="369" t="s">
        <v>128</v>
      </c>
      <c r="G5" s="368" t="s">
        <v>127</v>
      </c>
      <c r="H5" s="369" t="s">
        <v>128</v>
      </c>
      <c r="I5" s="368" t="s">
        <v>127</v>
      </c>
      <c r="J5" s="369" t="s">
        <v>128</v>
      </c>
      <c r="K5" s="368" t="s">
        <v>127</v>
      </c>
      <c r="L5" s="369" t="s">
        <v>128</v>
      </c>
      <c r="M5" s="368" t="s">
        <v>127</v>
      </c>
      <c r="N5" s="369" t="s">
        <v>128</v>
      </c>
      <c r="O5" s="368" t="s">
        <v>127</v>
      </c>
      <c r="P5" s="369" t="s">
        <v>128</v>
      </c>
      <c r="Q5" s="368" t="s">
        <v>127</v>
      </c>
      <c r="R5" s="369" t="s">
        <v>128</v>
      </c>
      <c r="S5" s="368" t="s">
        <v>127</v>
      </c>
      <c r="T5" s="369" t="s">
        <v>128</v>
      </c>
      <c r="U5" s="368" t="s">
        <v>127</v>
      </c>
      <c r="V5" s="369" t="s">
        <v>128</v>
      </c>
      <c r="W5" s="368" t="s">
        <v>127</v>
      </c>
      <c r="X5" s="370" t="s">
        <v>128</v>
      </c>
      <c r="Y5" s="368" t="s">
        <v>127</v>
      </c>
      <c r="Z5" s="370" t="s">
        <v>128</v>
      </c>
      <c r="AA5" s="368" t="s">
        <v>127</v>
      </c>
      <c r="AB5" s="370" t="s">
        <v>128</v>
      </c>
    </row>
    <row r="6" spans="1:29" ht="13.5" customHeight="1" thickTop="1" x14ac:dyDescent="0.2">
      <c r="A6" s="34" t="str">
        <f>'t1'!A6</f>
        <v>SEGRETARIO A</v>
      </c>
      <c r="B6" s="237" t="str">
        <f>'t1'!B6</f>
        <v>0D0102</v>
      </c>
      <c r="C6" s="371"/>
      <c r="D6" s="372"/>
      <c r="E6" s="373"/>
      <c r="F6" s="372"/>
      <c r="G6" s="371"/>
      <c r="H6" s="372"/>
      <c r="I6" s="371"/>
      <c r="J6" s="372"/>
      <c r="K6" s="371"/>
      <c r="L6" s="372"/>
      <c r="M6" s="371"/>
      <c r="N6" s="372"/>
      <c r="O6" s="373"/>
      <c r="P6" s="374"/>
      <c r="Q6" s="371"/>
      <c r="R6" s="372"/>
      <c r="S6" s="371"/>
      <c r="T6" s="372"/>
      <c r="U6" s="371"/>
      <c r="V6" s="372"/>
      <c r="W6" s="375"/>
      <c r="X6" s="372"/>
      <c r="Y6" s="375"/>
      <c r="Z6" s="372"/>
      <c r="AA6" s="376">
        <f>SUM(C6,E6,G6,I6,K6,M6,O6,Q6,S6,U6,W6,Y6)</f>
        <v>0</v>
      </c>
      <c r="AB6" s="377">
        <f>SUM(D6,F6,H6,J6,L6,N6,P6,R6,T6,V6,X6,Z6)</f>
        <v>0</v>
      </c>
      <c r="AC6" s="378">
        <f>'t1'!M6</f>
        <v>0</v>
      </c>
    </row>
    <row r="7" spans="1:29" ht="14.1" customHeight="1" x14ac:dyDescent="0.2">
      <c r="A7" s="34" t="str">
        <f>'t1'!A7</f>
        <v>SEGRETARIO B</v>
      </c>
      <c r="B7" s="237" t="str">
        <f>'t1'!B7</f>
        <v>0D0103</v>
      </c>
      <c r="C7" s="371"/>
      <c r="D7" s="372"/>
      <c r="E7" s="373"/>
      <c r="F7" s="372"/>
      <c r="G7" s="371"/>
      <c r="H7" s="372"/>
      <c r="I7" s="371"/>
      <c r="J7" s="372"/>
      <c r="K7" s="371"/>
      <c r="L7" s="372"/>
      <c r="M7" s="371"/>
      <c r="N7" s="372"/>
      <c r="O7" s="373"/>
      <c r="P7" s="374"/>
      <c r="Q7" s="371"/>
      <c r="R7" s="372"/>
      <c r="S7" s="371"/>
      <c r="T7" s="372"/>
      <c r="U7" s="371"/>
      <c r="V7" s="372"/>
      <c r="W7" s="375"/>
      <c r="X7" s="372"/>
      <c r="Y7" s="375"/>
      <c r="Z7" s="372"/>
      <c r="AA7" s="376">
        <f t="shared" ref="AA7:AB49" si="0">SUM(C7,E7,G7,I7,K7,M7,O7,Q7,S7,U7,W7,Y7)</f>
        <v>0</v>
      </c>
      <c r="AB7" s="377">
        <f t="shared" si="0"/>
        <v>0</v>
      </c>
      <c r="AC7" s="378">
        <f>'t1'!M7</f>
        <v>0</v>
      </c>
    </row>
    <row r="8" spans="1:29" ht="14.1" customHeight="1" x14ac:dyDescent="0.2">
      <c r="A8" s="34" t="str">
        <f>'t1'!A8</f>
        <v>SEGRETARIO C</v>
      </c>
      <c r="B8" s="237" t="str">
        <f>'t1'!B8</f>
        <v>0D0485</v>
      </c>
      <c r="C8" s="371"/>
      <c r="D8" s="372"/>
      <c r="E8" s="373"/>
      <c r="F8" s="372"/>
      <c r="G8" s="371"/>
      <c r="H8" s="372"/>
      <c r="I8" s="371"/>
      <c r="J8" s="372"/>
      <c r="K8" s="371"/>
      <c r="L8" s="372"/>
      <c r="M8" s="371"/>
      <c r="N8" s="372"/>
      <c r="O8" s="373"/>
      <c r="P8" s="374"/>
      <c r="Q8" s="371"/>
      <c r="R8" s="372"/>
      <c r="S8" s="371"/>
      <c r="T8" s="372"/>
      <c r="U8" s="371"/>
      <c r="V8" s="372"/>
      <c r="W8" s="375"/>
      <c r="X8" s="372"/>
      <c r="Y8" s="375"/>
      <c r="Z8" s="372"/>
      <c r="AA8" s="376">
        <f t="shared" si="0"/>
        <v>0</v>
      </c>
      <c r="AB8" s="377">
        <f t="shared" si="0"/>
        <v>0</v>
      </c>
      <c r="AC8" s="378">
        <f>'t1'!M8</f>
        <v>0</v>
      </c>
    </row>
    <row r="9" spans="1:29" ht="14.1" customHeight="1" x14ac:dyDescent="0.2">
      <c r="A9" s="34" t="str">
        <f>'t1'!A9</f>
        <v>SEGRETARIO GENERALE CCIAA</v>
      </c>
      <c r="B9" s="237" t="str">
        <f>'t1'!B9</f>
        <v>0D0104</v>
      </c>
      <c r="C9" s="371"/>
      <c r="D9" s="372"/>
      <c r="E9" s="373"/>
      <c r="F9" s="372"/>
      <c r="G9" s="371"/>
      <c r="H9" s="372"/>
      <c r="I9" s="371"/>
      <c r="J9" s="372"/>
      <c r="K9" s="371"/>
      <c r="L9" s="372"/>
      <c r="M9" s="371"/>
      <c r="N9" s="372"/>
      <c r="O9" s="373"/>
      <c r="P9" s="374"/>
      <c r="Q9" s="371"/>
      <c r="R9" s="372"/>
      <c r="S9" s="371"/>
      <c r="T9" s="372"/>
      <c r="U9" s="371">
        <v>1</v>
      </c>
      <c r="V9" s="372"/>
      <c r="W9" s="375"/>
      <c r="X9" s="372"/>
      <c r="Y9" s="375"/>
      <c r="Z9" s="372"/>
      <c r="AA9" s="376">
        <f t="shared" si="0"/>
        <v>1</v>
      </c>
      <c r="AB9" s="377">
        <f t="shared" si="0"/>
        <v>0</v>
      </c>
      <c r="AC9" s="378">
        <f>'t1'!M9</f>
        <v>1</v>
      </c>
    </row>
    <row r="10" spans="1:29" ht="14.1" customHeight="1" x14ac:dyDescent="0.2">
      <c r="A10" s="34" t="str">
        <f>'t1'!A10</f>
        <v>DIRETTORE  GENERALE</v>
      </c>
      <c r="B10" s="237" t="str">
        <f>'t1'!B10</f>
        <v>0D0097</v>
      </c>
      <c r="C10" s="371"/>
      <c r="D10" s="372"/>
      <c r="E10" s="373"/>
      <c r="F10" s="372"/>
      <c r="G10" s="371"/>
      <c r="H10" s="372"/>
      <c r="I10" s="371"/>
      <c r="J10" s="372"/>
      <c r="K10" s="371"/>
      <c r="L10" s="372"/>
      <c r="M10" s="371"/>
      <c r="N10" s="372"/>
      <c r="O10" s="373"/>
      <c r="P10" s="374"/>
      <c r="Q10" s="371"/>
      <c r="R10" s="372"/>
      <c r="S10" s="371"/>
      <c r="T10" s="372"/>
      <c r="U10" s="371"/>
      <c r="V10" s="372"/>
      <c r="W10" s="375"/>
      <c r="X10" s="372"/>
      <c r="Y10" s="375"/>
      <c r="Z10" s="372"/>
      <c r="AA10" s="376">
        <f t="shared" si="0"/>
        <v>0</v>
      </c>
      <c r="AB10" s="377">
        <f t="shared" si="0"/>
        <v>0</v>
      </c>
      <c r="AC10" s="378">
        <f>'t1'!M10</f>
        <v>0</v>
      </c>
    </row>
    <row r="11" spans="1:29" ht="14.1" customHeight="1" x14ac:dyDescent="0.2">
      <c r="A11" s="34" t="str">
        <f>'t1'!A11</f>
        <v>DIRIGENTE FUORI D.O. ART.110 C.2 TUEL</v>
      </c>
      <c r="B11" s="237" t="str">
        <f>'t1'!B11</f>
        <v>0D0098</v>
      </c>
      <c r="C11" s="371"/>
      <c r="D11" s="372"/>
      <c r="E11" s="373"/>
      <c r="F11" s="372"/>
      <c r="G11" s="371"/>
      <c r="H11" s="372"/>
      <c r="I11" s="371"/>
      <c r="J11" s="372"/>
      <c r="K11" s="371"/>
      <c r="L11" s="372"/>
      <c r="M11" s="371"/>
      <c r="N11" s="372"/>
      <c r="O11" s="373"/>
      <c r="P11" s="374"/>
      <c r="Q11" s="371"/>
      <c r="R11" s="372"/>
      <c r="S11" s="371"/>
      <c r="T11" s="372"/>
      <c r="U11" s="371"/>
      <c r="V11" s="372"/>
      <c r="W11" s="375"/>
      <c r="X11" s="372"/>
      <c r="Y11" s="375"/>
      <c r="Z11" s="372"/>
      <c r="AA11" s="376">
        <f t="shared" si="0"/>
        <v>0</v>
      </c>
      <c r="AB11" s="377">
        <f t="shared" si="0"/>
        <v>0</v>
      </c>
      <c r="AC11" s="378">
        <f>'t1'!M11</f>
        <v>0</v>
      </c>
    </row>
    <row r="12" spans="1:29" ht="14.1" customHeight="1" x14ac:dyDescent="0.2">
      <c r="A12" s="34" t="str">
        <f>'t1'!A12</f>
        <v>ALTE SPECIALIZZ. FUORI D.O.ART.110 C.2 TUEL</v>
      </c>
      <c r="B12" s="237" t="str">
        <f>'t1'!B12</f>
        <v>0D0095</v>
      </c>
      <c r="C12" s="371"/>
      <c r="D12" s="372"/>
      <c r="E12" s="373"/>
      <c r="F12" s="372"/>
      <c r="G12" s="371"/>
      <c r="H12" s="372"/>
      <c r="I12" s="371"/>
      <c r="J12" s="372"/>
      <c r="K12" s="371"/>
      <c r="L12" s="372"/>
      <c r="M12" s="371"/>
      <c r="N12" s="372"/>
      <c r="O12" s="373"/>
      <c r="P12" s="374"/>
      <c r="Q12" s="371"/>
      <c r="R12" s="372"/>
      <c r="S12" s="371"/>
      <c r="T12" s="372"/>
      <c r="U12" s="371"/>
      <c r="V12" s="372"/>
      <c r="W12" s="375"/>
      <c r="X12" s="372"/>
      <c r="Y12" s="375"/>
      <c r="Z12" s="372"/>
      <c r="AA12" s="376">
        <f t="shared" si="0"/>
        <v>0</v>
      </c>
      <c r="AB12" s="377">
        <f t="shared" si="0"/>
        <v>0</v>
      </c>
      <c r="AC12" s="378">
        <f>'t1'!M12</f>
        <v>0</v>
      </c>
    </row>
    <row r="13" spans="1:29" ht="14.1" customHeight="1" x14ac:dyDescent="0.2">
      <c r="A13" s="34" t="str">
        <f>'t1'!A13</f>
        <v>DIRIGENTE A TEMPO INDETERMINATO</v>
      </c>
      <c r="B13" s="237" t="str">
        <f>'t1'!B13</f>
        <v>0D0164</v>
      </c>
      <c r="C13" s="371"/>
      <c r="D13" s="372"/>
      <c r="E13" s="373"/>
      <c r="F13" s="372"/>
      <c r="G13" s="371"/>
      <c r="H13" s="372"/>
      <c r="I13" s="371"/>
      <c r="J13" s="372"/>
      <c r="K13" s="371"/>
      <c r="L13" s="372"/>
      <c r="M13" s="371"/>
      <c r="N13" s="372"/>
      <c r="O13" s="373"/>
      <c r="P13" s="374"/>
      <c r="Q13" s="371">
        <v>1</v>
      </c>
      <c r="R13" s="372"/>
      <c r="S13" s="371">
        <v>1</v>
      </c>
      <c r="T13" s="372"/>
      <c r="U13" s="371"/>
      <c r="V13" s="372"/>
      <c r="W13" s="375"/>
      <c r="X13" s="372"/>
      <c r="Y13" s="375"/>
      <c r="Z13" s="372"/>
      <c r="AA13" s="376">
        <f t="shared" si="0"/>
        <v>2</v>
      </c>
      <c r="AB13" s="377">
        <f t="shared" si="0"/>
        <v>0</v>
      </c>
      <c r="AC13" s="378">
        <f>'t1'!M13</f>
        <v>1</v>
      </c>
    </row>
    <row r="14" spans="1:29" ht="14.1" customHeight="1" x14ac:dyDescent="0.2">
      <c r="A14" s="34" t="str">
        <f>'t1'!A14</f>
        <v>DIRIGENTE A TEMPO DETERMINATO  ART.110 C.1 TUEL</v>
      </c>
      <c r="B14" s="237" t="str">
        <f>'t1'!B14</f>
        <v>0D0165</v>
      </c>
      <c r="C14" s="371"/>
      <c r="D14" s="372"/>
      <c r="E14" s="373"/>
      <c r="F14" s="372"/>
      <c r="G14" s="371"/>
      <c r="H14" s="372"/>
      <c r="I14" s="371"/>
      <c r="J14" s="372"/>
      <c r="K14" s="371"/>
      <c r="L14" s="372"/>
      <c r="M14" s="371"/>
      <c r="N14" s="372"/>
      <c r="O14" s="373"/>
      <c r="P14" s="374"/>
      <c r="Q14" s="371"/>
      <c r="R14" s="372"/>
      <c r="S14" s="371"/>
      <c r="T14" s="372"/>
      <c r="U14" s="371"/>
      <c r="V14" s="372"/>
      <c r="W14" s="375"/>
      <c r="X14" s="372"/>
      <c r="Y14" s="375"/>
      <c r="Z14" s="372"/>
      <c r="AA14" s="376">
        <f t="shared" si="0"/>
        <v>0</v>
      </c>
      <c r="AB14" s="377">
        <f t="shared" si="0"/>
        <v>0</v>
      </c>
      <c r="AC14" s="378">
        <f>'t1'!M14</f>
        <v>0</v>
      </c>
    </row>
    <row r="15" spans="1:29" ht="14.1" customHeight="1" x14ac:dyDescent="0.2">
      <c r="A15" s="34" t="str">
        <f>'t1'!A15</f>
        <v>ALTE SPECIALIZZ. IN D.O. ART.110 C.1 TUEL</v>
      </c>
      <c r="B15" s="237" t="str">
        <f>'t1'!B15</f>
        <v>0D0I95</v>
      </c>
      <c r="C15" s="371"/>
      <c r="D15" s="372"/>
      <c r="E15" s="373"/>
      <c r="F15" s="372"/>
      <c r="G15" s="371"/>
      <c r="H15" s="372"/>
      <c r="I15" s="371"/>
      <c r="J15" s="372"/>
      <c r="K15" s="371"/>
      <c r="L15" s="372"/>
      <c r="M15" s="371"/>
      <c r="N15" s="372"/>
      <c r="O15" s="373"/>
      <c r="P15" s="374"/>
      <c r="Q15" s="371"/>
      <c r="R15" s="372"/>
      <c r="S15" s="371"/>
      <c r="T15" s="372"/>
      <c r="U15" s="371"/>
      <c r="V15" s="372"/>
      <c r="W15" s="375"/>
      <c r="X15" s="372"/>
      <c r="Y15" s="375"/>
      <c r="Z15" s="372"/>
      <c r="AA15" s="376">
        <f t="shared" si="0"/>
        <v>0</v>
      </c>
      <c r="AB15" s="377">
        <f t="shared" si="0"/>
        <v>0</v>
      </c>
      <c r="AC15" s="378">
        <f>'t1'!M15</f>
        <v>0</v>
      </c>
    </row>
    <row r="16" spans="1:29" ht="14.1" customHeight="1" x14ac:dyDescent="0.2">
      <c r="A16" s="34" t="str">
        <f>'t1'!A16</f>
        <v>POSIZIONE ECONOMICA D7</v>
      </c>
      <c r="B16" s="237" t="str">
        <f>'t1'!B16</f>
        <v>0D7000</v>
      </c>
      <c r="C16" s="371"/>
      <c r="D16" s="372"/>
      <c r="E16" s="373"/>
      <c r="F16" s="372"/>
      <c r="G16" s="371"/>
      <c r="H16" s="372"/>
      <c r="I16" s="371"/>
      <c r="J16" s="372"/>
      <c r="K16" s="371"/>
      <c r="L16" s="372"/>
      <c r="M16" s="371"/>
      <c r="N16" s="372"/>
      <c r="O16" s="373"/>
      <c r="P16" s="374"/>
      <c r="Q16" s="371"/>
      <c r="R16" s="372"/>
      <c r="S16" s="371"/>
      <c r="T16" s="372"/>
      <c r="U16" s="371"/>
      <c r="V16" s="372"/>
      <c r="W16" s="375"/>
      <c r="X16" s="372"/>
      <c r="Y16" s="375"/>
      <c r="Z16" s="372"/>
      <c r="AA16" s="376">
        <f t="shared" si="0"/>
        <v>0</v>
      </c>
      <c r="AB16" s="377">
        <f t="shared" si="0"/>
        <v>0</v>
      </c>
      <c r="AC16" s="378">
        <f>'t1'!M16</f>
        <v>0</v>
      </c>
    </row>
    <row r="17" spans="1:29" ht="14.1" customHeight="1" x14ac:dyDescent="0.2">
      <c r="A17" s="34" t="str">
        <f>'t1'!A17</f>
        <v>POSIZIONE ECONOMICA D6</v>
      </c>
      <c r="B17" s="237" t="str">
        <f>'t1'!B17</f>
        <v>099000</v>
      </c>
      <c r="C17" s="371"/>
      <c r="D17" s="372"/>
      <c r="E17" s="373"/>
      <c r="F17" s="372"/>
      <c r="G17" s="371"/>
      <c r="H17" s="372"/>
      <c r="I17" s="371"/>
      <c r="J17" s="372"/>
      <c r="K17" s="371"/>
      <c r="L17" s="372"/>
      <c r="M17" s="371"/>
      <c r="N17" s="372"/>
      <c r="O17" s="373"/>
      <c r="P17" s="374">
        <v>3</v>
      </c>
      <c r="Q17" s="371">
        <v>1</v>
      </c>
      <c r="R17" s="372">
        <v>5</v>
      </c>
      <c r="S17" s="371">
        <v>1</v>
      </c>
      <c r="T17" s="372">
        <v>1</v>
      </c>
      <c r="U17" s="371"/>
      <c r="V17" s="372"/>
      <c r="W17" s="375"/>
      <c r="X17" s="372"/>
      <c r="Y17" s="375"/>
      <c r="Z17" s="372"/>
      <c r="AA17" s="376">
        <f t="shared" si="0"/>
        <v>2</v>
      </c>
      <c r="AB17" s="377">
        <f t="shared" si="0"/>
        <v>9</v>
      </c>
      <c r="AC17" s="378">
        <f>'t1'!M17</f>
        <v>1</v>
      </c>
    </row>
    <row r="18" spans="1:29" ht="14.1" customHeight="1" x14ac:dyDescent="0.2">
      <c r="A18" s="34" t="str">
        <f>'t1'!A18</f>
        <v>POSIZIONE ECONOMICA D5</v>
      </c>
      <c r="B18" s="237" t="str">
        <f>'t1'!B18</f>
        <v>0D5000</v>
      </c>
      <c r="C18" s="371"/>
      <c r="D18" s="372"/>
      <c r="E18" s="373"/>
      <c r="F18" s="372"/>
      <c r="G18" s="371"/>
      <c r="H18" s="372"/>
      <c r="I18" s="371"/>
      <c r="J18" s="372"/>
      <c r="K18" s="371"/>
      <c r="L18" s="372"/>
      <c r="M18" s="371"/>
      <c r="N18" s="372"/>
      <c r="O18" s="373"/>
      <c r="P18" s="374"/>
      <c r="Q18" s="371">
        <v>1</v>
      </c>
      <c r="R18" s="372">
        <v>3</v>
      </c>
      <c r="S18" s="371"/>
      <c r="T18" s="372">
        <v>1</v>
      </c>
      <c r="U18" s="371"/>
      <c r="V18" s="372"/>
      <c r="W18" s="375"/>
      <c r="X18" s="372"/>
      <c r="Y18" s="375"/>
      <c r="Z18" s="372"/>
      <c r="AA18" s="376">
        <f t="shared" si="0"/>
        <v>1</v>
      </c>
      <c r="AB18" s="377">
        <f t="shared" si="0"/>
        <v>4</v>
      </c>
      <c r="AC18" s="378">
        <f>'t1'!M18</f>
        <v>1</v>
      </c>
    </row>
    <row r="19" spans="1:29" ht="14.1" customHeight="1" x14ac:dyDescent="0.2">
      <c r="A19" s="34" t="str">
        <f>'t1'!A19</f>
        <v>POSIZIONE ECONOMICA D4</v>
      </c>
      <c r="B19" s="237" t="str">
        <f>'t1'!B19</f>
        <v>0D4000</v>
      </c>
      <c r="C19" s="371"/>
      <c r="D19" s="372"/>
      <c r="E19" s="373"/>
      <c r="F19" s="372"/>
      <c r="G19" s="371"/>
      <c r="H19" s="372"/>
      <c r="I19" s="371"/>
      <c r="J19" s="372"/>
      <c r="K19" s="371"/>
      <c r="L19" s="372"/>
      <c r="M19" s="371"/>
      <c r="N19" s="372">
        <v>1</v>
      </c>
      <c r="O19" s="373"/>
      <c r="P19" s="374"/>
      <c r="Q19" s="371"/>
      <c r="R19" s="372"/>
      <c r="S19" s="371"/>
      <c r="T19" s="372">
        <v>1</v>
      </c>
      <c r="U19" s="371"/>
      <c r="V19" s="372"/>
      <c r="W19" s="375"/>
      <c r="X19" s="372"/>
      <c r="Y19" s="375"/>
      <c r="Z19" s="372"/>
      <c r="AA19" s="376">
        <f t="shared" si="0"/>
        <v>0</v>
      </c>
      <c r="AB19" s="377">
        <f t="shared" si="0"/>
        <v>2</v>
      </c>
      <c r="AC19" s="378">
        <f>'t1'!M19</f>
        <v>1</v>
      </c>
    </row>
    <row r="20" spans="1:29" ht="14.1" customHeight="1" x14ac:dyDescent="0.2">
      <c r="A20" s="34" t="str">
        <f>'t1'!A20</f>
        <v>POSIZIONE ECONOMICA D3</v>
      </c>
      <c r="B20" s="237" t="str">
        <f>'t1'!B20</f>
        <v>050000</v>
      </c>
      <c r="C20" s="371"/>
      <c r="D20" s="372"/>
      <c r="E20" s="373"/>
      <c r="F20" s="372"/>
      <c r="G20" s="371"/>
      <c r="H20" s="372"/>
      <c r="I20" s="371"/>
      <c r="J20" s="372"/>
      <c r="K20" s="371"/>
      <c r="L20" s="372">
        <v>1</v>
      </c>
      <c r="M20" s="371">
        <v>1</v>
      </c>
      <c r="N20" s="372"/>
      <c r="O20" s="373"/>
      <c r="P20" s="374">
        <v>2</v>
      </c>
      <c r="Q20" s="371"/>
      <c r="R20" s="372">
        <v>2</v>
      </c>
      <c r="S20" s="371"/>
      <c r="T20" s="372"/>
      <c r="U20" s="371"/>
      <c r="V20" s="372"/>
      <c r="W20" s="375"/>
      <c r="X20" s="372"/>
      <c r="Y20" s="375"/>
      <c r="Z20" s="372"/>
      <c r="AA20" s="376">
        <f t="shared" si="0"/>
        <v>1</v>
      </c>
      <c r="AB20" s="377">
        <f t="shared" si="0"/>
        <v>5</v>
      </c>
      <c r="AC20" s="378">
        <f>'t1'!M20</f>
        <v>1</v>
      </c>
    </row>
    <row r="21" spans="1:29" ht="14.1" customHeight="1" x14ac:dyDescent="0.2">
      <c r="A21" s="34" t="str">
        <f>'t1'!A21</f>
        <v>POSIZIONE ECONOMICA D2</v>
      </c>
      <c r="B21" s="237" t="str">
        <f>'t1'!B21</f>
        <v>049000</v>
      </c>
      <c r="C21" s="371"/>
      <c r="D21" s="372"/>
      <c r="E21" s="373"/>
      <c r="F21" s="372"/>
      <c r="G21" s="371"/>
      <c r="H21" s="372"/>
      <c r="I21" s="371"/>
      <c r="J21" s="372"/>
      <c r="K21" s="371"/>
      <c r="L21" s="372"/>
      <c r="M21" s="371">
        <v>1</v>
      </c>
      <c r="N21" s="372"/>
      <c r="O21" s="373">
        <v>2</v>
      </c>
      <c r="P21" s="374">
        <v>1</v>
      </c>
      <c r="Q21" s="371"/>
      <c r="R21" s="372">
        <v>1</v>
      </c>
      <c r="S21" s="371"/>
      <c r="T21" s="372"/>
      <c r="U21" s="371"/>
      <c r="V21" s="372"/>
      <c r="W21" s="375"/>
      <c r="X21" s="372"/>
      <c r="Y21" s="375"/>
      <c r="Z21" s="372"/>
      <c r="AA21" s="376">
        <f t="shared" si="0"/>
        <v>3</v>
      </c>
      <c r="AB21" s="377">
        <f t="shared" si="0"/>
        <v>2</v>
      </c>
      <c r="AC21" s="378">
        <f>'t1'!M21</f>
        <v>1</v>
      </c>
    </row>
    <row r="22" spans="1:29" ht="14.1" customHeight="1" x14ac:dyDescent="0.2">
      <c r="A22" s="34" t="str">
        <f>'t1'!A22</f>
        <v>POSIZIONE ECONOMICA D1</v>
      </c>
      <c r="B22" s="237" t="str">
        <f>'t1'!B22</f>
        <v>0D1000</v>
      </c>
      <c r="C22" s="371"/>
      <c r="D22" s="372"/>
      <c r="E22" s="373"/>
      <c r="F22" s="372"/>
      <c r="G22" s="371"/>
      <c r="H22" s="372"/>
      <c r="I22" s="371"/>
      <c r="J22" s="372"/>
      <c r="K22" s="371"/>
      <c r="L22" s="372"/>
      <c r="M22" s="371"/>
      <c r="N22" s="372"/>
      <c r="O22" s="373"/>
      <c r="P22" s="374"/>
      <c r="Q22" s="371"/>
      <c r="R22" s="372"/>
      <c r="S22" s="371"/>
      <c r="T22" s="372"/>
      <c r="U22" s="371"/>
      <c r="V22" s="372"/>
      <c r="W22" s="375"/>
      <c r="X22" s="372"/>
      <c r="Y22" s="375"/>
      <c r="Z22" s="372"/>
      <c r="AA22" s="376">
        <f t="shared" si="0"/>
        <v>0</v>
      </c>
      <c r="AB22" s="377">
        <f t="shared" si="0"/>
        <v>0</v>
      </c>
      <c r="AC22" s="378">
        <f>'t1'!M22</f>
        <v>0</v>
      </c>
    </row>
    <row r="23" spans="1:29" ht="14.1" customHeight="1" x14ac:dyDescent="0.2">
      <c r="A23" s="34" t="str">
        <f>'t1'!A23</f>
        <v>POSIZIONE ECONOMICA C6</v>
      </c>
      <c r="B23" s="237" t="str">
        <f>'t1'!B23</f>
        <v>097000</v>
      </c>
      <c r="C23" s="371"/>
      <c r="D23" s="372"/>
      <c r="E23" s="373"/>
      <c r="F23" s="372"/>
      <c r="G23" s="371"/>
      <c r="H23" s="372"/>
      <c r="I23" s="371"/>
      <c r="J23" s="372"/>
      <c r="K23" s="371"/>
      <c r="L23" s="372"/>
      <c r="M23" s="371"/>
      <c r="N23" s="372"/>
      <c r="O23" s="373"/>
      <c r="P23" s="374"/>
      <c r="Q23" s="371"/>
      <c r="R23" s="372"/>
      <c r="S23" s="371"/>
      <c r="T23" s="372"/>
      <c r="U23" s="371"/>
      <c r="V23" s="372"/>
      <c r="W23" s="375"/>
      <c r="X23" s="372"/>
      <c r="Y23" s="375"/>
      <c r="Z23" s="372"/>
      <c r="AA23" s="376">
        <f t="shared" si="0"/>
        <v>0</v>
      </c>
      <c r="AB23" s="377">
        <f t="shared" si="0"/>
        <v>0</v>
      </c>
      <c r="AC23" s="378">
        <f>'t1'!M23</f>
        <v>0</v>
      </c>
    </row>
    <row r="24" spans="1:29" ht="14.1" customHeight="1" x14ac:dyDescent="0.2">
      <c r="A24" s="34" t="str">
        <f>'t1'!A24</f>
        <v>POSIZIONE ECONOMICA C5</v>
      </c>
      <c r="B24" s="237" t="str">
        <f>'t1'!B24</f>
        <v>046000</v>
      </c>
      <c r="C24" s="371"/>
      <c r="D24" s="372"/>
      <c r="E24" s="373"/>
      <c r="F24" s="372"/>
      <c r="G24" s="371"/>
      <c r="H24" s="372"/>
      <c r="I24" s="371"/>
      <c r="J24" s="372"/>
      <c r="K24" s="371"/>
      <c r="L24" s="372"/>
      <c r="M24" s="371">
        <v>1</v>
      </c>
      <c r="N24" s="372">
        <v>2</v>
      </c>
      <c r="O24" s="373">
        <v>1</v>
      </c>
      <c r="P24" s="374">
        <v>10</v>
      </c>
      <c r="Q24" s="371">
        <v>5</v>
      </c>
      <c r="R24" s="372">
        <v>16</v>
      </c>
      <c r="S24" s="371"/>
      <c r="T24" s="372">
        <v>9</v>
      </c>
      <c r="U24" s="371">
        <v>2</v>
      </c>
      <c r="V24" s="372">
        <v>2</v>
      </c>
      <c r="W24" s="375"/>
      <c r="X24" s="372"/>
      <c r="Y24" s="375"/>
      <c r="Z24" s="372"/>
      <c r="AA24" s="376">
        <f t="shared" si="0"/>
        <v>9</v>
      </c>
      <c r="AB24" s="377">
        <f t="shared" si="0"/>
        <v>39</v>
      </c>
      <c r="AC24" s="378">
        <f>'t1'!M24</f>
        <v>1</v>
      </c>
    </row>
    <row r="25" spans="1:29" ht="14.1" customHeight="1" x14ac:dyDescent="0.2">
      <c r="A25" s="34" t="str">
        <f>'t1'!A25</f>
        <v>POSIZIONE ECONOMICA C4</v>
      </c>
      <c r="B25" s="237" t="str">
        <f>'t1'!B25</f>
        <v>045000</v>
      </c>
      <c r="C25" s="371"/>
      <c r="D25" s="372"/>
      <c r="E25" s="373"/>
      <c r="F25" s="372"/>
      <c r="G25" s="371"/>
      <c r="H25" s="372"/>
      <c r="I25" s="371"/>
      <c r="J25" s="372"/>
      <c r="K25" s="371"/>
      <c r="L25" s="372"/>
      <c r="M25" s="371"/>
      <c r="N25" s="372"/>
      <c r="O25" s="373"/>
      <c r="P25" s="374">
        <v>1</v>
      </c>
      <c r="Q25" s="371"/>
      <c r="R25" s="372"/>
      <c r="S25" s="371"/>
      <c r="T25" s="372">
        <v>1</v>
      </c>
      <c r="U25" s="371"/>
      <c r="V25" s="372"/>
      <c r="W25" s="375"/>
      <c r="X25" s="372"/>
      <c r="Y25" s="375"/>
      <c r="Z25" s="372"/>
      <c r="AA25" s="376">
        <f t="shared" si="0"/>
        <v>0</v>
      </c>
      <c r="AB25" s="377">
        <f t="shared" si="0"/>
        <v>2</v>
      </c>
      <c r="AC25" s="378">
        <f>'t1'!M25</f>
        <v>1</v>
      </c>
    </row>
    <row r="26" spans="1:29" ht="14.1" customHeight="1" x14ac:dyDescent="0.2">
      <c r="A26" s="34" t="str">
        <f>'t1'!A26</f>
        <v>POSIZIONE ECONOMICA C3</v>
      </c>
      <c r="B26" s="237" t="str">
        <f>'t1'!B26</f>
        <v>043000</v>
      </c>
      <c r="C26" s="371"/>
      <c r="D26" s="372"/>
      <c r="E26" s="373"/>
      <c r="F26" s="372"/>
      <c r="G26" s="371"/>
      <c r="H26" s="372"/>
      <c r="I26" s="371"/>
      <c r="J26" s="372"/>
      <c r="K26" s="371"/>
      <c r="L26" s="372">
        <v>2</v>
      </c>
      <c r="M26" s="371">
        <v>1</v>
      </c>
      <c r="N26" s="372">
        <v>1</v>
      </c>
      <c r="O26" s="373"/>
      <c r="P26" s="374">
        <v>3</v>
      </c>
      <c r="Q26" s="371"/>
      <c r="R26" s="372">
        <v>2</v>
      </c>
      <c r="S26" s="371">
        <v>1</v>
      </c>
      <c r="T26" s="372">
        <v>1</v>
      </c>
      <c r="U26" s="371"/>
      <c r="V26" s="372"/>
      <c r="W26" s="375"/>
      <c r="X26" s="372"/>
      <c r="Y26" s="375"/>
      <c r="Z26" s="372"/>
      <c r="AA26" s="376">
        <f t="shared" si="0"/>
        <v>2</v>
      </c>
      <c r="AB26" s="377">
        <f t="shared" si="0"/>
        <v>9</v>
      </c>
      <c r="AC26" s="378">
        <f>'t1'!M26</f>
        <v>1</v>
      </c>
    </row>
    <row r="27" spans="1:29" ht="14.1" customHeight="1" x14ac:dyDescent="0.2">
      <c r="A27" s="34" t="str">
        <f>'t1'!A27</f>
        <v>POSIZIONE ECONOMICA C2</v>
      </c>
      <c r="B27" s="237" t="str">
        <f>'t1'!B27</f>
        <v>042000</v>
      </c>
      <c r="C27" s="371"/>
      <c r="D27" s="372"/>
      <c r="E27" s="373"/>
      <c r="F27" s="372"/>
      <c r="G27" s="371"/>
      <c r="H27" s="372"/>
      <c r="I27" s="371"/>
      <c r="J27" s="372"/>
      <c r="K27" s="371"/>
      <c r="L27" s="372"/>
      <c r="M27" s="371"/>
      <c r="N27" s="372"/>
      <c r="O27" s="373"/>
      <c r="P27" s="374"/>
      <c r="Q27" s="371"/>
      <c r="R27" s="372"/>
      <c r="S27" s="371"/>
      <c r="T27" s="372"/>
      <c r="U27" s="371"/>
      <c r="V27" s="372"/>
      <c r="W27" s="375"/>
      <c r="X27" s="372"/>
      <c r="Y27" s="375"/>
      <c r="Z27" s="372"/>
      <c r="AA27" s="376">
        <f t="shared" si="0"/>
        <v>0</v>
      </c>
      <c r="AB27" s="377">
        <f t="shared" si="0"/>
        <v>0</v>
      </c>
      <c r="AC27" s="378">
        <f>'t1'!M27</f>
        <v>0</v>
      </c>
    </row>
    <row r="28" spans="1:29" ht="14.1" customHeight="1" x14ac:dyDescent="0.2">
      <c r="A28" s="34" t="str">
        <f>'t1'!A28</f>
        <v>POSIZIONE ECONOMICA C1</v>
      </c>
      <c r="B28" s="237" t="str">
        <f>'t1'!B28</f>
        <v>0C1000</v>
      </c>
      <c r="C28" s="371"/>
      <c r="D28" s="372"/>
      <c r="E28" s="373"/>
      <c r="F28" s="372"/>
      <c r="G28" s="371"/>
      <c r="H28" s="372"/>
      <c r="I28" s="371"/>
      <c r="J28" s="372"/>
      <c r="K28" s="371"/>
      <c r="L28" s="372"/>
      <c r="M28" s="371"/>
      <c r="N28" s="372"/>
      <c r="O28" s="373"/>
      <c r="P28" s="374"/>
      <c r="Q28" s="371"/>
      <c r="R28" s="372"/>
      <c r="S28" s="371"/>
      <c r="T28" s="372"/>
      <c r="U28" s="371"/>
      <c r="V28" s="372"/>
      <c r="W28" s="375"/>
      <c r="X28" s="372"/>
      <c r="Y28" s="375"/>
      <c r="Z28" s="372"/>
      <c r="AA28" s="376">
        <f t="shared" si="0"/>
        <v>0</v>
      </c>
      <c r="AB28" s="377">
        <f t="shared" si="0"/>
        <v>0</v>
      </c>
      <c r="AC28" s="378">
        <f>'t1'!M28</f>
        <v>0</v>
      </c>
    </row>
    <row r="29" spans="1:29" ht="14.1" customHeight="1" x14ac:dyDescent="0.2">
      <c r="A29" s="34" t="str">
        <f>'t1'!A29</f>
        <v>POSIZIONE ECONOMICA B8</v>
      </c>
      <c r="B29" s="237" t="str">
        <f>'t1'!B29</f>
        <v>0B8000</v>
      </c>
      <c r="C29" s="371"/>
      <c r="D29" s="372"/>
      <c r="E29" s="373"/>
      <c r="F29" s="372"/>
      <c r="G29" s="371"/>
      <c r="H29" s="372"/>
      <c r="I29" s="371"/>
      <c r="J29" s="372"/>
      <c r="K29" s="371"/>
      <c r="L29" s="372"/>
      <c r="M29" s="371"/>
      <c r="N29" s="372"/>
      <c r="O29" s="373"/>
      <c r="P29" s="374"/>
      <c r="Q29" s="371"/>
      <c r="R29" s="372"/>
      <c r="S29" s="371"/>
      <c r="T29" s="372"/>
      <c r="U29" s="371"/>
      <c r="V29" s="372"/>
      <c r="W29" s="375"/>
      <c r="X29" s="372"/>
      <c r="Y29" s="375"/>
      <c r="Z29" s="372"/>
      <c r="AA29" s="376">
        <f t="shared" si="0"/>
        <v>0</v>
      </c>
      <c r="AB29" s="377">
        <f t="shared" si="0"/>
        <v>0</v>
      </c>
      <c r="AC29" s="378">
        <f>'t1'!M29</f>
        <v>0</v>
      </c>
    </row>
    <row r="30" spans="1:29" ht="14.1" customHeight="1" x14ac:dyDescent="0.2">
      <c r="A30" s="34" t="str">
        <f>'t1'!A30</f>
        <v xml:space="preserve">POSIZ. ECON. B7 - PROFILO ACCESSO B3  </v>
      </c>
      <c r="B30" s="237" t="str">
        <f>'t1'!B30</f>
        <v>0B7A00</v>
      </c>
      <c r="C30" s="371"/>
      <c r="D30" s="372"/>
      <c r="E30" s="373"/>
      <c r="F30" s="372"/>
      <c r="G30" s="371"/>
      <c r="H30" s="372"/>
      <c r="I30" s="371"/>
      <c r="J30" s="372"/>
      <c r="K30" s="371"/>
      <c r="L30" s="372"/>
      <c r="M30" s="371"/>
      <c r="N30" s="372"/>
      <c r="O30" s="373"/>
      <c r="P30" s="374">
        <v>1</v>
      </c>
      <c r="Q30" s="371">
        <v>1</v>
      </c>
      <c r="R30" s="372"/>
      <c r="S30" s="371"/>
      <c r="T30" s="372"/>
      <c r="U30" s="371"/>
      <c r="V30" s="372">
        <v>1</v>
      </c>
      <c r="W30" s="375"/>
      <c r="X30" s="372"/>
      <c r="Y30" s="375"/>
      <c r="Z30" s="372"/>
      <c r="AA30" s="376">
        <f t="shared" si="0"/>
        <v>1</v>
      </c>
      <c r="AB30" s="377">
        <f t="shared" si="0"/>
        <v>2</v>
      </c>
      <c r="AC30" s="378">
        <f>'t1'!M30</f>
        <v>1</v>
      </c>
    </row>
    <row r="31" spans="1:29" ht="14.1" customHeight="1" x14ac:dyDescent="0.2">
      <c r="A31" s="34" t="str">
        <f>'t1'!A31</f>
        <v>POSIZ. ECON. B7 - PROFILO  ACCESSO B1</v>
      </c>
      <c r="B31" s="237" t="str">
        <f>'t1'!B31</f>
        <v>0B7000</v>
      </c>
      <c r="C31" s="371"/>
      <c r="D31" s="372"/>
      <c r="E31" s="373"/>
      <c r="F31" s="372"/>
      <c r="G31" s="371"/>
      <c r="H31" s="372"/>
      <c r="I31" s="371"/>
      <c r="J31" s="372"/>
      <c r="K31" s="371"/>
      <c r="L31" s="372"/>
      <c r="M31" s="371"/>
      <c r="N31" s="372"/>
      <c r="O31" s="373"/>
      <c r="P31" s="374"/>
      <c r="Q31" s="371"/>
      <c r="R31" s="372">
        <v>1</v>
      </c>
      <c r="S31" s="371"/>
      <c r="T31" s="372"/>
      <c r="U31" s="371"/>
      <c r="V31" s="372"/>
      <c r="W31" s="375"/>
      <c r="X31" s="372"/>
      <c r="Y31" s="375"/>
      <c r="Z31" s="372"/>
      <c r="AA31" s="376">
        <f t="shared" si="0"/>
        <v>0</v>
      </c>
      <c r="AB31" s="377">
        <f t="shared" si="0"/>
        <v>1</v>
      </c>
      <c r="AC31" s="378">
        <f>'t1'!M31</f>
        <v>1</v>
      </c>
    </row>
    <row r="32" spans="1:29" ht="14.1" customHeight="1" x14ac:dyDescent="0.2">
      <c r="A32" s="34" t="str">
        <f>'t1'!A32</f>
        <v xml:space="preserve">POSIZ.ECON. B6 PROFILI ACCESSO B3 </v>
      </c>
      <c r="B32" s="237" t="str">
        <f>'t1'!B32</f>
        <v>038490</v>
      </c>
      <c r="C32" s="371"/>
      <c r="D32" s="372"/>
      <c r="E32" s="373"/>
      <c r="F32" s="372"/>
      <c r="G32" s="371"/>
      <c r="H32" s="372"/>
      <c r="I32" s="371"/>
      <c r="J32" s="372"/>
      <c r="K32" s="371"/>
      <c r="L32" s="372"/>
      <c r="M32" s="371">
        <v>1</v>
      </c>
      <c r="N32" s="372"/>
      <c r="O32" s="373"/>
      <c r="P32" s="374"/>
      <c r="Q32" s="371"/>
      <c r="R32" s="372"/>
      <c r="S32" s="371"/>
      <c r="T32" s="372"/>
      <c r="U32" s="371"/>
      <c r="V32" s="372"/>
      <c r="W32" s="375"/>
      <c r="X32" s="372"/>
      <c r="Y32" s="375"/>
      <c r="Z32" s="372"/>
      <c r="AA32" s="376">
        <f t="shared" si="0"/>
        <v>1</v>
      </c>
      <c r="AB32" s="377">
        <f t="shared" si="0"/>
        <v>0</v>
      </c>
      <c r="AC32" s="378">
        <f>'t1'!M32</f>
        <v>1</v>
      </c>
    </row>
    <row r="33" spans="1:29" ht="14.1" customHeight="1" x14ac:dyDescent="0.2">
      <c r="A33" s="34" t="str">
        <f>'t1'!A33</f>
        <v>POSIZ.ECON. B6 PROFILI ACCESSO B1</v>
      </c>
      <c r="B33" s="237" t="str">
        <f>'t1'!B33</f>
        <v>038491</v>
      </c>
      <c r="C33" s="371"/>
      <c r="D33" s="372"/>
      <c r="E33" s="373"/>
      <c r="F33" s="372"/>
      <c r="G33" s="371"/>
      <c r="H33" s="372"/>
      <c r="I33" s="371"/>
      <c r="J33" s="372"/>
      <c r="K33" s="371"/>
      <c r="L33" s="372"/>
      <c r="M33" s="371"/>
      <c r="N33" s="372"/>
      <c r="O33" s="373"/>
      <c r="P33" s="374"/>
      <c r="Q33" s="371"/>
      <c r="R33" s="372"/>
      <c r="S33" s="371"/>
      <c r="T33" s="372"/>
      <c r="U33" s="371"/>
      <c r="V33" s="372"/>
      <c r="W33" s="375"/>
      <c r="X33" s="372"/>
      <c r="Y33" s="375"/>
      <c r="Z33" s="372"/>
      <c r="AA33" s="376">
        <f t="shared" si="0"/>
        <v>0</v>
      </c>
      <c r="AB33" s="377">
        <f t="shared" si="0"/>
        <v>0</v>
      </c>
      <c r="AC33" s="378">
        <f>'t1'!M33</f>
        <v>0</v>
      </c>
    </row>
    <row r="34" spans="1:29" ht="14.1" customHeight="1" x14ac:dyDescent="0.2">
      <c r="A34" s="34" t="str">
        <f>'t1'!A34</f>
        <v>POSIZ.ECON. B5 PROFILI ACCESSO B3 -</v>
      </c>
      <c r="B34" s="237" t="str">
        <f>'t1'!B34</f>
        <v>037492</v>
      </c>
      <c r="C34" s="371"/>
      <c r="D34" s="372"/>
      <c r="E34" s="373"/>
      <c r="F34" s="372"/>
      <c r="G34" s="371"/>
      <c r="H34" s="372"/>
      <c r="I34" s="371"/>
      <c r="J34" s="372"/>
      <c r="K34" s="371"/>
      <c r="L34" s="372"/>
      <c r="M34" s="371"/>
      <c r="N34" s="372"/>
      <c r="O34" s="373"/>
      <c r="P34" s="374"/>
      <c r="Q34" s="371"/>
      <c r="R34" s="372"/>
      <c r="S34" s="371"/>
      <c r="T34" s="372"/>
      <c r="U34" s="371"/>
      <c r="V34" s="372"/>
      <c r="W34" s="375"/>
      <c r="X34" s="372"/>
      <c r="Y34" s="375"/>
      <c r="Z34" s="372"/>
      <c r="AA34" s="376">
        <f t="shared" si="0"/>
        <v>0</v>
      </c>
      <c r="AB34" s="377">
        <f t="shared" si="0"/>
        <v>0</v>
      </c>
      <c r="AC34" s="378">
        <f>'t1'!M34</f>
        <v>0</v>
      </c>
    </row>
    <row r="35" spans="1:29" ht="14.1" customHeight="1" x14ac:dyDescent="0.2">
      <c r="A35" s="34" t="str">
        <f>'t1'!A35</f>
        <v>POSIZ.ECON. B5 PROFILI ACCESSO B1</v>
      </c>
      <c r="B35" s="237" t="str">
        <f>'t1'!B35</f>
        <v>037493</v>
      </c>
      <c r="C35" s="371"/>
      <c r="D35" s="372"/>
      <c r="E35" s="373"/>
      <c r="F35" s="372"/>
      <c r="G35" s="371"/>
      <c r="H35" s="372"/>
      <c r="I35" s="371"/>
      <c r="J35" s="372"/>
      <c r="K35" s="371"/>
      <c r="L35" s="372"/>
      <c r="M35" s="371"/>
      <c r="N35" s="372"/>
      <c r="O35" s="373"/>
      <c r="P35" s="374"/>
      <c r="Q35" s="371">
        <v>1</v>
      </c>
      <c r="R35" s="372"/>
      <c r="S35" s="371"/>
      <c r="T35" s="372"/>
      <c r="U35" s="371"/>
      <c r="V35" s="372"/>
      <c r="W35" s="375"/>
      <c r="X35" s="372"/>
      <c r="Y35" s="375"/>
      <c r="Z35" s="372"/>
      <c r="AA35" s="376">
        <f t="shared" si="0"/>
        <v>1</v>
      </c>
      <c r="AB35" s="377">
        <f t="shared" si="0"/>
        <v>0</v>
      </c>
      <c r="AC35" s="378">
        <f>'t1'!M35</f>
        <v>1</v>
      </c>
    </row>
    <row r="36" spans="1:29" ht="14.1" customHeight="1" x14ac:dyDescent="0.2">
      <c r="A36" s="34" t="str">
        <f>'t1'!A36</f>
        <v xml:space="preserve">POSIZ.ECON. B4 PROFILI ACCESSO B3 </v>
      </c>
      <c r="B36" s="237" t="str">
        <f>'t1'!B36</f>
        <v>036494</v>
      </c>
      <c r="C36" s="371"/>
      <c r="D36" s="372"/>
      <c r="E36" s="373"/>
      <c r="F36" s="372"/>
      <c r="G36" s="371"/>
      <c r="H36" s="372"/>
      <c r="I36" s="371"/>
      <c r="J36" s="372"/>
      <c r="K36" s="371"/>
      <c r="L36" s="372"/>
      <c r="M36" s="371"/>
      <c r="N36" s="372"/>
      <c r="O36" s="373"/>
      <c r="P36" s="374"/>
      <c r="Q36" s="371"/>
      <c r="R36" s="372"/>
      <c r="S36" s="371"/>
      <c r="T36" s="372"/>
      <c r="U36" s="371"/>
      <c r="V36" s="372"/>
      <c r="W36" s="375"/>
      <c r="X36" s="372"/>
      <c r="Y36" s="375"/>
      <c r="Z36" s="372"/>
      <c r="AA36" s="376">
        <f t="shared" si="0"/>
        <v>0</v>
      </c>
      <c r="AB36" s="377">
        <f t="shared" si="0"/>
        <v>0</v>
      </c>
      <c r="AC36" s="378">
        <f>'t1'!M36</f>
        <v>0</v>
      </c>
    </row>
    <row r="37" spans="1:29" ht="14.1" customHeight="1" x14ac:dyDescent="0.2">
      <c r="A37" s="34" t="str">
        <f>'t1'!A37</f>
        <v>POSIZ.ECON. B4 PROFILI ACCESSO B1</v>
      </c>
      <c r="B37" s="237" t="str">
        <f>'t1'!B37</f>
        <v>036495</v>
      </c>
      <c r="C37" s="371"/>
      <c r="D37" s="372"/>
      <c r="E37" s="373"/>
      <c r="F37" s="372"/>
      <c r="G37" s="371"/>
      <c r="H37" s="372"/>
      <c r="I37" s="371"/>
      <c r="J37" s="372"/>
      <c r="K37" s="371"/>
      <c r="L37" s="372"/>
      <c r="M37" s="371"/>
      <c r="N37" s="372"/>
      <c r="O37" s="373"/>
      <c r="P37" s="374"/>
      <c r="Q37" s="371">
        <v>1</v>
      </c>
      <c r="R37" s="372"/>
      <c r="S37" s="371"/>
      <c r="T37" s="372"/>
      <c r="U37" s="371"/>
      <c r="V37" s="372"/>
      <c r="W37" s="375"/>
      <c r="X37" s="372"/>
      <c r="Y37" s="375"/>
      <c r="Z37" s="372"/>
      <c r="AA37" s="376">
        <f t="shared" si="0"/>
        <v>1</v>
      </c>
      <c r="AB37" s="377">
        <f t="shared" si="0"/>
        <v>0</v>
      </c>
      <c r="AC37" s="378">
        <f>'t1'!M37</f>
        <v>1</v>
      </c>
    </row>
    <row r="38" spans="1:29" ht="14.1" customHeight="1" x14ac:dyDescent="0.2">
      <c r="A38" s="34" t="str">
        <f>'t1'!A38</f>
        <v>POSIZIONE ECONOMICA DI ACCESSO B3</v>
      </c>
      <c r="B38" s="237" t="str">
        <f>'t1'!B38</f>
        <v>055000</v>
      </c>
      <c r="C38" s="371"/>
      <c r="D38" s="372"/>
      <c r="E38" s="373"/>
      <c r="F38" s="372"/>
      <c r="G38" s="371"/>
      <c r="H38" s="372"/>
      <c r="I38" s="371"/>
      <c r="J38" s="372"/>
      <c r="K38" s="371"/>
      <c r="L38" s="372"/>
      <c r="M38" s="371"/>
      <c r="N38" s="372"/>
      <c r="O38" s="373"/>
      <c r="P38" s="374"/>
      <c r="Q38" s="371"/>
      <c r="R38" s="372"/>
      <c r="S38" s="371"/>
      <c r="T38" s="372"/>
      <c r="U38" s="371"/>
      <c r="V38" s="372"/>
      <c r="W38" s="375"/>
      <c r="X38" s="372"/>
      <c r="Y38" s="375"/>
      <c r="Z38" s="372"/>
      <c r="AA38" s="376">
        <f t="shared" si="0"/>
        <v>0</v>
      </c>
      <c r="AB38" s="377">
        <f t="shared" si="0"/>
        <v>0</v>
      </c>
      <c r="AC38" s="378">
        <f>'t1'!M38</f>
        <v>0</v>
      </c>
    </row>
    <row r="39" spans="1:29" ht="14.1" customHeight="1" x14ac:dyDescent="0.2">
      <c r="A39" s="34" t="str">
        <f>'t1'!A39</f>
        <v>POSIZIONE ECONOMICA B3</v>
      </c>
      <c r="B39" s="237" t="str">
        <f>'t1'!B39</f>
        <v>034000</v>
      </c>
      <c r="C39" s="371"/>
      <c r="D39" s="372"/>
      <c r="E39" s="373"/>
      <c r="F39" s="372"/>
      <c r="G39" s="371"/>
      <c r="H39" s="372"/>
      <c r="I39" s="371"/>
      <c r="J39" s="372"/>
      <c r="K39" s="371"/>
      <c r="L39" s="372"/>
      <c r="M39" s="371"/>
      <c r="N39" s="372"/>
      <c r="O39" s="373"/>
      <c r="P39" s="374"/>
      <c r="Q39" s="371"/>
      <c r="R39" s="372"/>
      <c r="S39" s="371"/>
      <c r="T39" s="372"/>
      <c r="U39" s="371"/>
      <c r="V39" s="372"/>
      <c r="W39" s="375"/>
      <c r="X39" s="372"/>
      <c r="Y39" s="375"/>
      <c r="Z39" s="372"/>
      <c r="AA39" s="376">
        <f t="shared" si="0"/>
        <v>0</v>
      </c>
      <c r="AB39" s="377">
        <f t="shared" si="0"/>
        <v>0</v>
      </c>
      <c r="AC39" s="378">
        <f>'t1'!M39</f>
        <v>0</v>
      </c>
    </row>
    <row r="40" spans="1:29" ht="14.1" customHeight="1" x14ac:dyDescent="0.2">
      <c r="A40" s="34" t="str">
        <f>'t1'!A40</f>
        <v>POSIZIONE ECONOMICA B2</v>
      </c>
      <c r="B40" s="237" t="str">
        <f>'t1'!B40</f>
        <v>032000</v>
      </c>
      <c r="C40" s="371"/>
      <c r="D40" s="372"/>
      <c r="E40" s="373"/>
      <c r="F40" s="372"/>
      <c r="G40" s="371"/>
      <c r="H40" s="372"/>
      <c r="I40" s="371"/>
      <c r="J40" s="372"/>
      <c r="K40" s="371"/>
      <c r="L40" s="372"/>
      <c r="M40" s="371"/>
      <c r="N40" s="372"/>
      <c r="O40" s="373"/>
      <c r="P40" s="374"/>
      <c r="Q40" s="371"/>
      <c r="R40" s="372"/>
      <c r="S40" s="371"/>
      <c r="T40" s="372"/>
      <c r="U40" s="371"/>
      <c r="V40" s="372"/>
      <c r="W40" s="375"/>
      <c r="X40" s="372"/>
      <c r="Y40" s="375"/>
      <c r="Z40" s="372"/>
      <c r="AA40" s="376">
        <f t="shared" si="0"/>
        <v>0</v>
      </c>
      <c r="AB40" s="377">
        <f t="shared" si="0"/>
        <v>0</v>
      </c>
      <c r="AC40" s="378">
        <f>'t1'!M40</f>
        <v>0</v>
      </c>
    </row>
    <row r="41" spans="1:29" ht="14.1" customHeight="1" x14ac:dyDescent="0.2">
      <c r="A41" s="34" t="str">
        <f>'t1'!A41</f>
        <v>POSIZIONE ECONOMICA DI ACCESSO B1</v>
      </c>
      <c r="B41" s="237" t="str">
        <f>'t1'!B41</f>
        <v>054000</v>
      </c>
      <c r="C41" s="371"/>
      <c r="D41" s="372"/>
      <c r="E41" s="373"/>
      <c r="F41" s="372"/>
      <c r="G41" s="371"/>
      <c r="H41" s="372"/>
      <c r="I41" s="371"/>
      <c r="J41" s="372"/>
      <c r="K41" s="371"/>
      <c r="L41" s="372"/>
      <c r="M41" s="371"/>
      <c r="N41" s="372"/>
      <c r="O41" s="373"/>
      <c r="P41" s="374"/>
      <c r="Q41" s="371"/>
      <c r="R41" s="372"/>
      <c r="S41" s="371"/>
      <c r="T41" s="372"/>
      <c r="U41" s="371"/>
      <c r="V41" s="372"/>
      <c r="W41" s="375"/>
      <c r="X41" s="372"/>
      <c r="Y41" s="375"/>
      <c r="Z41" s="372"/>
      <c r="AA41" s="376">
        <f t="shared" si="0"/>
        <v>0</v>
      </c>
      <c r="AB41" s="377">
        <f t="shared" si="0"/>
        <v>0</v>
      </c>
      <c r="AC41" s="378">
        <f>'t1'!M41</f>
        <v>0</v>
      </c>
    </row>
    <row r="42" spans="1:29" ht="14.1" customHeight="1" x14ac:dyDescent="0.2">
      <c r="A42" s="34" t="str">
        <f>'t1'!A42</f>
        <v>POSIZIONE ECONOMICA A6</v>
      </c>
      <c r="B42" s="237" t="str">
        <f>'t1'!B42</f>
        <v>0A6000</v>
      </c>
      <c r="C42" s="371"/>
      <c r="D42" s="372"/>
      <c r="E42" s="373"/>
      <c r="F42" s="372"/>
      <c r="G42" s="371"/>
      <c r="H42" s="372"/>
      <c r="I42" s="371"/>
      <c r="J42" s="372"/>
      <c r="K42" s="371"/>
      <c r="L42" s="372"/>
      <c r="M42" s="371"/>
      <c r="N42" s="372"/>
      <c r="O42" s="373"/>
      <c r="P42" s="374"/>
      <c r="Q42" s="371"/>
      <c r="R42" s="372"/>
      <c r="S42" s="371"/>
      <c r="T42" s="372"/>
      <c r="U42" s="371"/>
      <c r="V42" s="372"/>
      <c r="W42" s="375"/>
      <c r="X42" s="372"/>
      <c r="Y42" s="375"/>
      <c r="Z42" s="372"/>
      <c r="AA42" s="376">
        <f t="shared" si="0"/>
        <v>0</v>
      </c>
      <c r="AB42" s="377">
        <f t="shared" si="0"/>
        <v>0</v>
      </c>
      <c r="AC42" s="378">
        <f>'t1'!M42</f>
        <v>0</v>
      </c>
    </row>
    <row r="43" spans="1:29" ht="14.1" customHeight="1" x14ac:dyDescent="0.2">
      <c r="A43" s="34" t="str">
        <f>'t1'!A43</f>
        <v>POSIZIONE ECONOMICA A5</v>
      </c>
      <c r="B43" s="237" t="str">
        <f>'t1'!B43</f>
        <v>0A5000</v>
      </c>
      <c r="C43" s="371"/>
      <c r="D43" s="372"/>
      <c r="E43" s="373"/>
      <c r="F43" s="372"/>
      <c r="G43" s="371"/>
      <c r="H43" s="372"/>
      <c r="I43" s="371"/>
      <c r="J43" s="372"/>
      <c r="K43" s="371"/>
      <c r="L43" s="372"/>
      <c r="M43" s="371"/>
      <c r="N43" s="372"/>
      <c r="O43" s="373"/>
      <c r="P43" s="374"/>
      <c r="Q43" s="371">
        <v>1</v>
      </c>
      <c r="R43" s="372"/>
      <c r="S43" s="371"/>
      <c r="T43" s="372"/>
      <c r="U43" s="371">
        <v>1</v>
      </c>
      <c r="V43" s="372"/>
      <c r="W43" s="375"/>
      <c r="X43" s="372"/>
      <c r="Y43" s="375"/>
      <c r="Z43" s="372"/>
      <c r="AA43" s="376">
        <f t="shared" si="0"/>
        <v>2</v>
      </c>
      <c r="AB43" s="377">
        <f t="shared" si="0"/>
        <v>0</v>
      </c>
      <c r="AC43" s="378">
        <f>'t1'!M43</f>
        <v>1</v>
      </c>
    </row>
    <row r="44" spans="1:29" ht="14.1" customHeight="1" x14ac:dyDescent="0.2">
      <c r="A44" s="34" t="str">
        <f>'t1'!A44</f>
        <v>POSIZIONE ECONOMICA A4</v>
      </c>
      <c r="B44" s="237" t="str">
        <f>'t1'!B44</f>
        <v>028000</v>
      </c>
      <c r="C44" s="371"/>
      <c r="D44" s="372"/>
      <c r="E44" s="373"/>
      <c r="F44" s="372"/>
      <c r="G44" s="371"/>
      <c r="H44" s="372"/>
      <c r="I44" s="371"/>
      <c r="J44" s="372"/>
      <c r="K44" s="371"/>
      <c r="L44" s="372"/>
      <c r="M44" s="371"/>
      <c r="N44" s="372"/>
      <c r="O44" s="373"/>
      <c r="P44" s="374"/>
      <c r="Q44" s="371"/>
      <c r="R44" s="372"/>
      <c r="S44" s="371"/>
      <c r="T44" s="372"/>
      <c r="U44" s="371"/>
      <c r="V44" s="372"/>
      <c r="W44" s="375"/>
      <c r="X44" s="372"/>
      <c r="Y44" s="375"/>
      <c r="Z44" s="372"/>
      <c r="AA44" s="376">
        <f t="shared" si="0"/>
        <v>0</v>
      </c>
      <c r="AB44" s="377">
        <f t="shared" si="0"/>
        <v>0</v>
      </c>
      <c r="AC44" s="378">
        <f>'t1'!M44</f>
        <v>0</v>
      </c>
    </row>
    <row r="45" spans="1:29" ht="14.1" customHeight="1" x14ac:dyDescent="0.2">
      <c r="A45" s="34" t="str">
        <f>'t1'!A45</f>
        <v>POSIZIONE ECONOMICA A3</v>
      </c>
      <c r="B45" s="237" t="str">
        <f>'t1'!B45</f>
        <v>027000</v>
      </c>
      <c r="C45" s="371"/>
      <c r="D45" s="372"/>
      <c r="E45" s="373"/>
      <c r="F45" s="372"/>
      <c r="G45" s="371"/>
      <c r="H45" s="372"/>
      <c r="I45" s="371"/>
      <c r="J45" s="372"/>
      <c r="K45" s="371"/>
      <c r="L45" s="372"/>
      <c r="M45" s="371"/>
      <c r="N45" s="372"/>
      <c r="O45" s="373"/>
      <c r="P45" s="374"/>
      <c r="Q45" s="371"/>
      <c r="R45" s="372"/>
      <c r="S45" s="371"/>
      <c r="T45" s="372"/>
      <c r="U45" s="371"/>
      <c r="V45" s="372"/>
      <c r="W45" s="375"/>
      <c r="X45" s="372"/>
      <c r="Y45" s="375"/>
      <c r="Z45" s="372"/>
      <c r="AA45" s="376">
        <f t="shared" si="0"/>
        <v>0</v>
      </c>
      <c r="AB45" s="377">
        <f t="shared" si="0"/>
        <v>0</v>
      </c>
      <c r="AC45" s="378">
        <f>'t1'!M45</f>
        <v>0</v>
      </c>
    </row>
    <row r="46" spans="1:29" ht="14.1" customHeight="1" x14ac:dyDescent="0.2">
      <c r="A46" s="34" t="str">
        <f>'t1'!A46</f>
        <v>POSIZIONE ECONOMICA A2</v>
      </c>
      <c r="B46" s="237" t="str">
        <f>'t1'!B46</f>
        <v>025000</v>
      </c>
      <c r="C46" s="371"/>
      <c r="D46" s="372"/>
      <c r="E46" s="373"/>
      <c r="F46" s="372"/>
      <c r="G46" s="371"/>
      <c r="H46" s="372"/>
      <c r="I46" s="371"/>
      <c r="J46" s="372"/>
      <c r="K46" s="371"/>
      <c r="L46" s="372"/>
      <c r="M46" s="371"/>
      <c r="N46" s="372"/>
      <c r="O46" s="373"/>
      <c r="P46" s="374"/>
      <c r="Q46" s="371"/>
      <c r="R46" s="372"/>
      <c r="S46" s="371"/>
      <c r="T46" s="372"/>
      <c r="U46" s="371"/>
      <c r="V46" s="372"/>
      <c r="W46" s="375"/>
      <c r="X46" s="372"/>
      <c r="Y46" s="375"/>
      <c r="Z46" s="372"/>
      <c r="AA46" s="376">
        <f t="shared" si="0"/>
        <v>0</v>
      </c>
      <c r="AB46" s="377">
        <f t="shared" si="0"/>
        <v>0</v>
      </c>
      <c r="AC46" s="378">
        <f>'t1'!M46</f>
        <v>0</v>
      </c>
    </row>
    <row r="47" spans="1:29" ht="14.1" customHeight="1" x14ac:dyDescent="0.2">
      <c r="A47" s="34" t="str">
        <f>'t1'!A47</f>
        <v>POSIZIONE ECONOMICA A1</v>
      </c>
      <c r="B47" s="237" t="str">
        <f>'t1'!B47</f>
        <v>0A1000</v>
      </c>
      <c r="C47" s="371"/>
      <c r="D47" s="372"/>
      <c r="E47" s="373"/>
      <c r="F47" s="372"/>
      <c r="G47" s="371"/>
      <c r="H47" s="372"/>
      <c r="I47" s="371"/>
      <c r="J47" s="372"/>
      <c r="K47" s="371"/>
      <c r="L47" s="372"/>
      <c r="M47" s="371"/>
      <c r="N47" s="372"/>
      <c r="O47" s="373"/>
      <c r="P47" s="374"/>
      <c r="Q47" s="371"/>
      <c r="R47" s="372"/>
      <c r="S47" s="371"/>
      <c r="T47" s="372"/>
      <c r="U47" s="371"/>
      <c r="V47" s="372"/>
      <c r="W47" s="375"/>
      <c r="X47" s="372"/>
      <c r="Y47" s="375"/>
      <c r="Z47" s="372"/>
      <c r="AA47" s="376">
        <f t="shared" si="0"/>
        <v>0</v>
      </c>
      <c r="AB47" s="377">
        <f t="shared" si="0"/>
        <v>0</v>
      </c>
      <c r="AC47" s="378">
        <f>'t1'!M47</f>
        <v>0</v>
      </c>
    </row>
    <row r="48" spans="1:29" ht="14.1" customHeight="1" x14ac:dyDescent="0.2">
      <c r="A48" s="34" t="str">
        <f>'t1'!A48</f>
        <v>CONTRATTISTI (a)</v>
      </c>
      <c r="B48" s="237" t="str">
        <f>'t1'!B48</f>
        <v>000061</v>
      </c>
      <c r="C48" s="371"/>
      <c r="D48" s="372"/>
      <c r="E48" s="373"/>
      <c r="F48" s="372"/>
      <c r="G48" s="371"/>
      <c r="H48" s="372"/>
      <c r="I48" s="371"/>
      <c r="J48" s="372"/>
      <c r="K48" s="371"/>
      <c r="L48" s="372"/>
      <c r="M48" s="371"/>
      <c r="N48" s="372"/>
      <c r="O48" s="373"/>
      <c r="P48" s="374"/>
      <c r="Q48" s="371"/>
      <c r="R48" s="372"/>
      <c r="S48" s="371"/>
      <c r="T48" s="372"/>
      <c r="U48" s="371"/>
      <c r="V48" s="372"/>
      <c r="W48" s="375"/>
      <c r="X48" s="372"/>
      <c r="Y48" s="375"/>
      <c r="Z48" s="372"/>
      <c r="AA48" s="376">
        <f>SUM(C48,E48,G48,I48,K48,M48,O48,Q48,S48,U48,W48,Y48)</f>
        <v>0</v>
      </c>
      <c r="AB48" s="377">
        <f>SUM(D48,F48,H48,J48,L48,N48,P48,R48,T48,V48,X48,Z48)</f>
        <v>0</v>
      </c>
      <c r="AC48" s="378">
        <f>'t1'!M48</f>
        <v>0</v>
      </c>
    </row>
    <row r="49" spans="1:29" ht="14.1" customHeight="1" thickBot="1" x14ac:dyDescent="0.25">
      <c r="A49" s="34" t="str">
        <f>'t1'!A49</f>
        <v>COLLABORATORE A T.D. ART. 90 TUEL (b)</v>
      </c>
      <c r="B49" s="237" t="str">
        <f>'t1'!B49</f>
        <v>000096</v>
      </c>
      <c r="C49" s="371"/>
      <c r="D49" s="372"/>
      <c r="E49" s="373"/>
      <c r="F49" s="372"/>
      <c r="G49" s="371"/>
      <c r="H49" s="372"/>
      <c r="I49" s="371"/>
      <c r="J49" s="372"/>
      <c r="K49" s="371"/>
      <c r="L49" s="372"/>
      <c r="M49" s="371"/>
      <c r="N49" s="372"/>
      <c r="O49" s="373"/>
      <c r="P49" s="374"/>
      <c r="Q49" s="371"/>
      <c r="R49" s="372"/>
      <c r="S49" s="371"/>
      <c r="T49" s="372"/>
      <c r="U49" s="371"/>
      <c r="V49" s="372"/>
      <c r="W49" s="375"/>
      <c r="X49" s="372"/>
      <c r="Y49" s="375"/>
      <c r="Z49" s="372"/>
      <c r="AA49" s="376">
        <f t="shared" si="0"/>
        <v>0</v>
      </c>
      <c r="AB49" s="377">
        <f t="shared" si="0"/>
        <v>0</v>
      </c>
      <c r="AC49" s="378">
        <f>'t1'!M49</f>
        <v>0</v>
      </c>
    </row>
    <row r="50" spans="1:29" ht="16.5" customHeight="1" thickTop="1" thickBot="1" x14ac:dyDescent="0.25">
      <c r="A50" s="379" t="s">
        <v>96</v>
      </c>
      <c r="B50" s="380"/>
      <c r="C50" s="381">
        <f t="shared" ref="C50:AB50" si="1">SUM(C6:C49)</f>
        <v>0</v>
      </c>
      <c r="D50" s="382">
        <f t="shared" si="1"/>
        <v>0</v>
      </c>
      <c r="E50" s="381">
        <f t="shared" si="1"/>
        <v>0</v>
      </c>
      <c r="F50" s="382">
        <f t="shared" si="1"/>
        <v>0</v>
      </c>
      <c r="G50" s="381">
        <f t="shared" si="1"/>
        <v>0</v>
      </c>
      <c r="H50" s="382">
        <f t="shared" si="1"/>
        <v>0</v>
      </c>
      <c r="I50" s="381">
        <f t="shared" si="1"/>
        <v>0</v>
      </c>
      <c r="J50" s="382">
        <f t="shared" si="1"/>
        <v>0</v>
      </c>
      <c r="K50" s="381">
        <f t="shared" si="1"/>
        <v>0</v>
      </c>
      <c r="L50" s="382">
        <f t="shared" si="1"/>
        <v>3</v>
      </c>
      <c r="M50" s="381">
        <f t="shared" si="1"/>
        <v>5</v>
      </c>
      <c r="N50" s="382">
        <f t="shared" si="1"/>
        <v>4</v>
      </c>
      <c r="O50" s="381">
        <f t="shared" si="1"/>
        <v>3</v>
      </c>
      <c r="P50" s="382">
        <f t="shared" si="1"/>
        <v>21</v>
      </c>
      <c r="Q50" s="381">
        <f t="shared" si="1"/>
        <v>12</v>
      </c>
      <c r="R50" s="382">
        <f t="shared" si="1"/>
        <v>30</v>
      </c>
      <c r="S50" s="381">
        <f t="shared" si="1"/>
        <v>3</v>
      </c>
      <c r="T50" s="382">
        <f t="shared" si="1"/>
        <v>14</v>
      </c>
      <c r="U50" s="381">
        <f t="shared" si="1"/>
        <v>4</v>
      </c>
      <c r="V50" s="382">
        <f t="shared" si="1"/>
        <v>3</v>
      </c>
      <c r="W50" s="381">
        <f>SUM(W6:W49)</f>
        <v>0</v>
      </c>
      <c r="X50" s="382">
        <f>SUM(X6:X49)</f>
        <v>0</v>
      </c>
      <c r="Y50" s="381">
        <f t="shared" si="1"/>
        <v>0</v>
      </c>
      <c r="Z50" s="382">
        <f t="shared" si="1"/>
        <v>0</v>
      </c>
      <c r="AA50" s="381">
        <f t="shared" si="1"/>
        <v>27</v>
      </c>
      <c r="AB50" s="383">
        <f t="shared" si="1"/>
        <v>75</v>
      </c>
    </row>
    <row r="51" spans="1:29" ht="8.25" customHeight="1" x14ac:dyDescent="0.2">
      <c r="A51" s="384"/>
      <c r="B51" s="385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</row>
    <row r="52" spans="1:29" x14ac:dyDescent="0.2">
      <c r="A52" s="4" t="str">
        <f>'t1'!$A$51</f>
        <v>(a) personale a tempo indeterminato al quale viene applicato un contratto di lavoro di tipo privatistico (es.:tipografico,chimico,edile,metalmeccanico,portierato, ecc.)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215"/>
    </row>
    <row r="53" spans="1:29" s="4" customFormat="1" x14ac:dyDescent="0.2">
      <c r="A53" s="4" t="str">
        <f>'t1'!$A$52</f>
        <v>(b) cfr." istruzioni generali e specifiche di comparto" e "glossario"</v>
      </c>
      <c r="B53" s="52"/>
    </row>
  </sheetData>
  <sheetProtection password="EA98" sheet="1" formatColumns="0" selectLockedCells="1"/>
  <mergeCells count="14">
    <mergeCell ref="U4:V4"/>
    <mergeCell ref="W4:X4"/>
    <mergeCell ref="Y4:Z4"/>
    <mergeCell ref="AA4:AB4"/>
    <mergeCell ref="A1:Y1"/>
    <mergeCell ref="S2:AB2"/>
    <mergeCell ref="C4:D4"/>
    <mergeCell ref="G4:H4"/>
    <mergeCell ref="I4:J4"/>
    <mergeCell ref="K4:L4"/>
    <mergeCell ref="M4:N4"/>
    <mergeCell ref="O4:P4"/>
    <mergeCell ref="Q4:R4"/>
    <mergeCell ref="S4:T4"/>
  </mergeCells>
  <conditionalFormatting sqref="A6:AB49">
    <cfRule type="expression" dxfId="8" priority="1" stopIfTrue="1">
      <formula>$AC6&gt;0</formula>
    </cfRule>
  </conditionalFormatting>
  <printOptions horizontalCentered="1" verticalCentered="1"/>
  <pageMargins left="0" right="0" top="0.19685039370078741" bottom="0.17" header="0.23" footer="0.18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21</vt:i4>
      </vt:variant>
    </vt:vector>
  </HeadingPairs>
  <TitlesOfParts>
    <vt:vector size="38" baseType="lpstr">
      <vt:lpstr>t1</vt:lpstr>
      <vt:lpstr>t2</vt:lpstr>
      <vt:lpstr>t2A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t15(1)</vt:lpstr>
      <vt:lpstr>t15(2)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't15(1)'!Area_stampa</vt:lpstr>
      <vt:lpstr>'t15(2)'!Area_stampa</vt:lpstr>
      <vt:lpstr>t2A!Area_stampa</vt:lpstr>
      <vt:lpstr>'t3'!Area_stampa</vt:lpstr>
      <vt:lpstr>'t5'!Area_stampa</vt:lpstr>
      <vt:lpstr>'t7'!Area_stampa</vt:lpstr>
      <vt:lpstr>'t8'!Area_stampa</vt:lpstr>
      <vt:lpstr>'t9'!Area_stampa</vt:lpstr>
      <vt:lpstr>'t1'!Titoli_stampa</vt:lpstr>
      <vt:lpstr>'t10'!Titoli_stampa</vt:lpstr>
      <vt:lpstr>'t12'!Titoli_stampa</vt:lpstr>
      <vt:lpstr>'t13'!Titoli_stampa</vt:lpstr>
      <vt:lpstr>'t15(2)'!Titoli_stampa</vt:lpstr>
      <vt:lpstr>'t2'!Titoli_stampa</vt:lpstr>
      <vt:lpstr>'t4'!Titoli_stampa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Benedetto Gisella</dc:creator>
  <cp:lastModifiedBy>Di Benedetto Gisella</cp:lastModifiedBy>
  <dcterms:created xsi:type="dcterms:W3CDTF">2019-07-19T06:33:58Z</dcterms:created>
  <dcterms:modified xsi:type="dcterms:W3CDTF">2019-07-19T06:34:48Z</dcterms:modified>
</cp:coreProperties>
</file>